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bookViews>
    <workbookView xWindow="0" yWindow="0" windowWidth="20490" windowHeight="7545" xr2:uid="{00000000-000D-0000-FFFF-FFFF00000000}"/>
  </bookViews>
  <sheets>
    <sheet name="Aylık Aile Bütçesi" sheetId="1" r:id="rId1"/>
  </sheets>
  <calcPr calcId="179017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<sst xmlns="http://schemas.openxmlformats.org/spreadsheetml/2006/main" count="162" uniqueCount="89">
  <si>
    <t>Aylık Aile Bütçesi</t>
  </si>
  <si>
    <t>Özet Tablosu</t>
  </si>
  <si>
    <t>Barınma</t>
  </si>
  <si>
    <t>Konut kredisi veya kira</t>
  </si>
  <si>
    <t>İkinci konut kredisi veya kira</t>
  </si>
  <si>
    <t>Telefon</t>
  </si>
  <si>
    <t>Elektrik</t>
  </si>
  <si>
    <t>Doğalgaz</t>
  </si>
  <si>
    <t>Su ve kanalizasyon</t>
  </si>
  <si>
    <t>Kablolu TV</t>
  </si>
  <si>
    <t>Atık temizleme</t>
  </si>
  <si>
    <t>Bakım veya onarım</t>
  </si>
  <si>
    <t>Malzemeler</t>
  </si>
  <si>
    <t>Diğer</t>
  </si>
  <si>
    <t>Toplam</t>
  </si>
  <si>
    <t>Ulaşım</t>
  </si>
  <si>
    <t>1. aracın ödemesi</t>
  </si>
  <si>
    <t>2. aracın ödemesi</t>
  </si>
  <si>
    <t>Otobüs/taksi ücretleri</t>
  </si>
  <si>
    <t>Sigorta</t>
  </si>
  <si>
    <t>Ruhsat alma</t>
  </si>
  <si>
    <t>Yakıt</t>
  </si>
  <si>
    <t>Bakım</t>
  </si>
  <si>
    <t>Ev</t>
  </si>
  <si>
    <t>Sağlık</t>
  </si>
  <si>
    <t>Yaşam</t>
  </si>
  <si>
    <t>Yiyecek</t>
  </si>
  <si>
    <t>Market alışverişi</t>
  </si>
  <si>
    <t>Dışarıda yemek</t>
  </si>
  <si>
    <t>Çocuklar</t>
  </si>
  <si>
    <t>Giyim</t>
  </si>
  <si>
    <t>Okul ücreti</t>
  </si>
  <si>
    <t>Okul malzemeleri</t>
  </si>
  <si>
    <t>Kuruluş aidatları veya ücretleri</t>
  </si>
  <si>
    <t>Öğle yemeği harçlığı</t>
  </si>
  <si>
    <t>Çocuk bakımı</t>
  </si>
  <si>
    <t>Oyuncak/oyun</t>
  </si>
  <si>
    <t>Yasal</t>
  </si>
  <si>
    <t>Avukat</t>
  </si>
  <si>
    <t>Nafaka</t>
  </si>
  <si>
    <t>Ödemeler</t>
  </si>
  <si>
    <t>Birikimler/Yatırımlar</t>
  </si>
  <si>
    <t>Emeklilik hesabı</t>
  </si>
  <si>
    <t>Yatırım hesabı</t>
  </si>
  <si>
    <t>Üniversite</t>
  </si>
  <si>
    <t>Toplam
Tahmini Masraf</t>
  </si>
  <si>
    <t>Öngörülen
Maliyet</t>
  </si>
  <si>
    <t>Toplam
Fiili Maliyet</t>
  </si>
  <si>
    <t>Fiili
Maliyet</t>
  </si>
  <si>
    <t>Toplam
Fark</t>
  </si>
  <si>
    <t>Fark</t>
  </si>
  <si>
    <t>Tahmini Aylık Gelir Kaynağı</t>
  </si>
  <si>
    <t>Gelir 1</t>
  </si>
  <si>
    <t>Gelir 2</t>
  </si>
  <si>
    <t>Ek gelir</t>
  </si>
  <si>
    <t>Toplam aylık gelir</t>
  </si>
  <si>
    <t>Fiili Aylık Gelir Kaynağı</t>
  </si>
  <si>
    <t>Bakiye</t>
  </si>
  <si>
    <t>Tahmini bakiye</t>
  </si>
  <si>
    <t>Fiili bakiye</t>
  </si>
  <si>
    <t>Krediler</t>
  </si>
  <si>
    <t>Kişisel</t>
  </si>
  <si>
    <t>Öğrenci</t>
  </si>
  <si>
    <t>Kredi kartı</t>
  </si>
  <si>
    <t>Eğlence</t>
  </si>
  <si>
    <t>Video/DVD</t>
  </si>
  <si>
    <t>CD’ler</t>
  </si>
  <si>
    <t>Filmler</t>
  </si>
  <si>
    <t>Konserler</t>
  </si>
  <si>
    <t>Spor etkinlikleri</t>
  </si>
  <si>
    <t>Tiyatro</t>
  </si>
  <si>
    <t>Vergiler</t>
  </si>
  <si>
    <t>Federal</t>
  </si>
  <si>
    <t>Devlet</t>
  </si>
  <si>
    <t>Belediye</t>
  </si>
  <si>
    <t>Kişisel Bakım</t>
  </si>
  <si>
    <t>Kuaför</t>
  </si>
  <si>
    <t>Kuru temizleme</t>
  </si>
  <si>
    <t>Sağlık kulübü</t>
  </si>
  <si>
    <t>Kuruluş aidatları/ücretleri</t>
  </si>
  <si>
    <t>Evcil_Hayvanlar</t>
  </si>
  <si>
    <t>Oyuncak</t>
  </si>
  <si>
    <t>Hediyeler ve Bağışlar</t>
  </si>
  <si>
    <t>Hayır kurumu 1</t>
  </si>
  <si>
    <t>Hayır kurumu 2</t>
  </si>
  <si>
    <t>Hayır kurumu 3</t>
  </si>
  <si>
    <t>Tutar</t>
  </si>
  <si>
    <t>Öngörülen 
Maliyet</t>
  </si>
  <si>
    <t>Fiili 
Maliyet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</si>
</sst>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₺&quot;;[Red]\-#,##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#,##0\ &quot;₺&quot;;[Red]#,##0\ &quot;₺&quot;"/>
  </numFmts>
  <fonts count="23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6" fontId="11" fillId="5" borderId="0" applyFont="0" applyAlignment="0">
      <alignment vertical="center"/>
    </xf>
    <xf numFmtId="6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6" fontId="11" fillId="5" borderId="5" applyNumberFormat="0" applyFont="0" applyFill="0" applyAlignment="0">
      <alignment vertical="center"/>
    </xf>
    <xf numFmtId="6" fontId="11" fillId="5" borderId="6" applyNumberFormat="0" applyFont="0" applyFill="0" applyAlignment="0">
      <alignment vertical="center"/>
    </xf>
    <xf numFmtId="166" fontId="11" fillId="5" borderId="3" applyNumberFormat="0" applyFont="0" applyFill="0" applyAlignment="0">
      <alignment vertical="center"/>
    </xf>
    <xf numFmtId="6" fontId="11" fillId="5" borderId="4" applyNumberFormat="0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6" fontId="0" fillId="0" borderId="0" xfId="7" applyFont="1" applyFill="1" applyBorder="1" applyAlignment="1">
      <alignment vertical="center" wrapText="1"/>
    </xf>
    <xf numFmtId="6" fontId="3" fillId="0" borderId="0" xfId="7" applyFont="1" applyFill="1" applyBorder="1" applyAlignment="1">
      <alignment vertical="center" wrapText="1"/>
    </xf>
    <xf numFmtId="6" fontId="3" fillId="0" borderId="0" xfId="7" applyFont="1" applyAlignment="1">
      <alignment vertical="center" wrapText="1"/>
    </xf>
    <xf numFmtId="6" fontId="6" fillId="2" borderId="0" xfId="7" applyFont="1" applyFill="1" applyBorder="1" applyAlignment="1">
      <alignment horizontal="left" vertical="center" wrapText="1"/>
    </xf>
    <xf numFmtId="6" fontId="0" fillId="0" borderId="0" xfId="7" applyFont="1" applyAlignment="1">
      <alignment vertical="center" wrapText="1"/>
    </xf>
    <xf numFmtId="6" fontId="0" fillId="0" borderId="0" xfId="7" applyFont="1" applyAlignment="1">
      <alignment vertical="center"/>
    </xf>
    <xf numFmtId="6" fontId="10" fillId="3" borderId="0" xfId="7" applyFont="1" applyFill="1" applyAlignment="1">
      <alignment horizontal="center" vertical="center" wrapText="1"/>
    </xf>
    <xf numFmtId="6" fontId="0" fillId="0" borderId="0" xfId="7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6" fontId="5" fillId="0" borderId="0" xfId="11" applyNumberFormat="1" applyFont="1" applyFill="1" applyBorder="1" applyAlignment="1">
      <alignment vertical="center" wrapText="1"/>
    </xf>
    <xf numFmtId="166" fontId="3" fillId="0" borderId="0" xfId="11" applyNumberFormat="1" applyFont="1" applyFill="1" applyBorder="1" applyAlignment="1">
      <alignment vertical="center" wrapText="1"/>
    </xf>
    <xf numFmtId="166" fontId="3" fillId="0" borderId="3" xfId="11" applyNumberFormat="1" applyFont="1" applyFill="1" applyAlignment="1">
      <alignment vertical="center" wrapText="1"/>
    </xf>
    <xf numFmtId="6" fontId="9" fillId="5" borderId="0" xfId="9" applyNumberFormat="1" applyFont="1" applyBorder="1" applyAlignment="1">
      <alignment vertical="center"/>
    </xf>
    <xf numFmtId="6" fontId="9" fillId="5" borderId="0" xfId="9" applyNumberFormat="1" applyFont="1" applyFill="1" applyBorder="1" applyAlignment="1">
      <alignment vertical="center"/>
    </xf>
    <xf numFmtId="6" fontId="9" fillId="5" borderId="0" xfId="9" applyNumberFormat="1" applyFont="1" applyFill="1" applyBorder="1">
      <alignment vertical="center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  <xf numFmtId="6" fontId="0" fillId="5" borderId="4" xfId="12" applyNumberFormat="1" applyFont="1" applyAlignment="1">
      <alignment vertical="center"/>
    </xf>
    <xf numFmtId="6" fontId="0" fillId="5" borderId="0" xfId="9" applyNumberFormat="1" applyFont="1" applyBorder="1" applyAlignment="1">
      <alignment vertical="center"/>
    </xf>
    <xf numFmtId="6" fontId="0" fillId="5" borderId="0" xfId="6" applyNumberFormat="1" applyFont="1" applyAlignment="1">
      <alignment vertical="center"/>
    </xf>
    <xf numFmtId="6" fontId="0" fillId="5" borderId="0" xfId="10" applyNumberFormat="1" applyFont="1" applyFill="1" applyBorder="1" applyAlignment="1">
      <alignment vertical="center"/>
    </xf>
    <xf numFmtId="6" fontId="0" fillId="5" borderId="0" xfId="6" applyNumberFormat="1" applyFont="1" applyFill="1" applyBorder="1" applyAlignment="1">
      <alignment vertical="center"/>
    </xf>
    <xf numFmtId="6" fontId="0" fillId="5" borderId="5" xfId="9" applyNumberFormat="1" applyFont="1" applyFill="1" applyBorder="1" applyAlignment="1">
      <alignment vertical="center"/>
    </xf>
    <xf numFmtId="6" fontId="0" fillId="0" borderId="0" xfId="7" applyFont="1" applyFill="1" applyBorder="1" applyAlignment="1">
      <alignment vertical="center"/>
    </xf>
  </cellXfs>
  <cellStyles count="54">
    <cellStyle name="%20 - Vurgu1" xfId="31" builtinId="30" customBuiltin="1"/>
    <cellStyle name="%20 - Vurgu2" xfId="35" builtinId="34" customBuiltin="1"/>
    <cellStyle name="%20 - Vurgu3" xfId="39" builtinId="38" customBuiltin="1"/>
    <cellStyle name="%20 - Vurgu4" xfId="43" builtinId="42" customBuiltin="1"/>
    <cellStyle name="%20 - Vurgu5" xfId="47" builtinId="46" customBuiltin="1"/>
    <cellStyle name="%20 - Vurgu6" xfId="51" builtinId="50" customBuiltin="1"/>
    <cellStyle name="%40 - Vurgu1" xfId="32" builtinId="31" customBuiltin="1"/>
    <cellStyle name="%40 - Vurgu2" xfId="36" builtinId="35" customBuiltin="1"/>
    <cellStyle name="%40 - Vurgu3" xfId="40" builtinId="39" customBuiltin="1"/>
    <cellStyle name="%40 - Vurgu4" xfId="44" builtinId="43" customBuiltin="1"/>
    <cellStyle name="%40 - Vurgu5" xfId="48" builtinId="47" customBuiltin="1"/>
    <cellStyle name="%40 - Vurgu6" xfId="52" builtinId="51" customBuiltin="1"/>
    <cellStyle name="%60 - Vurgu1" xfId="33" builtinId="32" customBuiltin="1"/>
    <cellStyle name="%60 - Vurgu2" xfId="37" builtinId="36" customBuiltin="1"/>
    <cellStyle name="%60 - Vurgu3" xfId="41" builtinId="40" customBuiltin="1"/>
    <cellStyle name="%60 - Vurgu4" xfId="45" builtinId="44" customBuiltin="1"/>
    <cellStyle name="%60 - Vurgu5" xfId="49" builtinId="48" customBuiltin="1"/>
    <cellStyle name="%60 - Vurgu6" xfId="53" builtinId="52" customBuiltin="1"/>
    <cellStyle name="Açıklama Metni" xfId="28" builtinId="53" customBuiltin="1"/>
    <cellStyle name="Alt kenarlık" xfId="9" xr:uid="{00000000-0005-0000-0000-000001000000}"/>
    <cellStyle name="Ana Başlık" xfId="1" builtinId="15" customBuiltin="1"/>
    <cellStyle name="Bağlı Hücre" xfId="24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14" builtinId="6" customBuiltin="1"/>
    <cellStyle name="Çıkış" xfId="22" builtinId="21" customBuiltin="1"/>
    <cellStyle name="Giriş" xfId="21" builtinId="20" customBuiltin="1"/>
    <cellStyle name="Hesaplama" xfId="23" builtinId="22" customBuiltin="1"/>
    <cellStyle name="İşaretli Hücre" xfId="25" builtinId="23" customBuiltin="1"/>
    <cellStyle name="İyi" xfId="18" builtinId="26" customBuiltin="1"/>
    <cellStyle name="Kötü" xfId="19" builtinId="27" customBuiltin="1"/>
    <cellStyle name="Miktarlar" xfId="7" xr:uid="{00000000-0005-0000-0000-000000000000}"/>
    <cellStyle name="Normal" xfId="0" builtinId="0" customBuiltin="1"/>
    <cellStyle name="Not" xfId="27" builtinId="10" customBuiltin="1"/>
    <cellStyle name="Nötr" xfId="20" builtinId="28" customBuiltin="1"/>
    <cellStyle name="Özet metni" xfId="8" xr:uid="{00000000-0005-0000-0000-00000A000000}"/>
    <cellStyle name="Özet tutarları" xfId="6" xr:uid="{00000000-0005-0000-0000-000009000000}"/>
    <cellStyle name="ParaBirimi" xfId="15" builtinId="4" customBuiltin="1"/>
    <cellStyle name="ParaBirimi [0]" xfId="16" builtinId="7" customBuiltin="1"/>
    <cellStyle name="Sağ kenarlık" xfId="12" xr:uid="{00000000-0005-0000-0000-000008000000}"/>
    <cellStyle name="Sol kenarlık" xfId="11" xr:uid="{00000000-0005-0000-0000-000006000000}"/>
    <cellStyle name="Toplam" xfId="29" builtinId="25" customBuiltin="1"/>
    <cellStyle name="Uyarı Metni" xfId="26" builtinId="11" customBuiltin="1"/>
    <cellStyle name="Üst kenarlık" xfId="10" xr:uid="{00000000-0005-0000-0000-00000C000000}"/>
    <cellStyle name="Virgül" xfId="13" builtinId="3" customBuiltin="1"/>
    <cellStyle name="Vurgu1" xfId="30" builtinId="29" customBuiltin="1"/>
    <cellStyle name="Vurgu2" xfId="34" builtinId="33" customBuiltin="1"/>
    <cellStyle name="Vurgu3" xfId="38" builtinId="37" customBuiltin="1"/>
    <cellStyle name="Vurgu4" xfId="42" builtinId="41" customBuiltin="1"/>
    <cellStyle name="Vurgu5" xfId="46" builtinId="45" customBuiltin="1"/>
    <cellStyle name="Vurgu6" xfId="50" builtinId="49" customBuiltin="1"/>
    <cellStyle name="Yüzde" xfId="17" builtinId="5" customBuiltin="1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numFmt numFmtId="10" formatCode="#,##0\ &quot;₺&quot;;[Red]\-#,##0\ &quot;₺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₺&quot;;[Red]\-#,##0\ &quot;₺&quot;"/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85"/>
      <tableStyleElement type="headerRow" dxfId="84"/>
      <tableStyleElement type="firstColumn" dxfId="83"/>
    </tableStyle>
    <tableStyle name="Monthly Family Budget" pivot="0" count="4" xr9:uid="{00000000-0011-0000-FFFF-FFFF01000000}">
      <tableStyleElement type="wholeTable" dxfId="82"/>
      <tableStyleElement type="headerRow" dxfId="81"/>
      <tableStyleElement type="totalRow" dxfId="80"/>
      <tableStyleElement type="firstRowStripe" dxfId="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rınma" displayName="Barınma" ref="B5:E17" totalsRowCount="1">
  <autoFilter ref="B5:E16" xr:uid="{00000000-0009-0000-0100-000001000000}"/>
  <tableColumns count="4">
    <tableColumn id="1" xr3:uid="{00000000-0010-0000-0000-000001000000}" name="Barınma" totalsRowLabel="Toplam"/>
    <tableColumn id="2" xr3:uid="{00000000-0010-0000-0000-000002000000}" name="Öngörülen_x000a_Maliyet" totalsRowFunction="sum" dataCellStyle="Miktarlar"/>
    <tableColumn id="3" xr3:uid="{00000000-0010-0000-0000-000003000000}" name="Fiili_x000a_Maliyet" totalsRowFunction="sum" dataCellStyle="Miktarlar"/>
    <tableColumn id="4" xr3:uid="{00000000-0010-0000-0000-000004000000}" name="Fark" totalsRowFunction="sum" dataCellStyle="Miktarlar">
      <calculatedColumnFormula>Barınma[Öngörülen
Maliyet]-Barınma[Fiili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Vergiler" displayName="Vergiler" ref="G38:J43" totalsRowCount="1" headerRowDxfId="36" dataDxfId="35" totalsRowDxfId="34">
  <autoFilter ref="G38:J42" xr:uid="{00000000-0009-0000-0100-00000A000000}"/>
  <tableColumns count="4">
    <tableColumn id="1" xr3:uid="{00000000-0010-0000-0900-000001000000}" name="Vergiler" totalsRowLabel="Toplam" dataDxfId="33" totalsRowDxfId="32"/>
    <tableColumn id="2" xr3:uid="{00000000-0010-0000-0900-000002000000}" name="Öngörülen _x000a_Maliyet" totalsRowFunction="sum" dataCellStyle="Miktarlar"/>
    <tableColumn id="3" xr3:uid="{00000000-0010-0000-0900-000003000000}" name="Fiili _x000a_Maliyet" totalsRowFunction="sum" dataCellStyle="Miktarlar"/>
    <tableColumn id="4" xr3:uid="{00000000-0010-0000-0900-000004000000}" name="Fark" totalsRowFunction="sum" dataCellStyle="Miktarlar">
      <calculatedColumnFormula>Vergiler[Öngörülen 
Maliyet]-Vergiler[Fiili 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sarruf" displayName="Tasarruf" ref="B62:E67" totalsRowCount="1" headerRowDxfId="31" dataDxfId="30" totalsRowDxfId="29">
  <autoFilter ref="B62:E66" xr:uid="{00000000-0009-0000-0100-00000B000000}"/>
  <tableColumns count="4">
    <tableColumn id="1" xr3:uid="{00000000-0010-0000-0A00-000001000000}" name="Birikimler/Yatırımlar" totalsRowLabel="Toplam" dataDxfId="28" totalsRowDxfId="27"/>
    <tableColumn id="2" xr3:uid="{00000000-0010-0000-0A00-000002000000}" name="Öngörülen_x000a_Maliyet" totalsRowFunction="sum" dataCellStyle="Miktarlar"/>
    <tableColumn id="3" xr3:uid="{00000000-0010-0000-0A00-000003000000}" name="Fiili_x000a_Maliyet" totalsRowFunction="sum" dataCellStyle="Miktarlar"/>
    <tableColumn id="4" xr3:uid="{00000000-0010-0000-0A00-000004000000}" name="Fark" totalsRowFunction="sum" dataCellStyle="Miktarlar">
      <calculatedColumnFormula>Tasarruf[Öngörülen
Maliyet]-Tasarruf[Fiili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Hediyeler" displayName="Hediyeler" ref="G63:J67" totalsRowCount="1" headerRowDxfId="26" dataDxfId="25" totalsRowDxfId="24">
  <autoFilter ref="G63:J66" xr:uid="{00000000-0009-0000-0100-00000C000000}"/>
  <tableColumns count="4">
    <tableColumn id="1" xr3:uid="{00000000-0010-0000-0B00-000001000000}" name="Hediyeler ve Bağışlar" totalsRowLabel="Toplam" dataDxfId="23" totalsRowDxfId="22"/>
    <tableColumn id="2" xr3:uid="{00000000-0010-0000-0B00-000002000000}" name="Öngörülen_x000a_Maliyet" totalsRowFunction="sum" dataCellStyle="Miktarlar"/>
    <tableColumn id="3" xr3:uid="{00000000-0010-0000-0B00-000003000000}" name="Fiili_x000a_Maliyet" totalsRowFunction="sum" dataCellStyle="Miktarlar"/>
    <tableColumn id="4" xr3:uid="{00000000-0010-0000-0B00-000004000000}" name="Fark" totalsRowFunction="sum" dataCellStyle="Miktarlar">
      <calculatedColumnFormula>Hediyeler[Öngörülen
Maliyet]-Hediyeler[Fiili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Yasal" displayName="Yasal" ref="B55:E60" totalsRowCount="1" headerRowDxfId="21" dataDxfId="20" totalsRowDxfId="19">
  <autoFilter ref="B55:E59" xr:uid="{00000000-0009-0000-0100-00000D000000}"/>
  <tableColumns count="4">
    <tableColumn id="1" xr3:uid="{00000000-0010-0000-0C00-000001000000}" name="Yasal" totalsRowLabel="Toplam" dataDxfId="18" totalsRowDxfId="17"/>
    <tableColumn id="2" xr3:uid="{00000000-0010-0000-0C00-000002000000}" name="Öngörülen_x000a_Maliyet" totalsRowFunction="sum" dataCellStyle="Miktarlar"/>
    <tableColumn id="3" xr3:uid="{00000000-0010-0000-0C00-000003000000}" name="Fiili_x000a_Maliyet" totalsRowFunction="sum" dataCellStyle="Miktarlar"/>
    <tableColumn id="4" xr3:uid="{00000000-0010-0000-0C00-000004000000}" name="Fark" totalsRowFunction="sum" dataCellStyle="Miktarlar">
      <calculatedColumnFormula>Yasal[Öngörülen
Maliyet]-Yasal[Fiili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rojectedMonthlyIncome" displayName="ProjectedMonthlyIncome" ref="G2:H6" totalsRowShown="0" headerRowDxfId="16" tableBorderDxfId="15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Tahmini Aylık Gelir Kaynağı" dataDxfId="4" dataCellStyle="Özet metni"/>
    <tableColumn id="2" xr3:uid="{00000000-0010-0000-0D00-000002000000}" name="Tutar" dataDxfId="2" dataCellStyle="Sağ kenarlık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Tahmini Aylık Gelir Kaynağını ve Tutarı bu tabloya girin. Toplam aylık gelir otomatik olarak hesaplanır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ActualMonthlyIncome" displayName="ActualMonthlyIncome" ref="G8:H12" totalsRowShown="0" headerRowDxfId="14" tableBorderDxfId="13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Fiili Aylık Gelir Kaynağı" dataDxfId="3" dataCellStyle="Özet metni"/>
    <tableColumn id="2" xr3:uid="{00000000-0010-0000-0E00-000002000000}" name="Tutar" dataDxfId="1" dataCellStyle="Özet tutarları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Fiili Aylık Gelir Kaynağını ve Tutarı bu tabloya girin. Toplam aylık gelir otomatik olarak hesaplanır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Bakiye" displayName="Bakiye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Bakiye" dataDxfId="12"/>
    <tableColumn id="2" xr3:uid="{00000000-0010-0000-0F00-000002000000}" name="Tutar" dataDxfId="0" dataCellStyle="Özet tutarları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Bakiye öğeleri ve Tutarlar bu tabloda otomatik olarak hesaplanır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Özet" displayName="Özet" ref="B2:E3" totalsRowShown="0" headerRowDxfId="11" dataDxfId="5" tableBorderDxfId="10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Özet Tablosu" dataDxfId="9" dataCellStyle="Alt kenarlık"/>
    <tableColumn id="2" xr3:uid="{00000000-0010-0000-1000-000002000000}" name="Toplam_x000a_Tahmini Masraf" dataDxfId="8" dataCellStyle="Alt kenarlık">
      <calculatedColumnFormula>Barınma[[#Totals],[Öngörülen
Maliyet]]+Ulaşım[[#Totals],[Öngörülen
Maliyet]]+Sigorta[[#Totals],[Öngörülen
Maliyet]]+Yiyecek[[#Totals],[Öngörülen
Maliyet]]+Çocuklar[[#Totals],[Öngörülen
Maliyet]]+Yasal[[#Totals],[Öngörülen
Maliyet]]+Tasarruf[[#Totals],[Öngörülen
Maliyet]]+Krediler[[#Totals],[Öngörülen
Maliyet]]+Eğlence[[#Totals],[Öngörülen
Maliyet]]+Vergiler[[#Totals],[Öngörülen 
Maliyet]]+KişiselBakım[[#Totals],[Öngörülen
Maliyet]]+Evcil_Hayvanlar[[#Totals],[Öngörülen
Maliyet]]+Hediyeler[[#Totals],[Öngörülen
Maliyet]]</calculatedColumnFormula>
    </tableColumn>
    <tableColumn id="3" xr3:uid="{00000000-0010-0000-1000-000003000000}" name="Toplam_x000a_Fiili Maliyet" dataDxfId="7" dataCellStyle="Alt kenarlık">
      <calculatedColumnFormula>Barınma[[#Totals],[Fiili
Maliyet]]+Ulaşım[[#Totals],[Fiili
Maliyet]]+Sigorta[[#Totals],[Fiili
Maliyet]]+Yiyecek[[#Totals],[Fiili
Maliyet]]+Çocuklar[[#Totals],[Fiili
Maliyet]]+Yasal[[#Totals],[Fiili
Maliyet]]+Tasarruf[[#Totals],[Fiili
Maliyet]]+Krediler[[#Totals],[Fiili
Maliyet]]+Eğlence[[#Totals],[Fiili
Maliyet]]+Vergiler[[#Totals],[Fiili 
Maliyet]]+KişiselBakım[[#Totals],[Fiili
Maliyet]]+Evcil_Hayvanlar[[#Totals],[Fiili
Maliyet]]+Hediyeler[[#Totals],[Fiili
Maliyet]]</calculatedColumnFormula>
    </tableColumn>
    <tableColumn id="4" xr3:uid="{00000000-0010-0000-1000-000004000000}" name="Toplam_x000a_Fark" dataDxfId="6" dataCellStyle="Alt kenarlık">
      <calculatedColumnFormula>Barınma[[#Totals],[Fark]]+Ulaşım[[#Totals],[Fark]]+Sigorta[[#Totals],[Fark]]+Yiyecek[[#Totals],[Fark]]+Çocuklar[[#Totals],[Fark]]+Yasal[[#Totals],[Fark]]+Tasarruf[[#Totals],[Fark]]+Krediler[[#Totals],[Fark]]+Eğlence[[#Totals],[Fark]]+Vergiler[[#Totals],[Fark]]+KişiselBakım[[#Totals],[Fark]]+Evcil_Hayvanlar[[#Totals],[Fark]]+Hediyeler[[#Totals],[Fark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Toplam Tahmini ve Fiili Maliyetler ile Toplam Fark bu özet tablosunda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laşım" displayName="Ulaşım" ref="B19:E28" totalsRowCount="1" headerRowDxfId="76" dataDxfId="75" totalsRowDxfId="74">
  <autoFilter ref="B19:E27" xr:uid="{00000000-0009-0000-0100-000002000000}"/>
  <tableColumns count="4">
    <tableColumn id="1" xr3:uid="{00000000-0010-0000-0100-000001000000}" name="Ulaşım" totalsRowLabel="Toplam" dataDxfId="73" totalsRowDxfId="72"/>
    <tableColumn id="2" xr3:uid="{00000000-0010-0000-0100-000002000000}" name="Öngörülen_x000a_Maliyet" totalsRowFunction="sum" dataCellStyle="Miktarlar"/>
    <tableColumn id="3" xr3:uid="{00000000-0010-0000-0100-000003000000}" name="Fiili_x000a_Maliyet" totalsRowFunction="sum" dataCellStyle="Miktarlar"/>
    <tableColumn id="4" xr3:uid="{00000000-0010-0000-0100-000004000000}" name="Fark" totalsRowFunction="sum" dataCellStyle="Miktarlar">
      <calculatedColumnFormula>Ulaşım[Öngörülen
Maliyet]-Ulaşım[Fiili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igorta" displayName="Sigorta" ref="B30:E35" totalsRowCount="1" headerRowDxfId="71" dataDxfId="70" totalsRowDxfId="69">
  <autoFilter ref="B30:E34" xr:uid="{00000000-0009-0000-0100-000003000000}"/>
  <tableColumns count="4">
    <tableColumn id="1" xr3:uid="{00000000-0010-0000-0200-000001000000}" name="Sigorta" totalsRowLabel="Toplam" dataDxfId="68" totalsRowDxfId="67"/>
    <tableColumn id="2" xr3:uid="{00000000-0010-0000-0200-000002000000}" name="Öngörülen_x000a_Maliyet" totalsRowFunction="sum" dataCellStyle="Miktarlar"/>
    <tableColumn id="3" xr3:uid="{00000000-0010-0000-0200-000003000000}" name="Fiili_x000a_Maliyet" totalsRowFunction="sum" dataCellStyle="Miktarlar"/>
    <tableColumn id="4" xr3:uid="{00000000-0010-0000-0200-000004000000}" name="Fark" totalsRowFunction="sum" dataCellStyle="Miktarlar">
      <calculatedColumnFormula>Sigorta[Öngörülen
Maliyet]-Sigorta[Fiili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Yiyecek" displayName="Yiyecek" ref="B37:E41" totalsRowCount="1" headerRowDxfId="66" dataDxfId="65" totalsRowDxfId="64">
  <autoFilter ref="B37:E40" xr:uid="{00000000-0009-0000-0100-000004000000}"/>
  <tableColumns count="4">
    <tableColumn id="1" xr3:uid="{00000000-0010-0000-0300-000001000000}" name="Yiyecek" totalsRowLabel="Toplam" dataDxfId="63" totalsRowDxfId="62"/>
    <tableColumn id="2" xr3:uid="{00000000-0010-0000-0300-000002000000}" name="Öngörülen_x000a_Maliyet" totalsRowFunction="sum" dataCellStyle="Miktarlar"/>
    <tableColumn id="3" xr3:uid="{00000000-0010-0000-0300-000003000000}" name="Fiili_x000a_Maliyet" totalsRowFunction="sum" dataCellStyle="Miktarlar"/>
    <tableColumn id="4" xr3:uid="{00000000-0010-0000-0300-000004000000}" name="Fark" totalsRowFunction="sum" dataCellStyle="Miktarlar">
      <calculatedColumnFormula>Yiyecek[Öngörülen
Maliyet]-Yiyecek[Fiili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Çocuklar" displayName="Çocuklar" ref="B43:E53" totalsRowCount="1" headerRowDxfId="61" dataDxfId="60" totalsRowDxfId="59">
  <autoFilter ref="B43:E52" xr:uid="{00000000-0009-0000-0100-000005000000}"/>
  <tableColumns count="4">
    <tableColumn id="1" xr3:uid="{00000000-0010-0000-0400-000001000000}" name="Çocuklar" totalsRowLabel="Toplam" dataDxfId="58" totalsRowDxfId="57"/>
    <tableColumn id="2" xr3:uid="{00000000-0010-0000-0400-000002000000}" name="Öngörülen_x000a_Maliyet" totalsRowFunction="sum" dataCellStyle="Miktarlar"/>
    <tableColumn id="3" xr3:uid="{00000000-0010-0000-0400-000003000000}" name="Fiili_x000a_Maliyet" totalsRowFunction="sum" dataCellStyle="Miktarlar"/>
    <tableColumn id="4" xr3:uid="{00000000-0010-0000-0400-000004000000}" name="Fark" totalsRowFunction="sum" dataCellStyle="Miktarlar">
      <calculatedColumnFormula>Çocuklar[Öngörülen
Maliyet]-Çocuklar[Fiili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Evcil_Hayvanlar" displayName="Evcil_Hayvanlar" ref="G55:J61" totalsRowCount="1" headerRowDxfId="56" dataDxfId="55" totalsRowDxfId="54">
  <autoFilter ref="G55:J60" xr:uid="{00000000-0009-0000-0100-000006000000}"/>
  <tableColumns count="4">
    <tableColumn id="1" xr3:uid="{00000000-0010-0000-0500-000001000000}" name="Evcil_Hayvanlar" totalsRowLabel="Toplam" dataDxfId="53" totalsRowDxfId="52"/>
    <tableColumn id="2" xr3:uid="{00000000-0010-0000-0500-000002000000}" name="Öngörülen_x000a_Maliyet" totalsRowFunction="sum" dataCellStyle="Miktarlar"/>
    <tableColumn id="3" xr3:uid="{00000000-0010-0000-0500-000003000000}" name="Fiili_x000a_Maliyet" totalsRowFunction="sum" dataCellStyle="Miktarlar"/>
    <tableColumn id="4" xr3:uid="{00000000-0010-0000-0500-000004000000}" name="Fark" totalsRowFunction="sum" dataCellStyle="Miktarlar">
      <calculatedColumnFormula>Evcil_Hayvanlar[Öngörülen
Maliyet]-Evcil_Hayvanlar[Fiili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KişiselBakım" displayName="KişiselBakım" ref="G45:J53" totalsRowCount="1" headerRowDxfId="51" dataDxfId="50" totalsRowDxfId="49">
  <autoFilter ref="G45:J52" xr:uid="{00000000-0009-0000-0100-000007000000}"/>
  <tableColumns count="4">
    <tableColumn id="1" xr3:uid="{00000000-0010-0000-0600-000001000000}" name="Kişisel Bakım" totalsRowLabel="Toplam" dataDxfId="48" totalsRowDxfId="47"/>
    <tableColumn id="2" xr3:uid="{00000000-0010-0000-0600-000002000000}" name="Öngörülen_x000a_Maliyet" totalsRowFunction="sum" dataCellStyle="Miktarlar"/>
    <tableColumn id="3" xr3:uid="{00000000-0010-0000-0600-000003000000}" name="Fiili_x000a_Maliyet" totalsRowFunction="sum" dataCellStyle="Miktarlar"/>
    <tableColumn id="4" xr3:uid="{00000000-0010-0000-0600-000004000000}" name="Fark" totalsRowFunction="sum" dataCellStyle="Miktarlar">
      <calculatedColumnFormula>KişiselBakım[Öngörülen
Maliyet]-KişiselBakım[Fiili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ğlence" displayName="Eğlence" ref="G28:J36" totalsRowCount="1" headerRowDxfId="46" dataDxfId="45" totalsRowDxfId="44">
  <autoFilter ref="G28:J35" xr:uid="{00000000-0009-0000-0100-000008000000}"/>
  <tableColumns count="4">
    <tableColumn id="1" xr3:uid="{00000000-0010-0000-0700-000001000000}" name="Eğlence" totalsRowLabel="Toplam" dataDxfId="43" totalsRowDxfId="42"/>
    <tableColumn id="2" xr3:uid="{00000000-0010-0000-0700-000002000000}" name="Öngörülen_x000a_Maliyet" totalsRowFunction="sum" dataCellStyle="Miktarlar"/>
    <tableColumn id="3" xr3:uid="{00000000-0010-0000-0700-000003000000}" name="Fiili_x000a_Maliyet" totalsRowFunction="sum" dataCellStyle="Miktarlar"/>
    <tableColumn id="4" xr3:uid="{00000000-0010-0000-0700-000004000000}" name="Fark" totalsRowFunction="sum" dataCellStyle="Miktarlar">
      <calculatedColumnFormula>Eğlence[Öngörülen
Maliyet]-Eğlence[Fiili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Krediler" displayName="Krediler" ref="G19:J26" totalsRowCount="1" headerRowDxfId="41" dataDxfId="40" totalsRowDxfId="39">
  <autoFilter ref="G19:J25" xr:uid="{00000000-0009-0000-0100-000009000000}"/>
  <tableColumns count="4">
    <tableColumn id="1" xr3:uid="{00000000-0010-0000-0800-000001000000}" name="Krediler" totalsRowLabel="Toplam" dataDxfId="38" totalsRowDxfId="37"/>
    <tableColumn id="2" xr3:uid="{00000000-0010-0000-0800-000002000000}" name="Öngörülen_x000a_Maliyet" totalsRowFunction="sum" dataCellStyle="Miktarlar"/>
    <tableColumn id="3" xr3:uid="{00000000-0010-0000-0800-000003000000}" name="Fiili_x000a_Maliyet" totalsRowFunction="sum" dataCellStyle="Miktarlar"/>
    <tableColumn id="4" xr3:uid="{00000000-0010-0000-0800-000004000000}" name="Fark" totalsRowFunction="sum" dataCellStyle="Miktarlar">
      <calculatedColumnFormula>Krediler[Öngörülen
Maliyet]-Krediler[Fiili
Maliyet]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Örnek gider kategorisi ve örnek kategoriyle ilgili örnek giderler bu tablodadır. Tahmini ve fiili maliyetleri girin. Fark otomatik olarak hesaplanır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2.1" customHeight="1" x14ac:dyDescent="0.3"/>
  <cols>
    <col min="1" max="1" width="2.625" customWidth="1"/>
    <col min="2" max="2" width="24.625" customWidth="1"/>
    <col min="3" max="3" width="20" customWidth="1"/>
    <col min="4" max="4" width="18.625" customWidth="1"/>
    <col min="5" max="5" width="22" customWidth="1"/>
    <col min="6" max="6" width="3.875" customWidth="1"/>
    <col min="7" max="7" width="32.25" customWidth="1"/>
    <col min="8" max="8" width="20" customWidth="1"/>
    <col min="9" max="9" width="18.625" style="26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9" t="s">
        <v>0</v>
      </c>
      <c r="C1" s="29"/>
      <c r="D1" s="29"/>
      <c r="E1" s="29"/>
      <c r="F1" s="29"/>
      <c r="G1" s="29"/>
      <c r="H1" s="29"/>
      <c r="I1" s="24"/>
      <c r="J1" s="9"/>
    </row>
    <row r="2" spans="2:10" ht="32.1" customHeight="1" x14ac:dyDescent="0.3">
      <c r="B2" s="38" t="s">
        <v>1</v>
      </c>
      <c r="C2" s="37" t="s">
        <v>45</v>
      </c>
      <c r="D2" s="37" t="s">
        <v>47</v>
      </c>
      <c r="E2" s="37" t="s">
        <v>49</v>
      </c>
      <c r="F2" s="12"/>
      <c r="G2" s="30" t="s">
        <v>51</v>
      </c>
      <c r="H2" s="16" t="s">
        <v>86</v>
      </c>
      <c r="I2" s="39"/>
      <c r="J2" s="5"/>
    </row>
    <row r="3" spans="2:10" ht="32.1" customHeight="1" x14ac:dyDescent="0.3">
      <c r="B3" s="42"/>
      <c r="C3" s="43">
        <f>Barınma[[#Totals],[Öngörülen
Maliyet]]+Ulaşım[[#Totals],[Öngörülen
Maliyet]]+Sigorta[[#Totals],[Öngörülen
Maliyet]]+Yiyecek[[#Totals],[Öngörülen
Maliyet]]+Çocuklar[[#Totals],[Öngörülen
Maliyet]]+Yasal[[#Totals],[Öngörülen
Maliyet]]+Tasarruf[[#Totals],[Öngörülen
Maliyet]]+Krediler[[#Totals],[Öngörülen
Maliyet]]+Eğlence[[#Totals],[Öngörülen
Maliyet]]+Vergiler[[#Totals],[Öngörülen 
Maliyet]]+KişiselBakım[[#Totals],[Öngörülen
Maliyet]]+Evcil_Hayvanlar[[#Totals],[Öngörülen
Maliyet]]+Hediyeler[[#Totals],[Öngörülen
Maliyet]]</f>
        <v>1203</v>
      </c>
      <c r="D3" s="44">
        <f>Barınma[[#Totals],[Fiili
Maliyet]]+Ulaşım[[#Totals],[Fiili
Maliyet]]+Sigorta[[#Totals],[Fiili
Maliyet]]+Yiyecek[[#Totals],[Fiili
Maliyet]]+Çocuklar[[#Totals],[Fiili
Maliyet]]+Yasal[[#Totals],[Fiili
Maliyet]]+Tasarruf[[#Totals],[Fiili
Maliyet]]+Krediler[[#Totals],[Fiili
Maliyet]]+Eğlence[[#Totals],[Fiili
Maliyet]]+Vergiler[[#Totals],[Fiili 
Maliyet]]+KişiselBakım[[#Totals],[Fiili
Maliyet]]+Evcil_Hayvanlar[[#Totals],[Fiili
Maliyet]]+Hediyeler[[#Totals],[Fiili
Maliyet]]</f>
        <v>1317</v>
      </c>
      <c r="E3" s="44">
        <f>Barınma[[#Totals],[Fark]]+Ulaşım[[#Totals],[Fark]]+Sigorta[[#Totals],[Fark]]+Yiyecek[[#Totals],[Fark]]+Çocuklar[[#Totals],[Fark]]+Yasal[[#Totals],[Fark]]+Tasarruf[[#Totals],[Fark]]+Krediler[[#Totals],[Fark]]+Eğlence[[#Totals],[Fark]]+Vergiler[[#Totals],[Fark]]+KişiselBakım[[#Totals],[Fark]]+Evcil_Hayvanlar[[#Totals],[Fark]]+Hediyeler[[#Totals],[Fark]]</f>
        <v>-114</v>
      </c>
      <c r="F3" s="5"/>
      <c r="G3" s="45" t="s">
        <v>52</v>
      </c>
      <c r="H3" s="47">
        <v>4000</v>
      </c>
      <c r="I3" s="39"/>
      <c r="J3" s="5"/>
    </row>
    <row r="4" spans="2:10" ht="32.1" customHeight="1" x14ac:dyDescent="0.3">
      <c r="B4" s="36"/>
      <c r="C4" s="36"/>
      <c r="D4" s="36"/>
      <c r="E4" s="36"/>
      <c r="F4" s="11"/>
      <c r="G4" s="45" t="s">
        <v>53</v>
      </c>
      <c r="H4" s="47">
        <v>1200</v>
      </c>
      <c r="I4" s="40"/>
      <c r="J4" s="2"/>
    </row>
    <row r="5" spans="2:10" ht="32.1" customHeight="1" x14ac:dyDescent="0.3">
      <c r="B5" s="15" t="s">
        <v>2</v>
      </c>
      <c r="C5" s="17" t="s">
        <v>46</v>
      </c>
      <c r="D5" s="17" t="s">
        <v>48</v>
      </c>
      <c r="E5" s="17" t="s">
        <v>50</v>
      </c>
      <c r="F5" s="11"/>
      <c r="G5" s="45" t="s">
        <v>54</v>
      </c>
      <c r="H5" s="47">
        <v>300</v>
      </c>
      <c r="I5" s="40"/>
      <c r="J5" s="2"/>
    </row>
    <row r="6" spans="2:10" ht="32.1" customHeight="1" x14ac:dyDescent="0.3">
      <c r="B6" s="13" t="s">
        <v>3</v>
      </c>
      <c r="C6" s="21">
        <v>1000</v>
      </c>
      <c r="D6" s="21">
        <v>1000</v>
      </c>
      <c r="E6" s="53">
        <f>Barınma[Öngörülen
Maliyet]-Barınma[Fiili
Maliyet]</f>
        <v>0</v>
      </c>
      <c r="F6" s="11"/>
      <c r="G6" s="46" t="s">
        <v>55</v>
      </c>
      <c r="H6" s="48">
        <f>SUM(H3:H5)</f>
        <v>5500</v>
      </c>
      <c r="I6" s="40"/>
      <c r="J6" s="2"/>
    </row>
    <row r="7" spans="2:10" ht="32.1" customHeight="1" x14ac:dyDescent="0.3">
      <c r="B7" s="13" t="s">
        <v>4</v>
      </c>
      <c r="C7" s="21">
        <v>0</v>
      </c>
      <c r="D7" s="21">
        <v>0</v>
      </c>
      <c r="E7" s="53">
        <f>Barınma[Öngörülen
Maliyet]-Barınma[Fiili
Maliyet]</f>
        <v>0</v>
      </c>
      <c r="F7" s="2"/>
      <c r="I7" s="25"/>
      <c r="J7" s="4"/>
    </row>
    <row r="8" spans="2:10" ht="32.1" customHeight="1" x14ac:dyDescent="0.3">
      <c r="B8" s="13" t="s">
        <v>5</v>
      </c>
      <c r="C8" s="21">
        <v>62</v>
      </c>
      <c r="D8" s="21">
        <v>100</v>
      </c>
      <c r="E8" s="53">
        <f>Barınma[Öngörülen
Maliyet]-Barınma[Fiili
Maliyet]</f>
        <v>-38</v>
      </c>
      <c r="F8" s="2"/>
      <c r="G8" s="16" t="s">
        <v>56</v>
      </c>
      <c r="H8" s="16" t="s">
        <v>86</v>
      </c>
      <c r="I8" s="40"/>
      <c r="J8" s="2"/>
    </row>
    <row r="9" spans="2:10" ht="32.1" customHeight="1" x14ac:dyDescent="0.3">
      <c r="B9" s="13" t="s">
        <v>6</v>
      </c>
      <c r="C9" s="21">
        <v>44</v>
      </c>
      <c r="D9" s="21">
        <v>125</v>
      </c>
      <c r="E9" s="53">
        <f>Barınma[Öngörülen
Maliyet]-Barınma[Fiili
Maliyet]</f>
        <v>-81</v>
      </c>
      <c r="F9" s="11"/>
      <c r="G9" s="45" t="s">
        <v>52</v>
      </c>
      <c r="H9" s="49">
        <v>4000</v>
      </c>
      <c r="I9" s="40"/>
      <c r="J9" s="2"/>
    </row>
    <row r="10" spans="2:10" ht="32.1" customHeight="1" x14ac:dyDescent="0.3">
      <c r="B10" s="13" t="s">
        <v>7</v>
      </c>
      <c r="C10" s="21">
        <v>22</v>
      </c>
      <c r="D10" s="21">
        <v>35</v>
      </c>
      <c r="E10" s="53">
        <f>Barınma[Öngörülen
Maliyet]-Barınma[Fiili
Maliyet]</f>
        <v>-13</v>
      </c>
      <c r="F10" s="11"/>
      <c r="G10" s="45" t="s">
        <v>53</v>
      </c>
      <c r="H10" s="49">
        <v>1200</v>
      </c>
      <c r="I10" s="40"/>
      <c r="J10" s="2"/>
    </row>
    <row r="11" spans="2:10" ht="32.1" customHeight="1" x14ac:dyDescent="0.3">
      <c r="B11" s="13" t="s">
        <v>8</v>
      </c>
      <c r="C11" s="21">
        <v>8</v>
      </c>
      <c r="D11" s="21">
        <v>8</v>
      </c>
      <c r="E11" s="53">
        <f>Barınma[Öngörülen
Maliyet]-Barınma[Fiili
Maliyet]</f>
        <v>0</v>
      </c>
      <c r="F11" s="11"/>
      <c r="G11" s="45" t="s">
        <v>54</v>
      </c>
      <c r="H11" s="49">
        <v>300</v>
      </c>
      <c r="I11" s="40"/>
      <c r="J11" s="2"/>
    </row>
    <row r="12" spans="2:10" ht="32.1" customHeight="1" x14ac:dyDescent="0.3">
      <c r="B12" s="13" t="s">
        <v>9</v>
      </c>
      <c r="C12" s="21">
        <v>34</v>
      </c>
      <c r="D12" s="21">
        <v>39</v>
      </c>
      <c r="E12" s="53">
        <f>Barınma[Öngörülen
Maliyet]-Barınma[Fiili
Maliyet]</f>
        <v>-5</v>
      </c>
      <c r="F12" s="11"/>
      <c r="G12" s="46" t="s">
        <v>55</v>
      </c>
      <c r="H12" s="48">
        <f>SUM(H9:H11)</f>
        <v>5500</v>
      </c>
      <c r="I12" s="40"/>
      <c r="J12" s="2"/>
    </row>
    <row r="13" spans="2:10" ht="32.1" customHeight="1" x14ac:dyDescent="0.3">
      <c r="B13" s="13" t="s">
        <v>10</v>
      </c>
      <c r="C13" s="21">
        <v>10</v>
      </c>
      <c r="D13" s="21">
        <v>10</v>
      </c>
      <c r="E13" s="53">
        <f>Barınma[Öngörülen
Maliyet]-Barınma[Fiili
Maliyet]</f>
        <v>0</v>
      </c>
      <c r="F13" s="2"/>
      <c r="G13" s="10"/>
      <c r="H13" s="10"/>
      <c r="I13"/>
      <c r="J13" s="2"/>
    </row>
    <row r="14" spans="2:10" ht="32.1" customHeight="1" thickBot="1" x14ac:dyDescent="0.35">
      <c r="B14" s="13" t="s">
        <v>11</v>
      </c>
      <c r="C14" s="21">
        <v>23</v>
      </c>
      <c r="D14" s="21">
        <v>0</v>
      </c>
      <c r="E14" s="53">
        <f>Barınma[Öngörülen
Maliyet]-Barınma[Fiili
Maliyet]</f>
        <v>23</v>
      </c>
      <c r="F14" s="2"/>
      <c r="G14" s="32" t="s">
        <v>57</v>
      </c>
      <c r="H14" s="35" t="s">
        <v>86</v>
      </c>
      <c r="I14" s="22"/>
      <c r="J14" s="2"/>
    </row>
    <row r="15" spans="2:10" ht="32.1" customHeight="1" x14ac:dyDescent="0.3">
      <c r="B15" s="13" t="s">
        <v>12</v>
      </c>
      <c r="C15" s="21">
        <v>0</v>
      </c>
      <c r="D15" s="21">
        <v>0</v>
      </c>
      <c r="E15" s="53">
        <f>Barınma[Öngörülen
Maliyet]-Barınma[Fiili
Maliyet]</f>
        <v>0</v>
      </c>
      <c r="F15" s="2"/>
      <c r="G15" s="33" t="s">
        <v>58</v>
      </c>
      <c r="H15" s="50">
        <f>SUM(H6-'Aylık Aile Bütçesi'!$C$3:$C$3)</f>
        <v>4297</v>
      </c>
      <c r="I15" s="41"/>
      <c r="J15" s="2"/>
    </row>
    <row r="16" spans="2:10" ht="32.1" customHeight="1" x14ac:dyDescent="0.3">
      <c r="B16" s="13" t="s">
        <v>13</v>
      </c>
      <c r="C16" s="21">
        <v>0</v>
      </c>
      <c r="D16" s="21">
        <v>0</v>
      </c>
      <c r="E16" s="53">
        <f>Barınma[Öngörülen
Maliyet]-Barınma[Fiili
Maliyet]</f>
        <v>0</v>
      </c>
      <c r="F16" s="2"/>
      <c r="G16" s="31" t="s">
        <v>59</v>
      </c>
      <c r="H16" s="51">
        <f>SUM(H12-D3)</f>
        <v>4183</v>
      </c>
      <c r="I16" s="41"/>
      <c r="J16" s="2"/>
    </row>
    <row r="17" spans="2:10" ht="32.1" customHeight="1" x14ac:dyDescent="0.3">
      <c r="B17" s="14" t="s">
        <v>14</v>
      </c>
      <c r="C17" s="21">
        <f>SUBTOTAL(109,Barınma[Öngörülen
Maliyet])</f>
        <v>1203</v>
      </c>
      <c r="D17" s="21">
        <f>SUBTOTAL(109,Barınma[Fiili
Maliyet])</f>
        <v>1317</v>
      </c>
      <c r="E17" s="21">
        <f>SUBTOTAL(109,Barınma[Fark])</f>
        <v>-114</v>
      </c>
      <c r="F17" s="2"/>
      <c r="G17" s="31" t="s">
        <v>50</v>
      </c>
      <c r="H17" s="52">
        <f>SUM(H16-H15)</f>
        <v>-114</v>
      </c>
      <c r="I17" s="41"/>
      <c r="J17" s="2"/>
    </row>
    <row r="18" spans="2:10" ht="32.1" customHeight="1" x14ac:dyDescent="0.3">
      <c r="B18" s="10"/>
      <c r="C18" s="10"/>
      <c r="D18" s="10"/>
      <c r="E18" s="10"/>
      <c r="F18" s="2"/>
      <c r="G18" s="10"/>
      <c r="H18" s="10"/>
    </row>
    <row r="19" spans="2:10" ht="32.1" customHeight="1" x14ac:dyDescent="0.3">
      <c r="B19" s="19" t="s">
        <v>15</v>
      </c>
      <c r="C19" s="17" t="s">
        <v>46</v>
      </c>
      <c r="D19" s="17" t="s">
        <v>48</v>
      </c>
      <c r="E19" s="17" t="s">
        <v>50</v>
      </c>
      <c r="F19" s="2"/>
      <c r="G19" s="20" t="s">
        <v>60</v>
      </c>
      <c r="H19" s="17" t="s">
        <v>46</v>
      </c>
      <c r="I19" s="27" t="s">
        <v>48</v>
      </c>
      <c r="J19" s="17" t="s">
        <v>50</v>
      </c>
    </row>
    <row r="20" spans="2:10" ht="32.1" customHeight="1" x14ac:dyDescent="0.3">
      <c r="B20" s="2" t="s">
        <v>16</v>
      </c>
      <c r="C20" s="22"/>
      <c r="D20" s="22"/>
      <c r="E20" s="22">
        <f>Ulaşım[Öngörülen
Maliyet]-Ulaşım[Fiili
Maliyet]</f>
        <v>0</v>
      </c>
      <c r="F20" s="2"/>
      <c r="G20" s="1" t="s">
        <v>61</v>
      </c>
      <c r="H20" s="23"/>
      <c r="I20" s="23"/>
      <c r="J20" s="23">
        <f>Krediler[Öngörülen
Maliyet]-Krediler[Fiili
Maliyet]</f>
        <v>0</v>
      </c>
    </row>
    <row r="21" spans="2:10" ht="32.1" customHeight="1" x14ac:dyDescent="0.3">
      <c r="B21" s="2" t="s">
        <v>17</v>
      </c>
      <c r="C21" s="22"/>
      <c r="D21" s="22"/>
      <c r="E21" s="22">
        <f>Ulaşım[Öngörülen
Maliyet]-Ulaşım[Fiili
Maliyet]</f>
        <v>0</v>
      </c>
      <c r="F21" s="2"/>
      <c r="G21" s="1" t="s">
        <v>62</v>
      </c>
      <c r="H21" s="23"/>
      <c r="I21" s="23"/>
      <c r="J21" s="23">
        <f>Krediler[Öngörülen
Maliyet]-Krediler[Fiili
Maliyet]</f>
        <v>0</v>
      </c>
    </row>
    <row r="22" spans="2:10" ht="32.1" customHeight="1" x14ac:dyDescent="0.3">
      <c r="B22" s="2" t="s">
        <v>18</v>
      </c>
      <c r="C22" s="22"/>
      <c r="D22" s="22"/>
      <c r="E22" s="22">
        <f>Ulaşım[Öngörülen
Maliyet]-Ulaşım[Fiili
Maliyet]</f>
        <v>0</v>
      </c>
      <c r="F22" s="2"/>
      <c r="G22" s="1" t="s">
        <v>63</v>
      </c>
      <c r="H22" s="23"/>
      <c r="I22" s="23"/>
      <c r="J22" s="23">
        <f>Krediler[Öngörülen
Maliyet]-Krediler[Fiili
Maliyet]</f>
        <v>0</v>
      </c>
    </row>
    <row r="23" spans="2:10" ht="32.1" customHeight="1" x14ac:dyDescent="0.3">
      <c r="B23" s="2" t="s">
        <v>19</v>
      </c>
      <c r="C23" s="22"/>
      <c r="D23" s="22"/>
      <c r="E23" s="22">
        <f>Ulaşım[Öngörülen
Maliyet]-Ulaşım[Fiili
Maliyet]</f>
        <v>0</v>
      </c>
      <c r="F23" s="2"/>
      <c r="G23" s="1" t="s">
        <v>63</v>
      </c>
      <c r="H23" s="23"/>
      <c r="I23" s="23"/>
      <c r="J23" s="23">
        <f>Krediler[Öngörülen
Maliyet]-Krediler[Fiili
Maliyet]</f>
        <v>0</v>
      </c>
    </row>
    <row r="24" spans="2:10" ht="32.1" customHeight="1" x14ac:dyDescent="0.3">
      <c r="B24" s="2" t="s">
        <v>20</v>
      </c>
      <c r="C24" s="22"/>
      <c r="D24" s="22"/>
      <c r="E24" s="22">
        <f>Ulaşım[Öngörülen
Maliyet]-Ulaşım[Fiili
Maliyet]</f>
        <v>0</v>
      </c>
      <c r="F24" s="2"/>
      <c r="G24" s="1" t="s">
        <v>63</v>
      </c>
      <c r="H24" s="23"/>
      <c r="I24" s="23"/>
      <c r="J24" s="23">
        <f>Krediler[Öngörülen
Maliyet]-Krediler[Fiili
Maliyet]</f>
        <v>0</v>
      </c>
    </row>
    <row r="25" spans="2:10" ht="32.1" customHeight="1" x14ac:dyDescent="0.3">
      <c r="B25" s="2" t="s">
        <v>21</v>
      </c>
      <c r="C25" s="22"/>
      <c r="D25" s="22"/>
      <c r="E25" s="22">
        <f>Ulaşım[Öngörülen
Maliyet]-Ulaşım[Fiili
Maliyet]</f>
        <v>0</v>
      </c>
      <c r="F25" s="2"/>
      <c r="G25" s="1" t="s">
        <v>13</v>
      </c>
      <c r="H25" s="23"/>
      <c r="I25" s="23"/>
      <c r="J25" s="23">
        <f>Krediler[Öngörülen
Maliyet]-Krediler[Fiili
Maliyet]</f>
        <v>0</v>
      </c>
    </row>
    <row r="26" spans="2:10" ht="32.1" customHeight="1" x14ac:dyDescent="0.3">
      <c r="B26" s="2" t="s">
        <v>22</v>
      </c>
      <c r="C26" s="22"/>
      <c r="D26" s="22"/>
      <c r="E26" s="22">
        <f>Ulaşım[Öngörülen
Maliyet]-Ulaşım[Fiili
Maliyet]</f>
        <v>0</v>
      </c>
      <c r="F26" s="2"/>
      <c r="G26" s="7" t="s">
        <v>14</v>
      </c>
      <c r="H26" s="25">
        <f>SUBTOTAL(109,Krediler[Öngörülen
Maliyet])</f>
        <v>0</v>
      </c>
      <c r="I26" s="25">
        <f>SUBTOTAL(109,Krediler[Fiili
Maliyet])</f>
        <v>0</v>
      </c>
      <c r="J26" s="25">
        <f>SUBTOTAL(109,Krediler[Fark])</f>
        <v>0</v>
      </c>
    </row>
    <row r="27" spans="2:10" ht="32.1" customHeight="1" x14ac:dyDescent="0.3">
      <c r="B27" s="2" t="s">
        <v>13</v>
      </c>
      <c r="C27" s="22"/>
      <c r="D27" s="22"/>
      <c r="E27" s="22">
        <f>Ulaşım[Öngörülen
Maliyet]-Ulaşım[Fiili
Maliyet]</f>
        <v>0</v>
      </c>
      <c r="F27" s="2"/>
      <c r="G27" s="10"/>
      <c r="H27" s="10"/>
      <c r="I27" s="10"/>
      <c r="J27" s="10"/>
    </row>
    <row r="28" spans="2:10" ht="32.1" customHeight="1" x14ac:dyDescent="0.3">
      <c r="B28" s="8" t="s">
        <v>14</v>
      </c>
      <c r="C28" s="28">
        <f>SUBTOTAL(109,Ulaşım[Öngörülen
Maliyet])</f>
        <v>0</v>
      </c>
      <c r="D28" s="28">
        <f>SUBTOTAL(109,Ulaşım[Fiili
Maliyet])</f>
        <v>0</v>
      </c>
      <c r="E28" s="28">
        <f>SUBTOTAL(109,Ulaşım[Fark])</f>
        <v>0</v>
      </c>
      <c r="F28" s="2"/>
      <c r="G28" s="34" t="s">
        <v>64</v>
      </c>
      <c r="H28" s="17" t="s">
        <v>46</v>
      </c>
      <c r="I28" s="27" t="s">
        <v>48</v>
      </c>
      <c r="J28" s="17" t="s">
        <v>50</v>
      </c>
    </row>
    <row r="29" spans="2:10" ht="32.1" customHeight="1" x14ac:dyDescent="0.3">
      <c r="B29" s="10"/>
      <c r="C29" s="10"/>
      <c r="D29" s="10"/>
      <c r="E29" s="10"/>
      <c r="F29" s="2"/>
      <c r="G29" s="2" t="s">
        <v>65</v>
      </c>
      <c r="H29" s="22"/>
      <c r="I29" s="22"/>
      <c r="J29" s="22">
        <f>Eğlence[Öngörülen
Maliyet]-Eğlence[Fiili
Maliyet]</f>
        <v>0</v>
      </c>
    </row>
    <row r="30" spans="2:10" ht="32.1" customHeight="1" x14ac:dyDescent="0.3">
      <c r="B30" s="18" t="s">
        <v>19</v>
      </c>
      <c r="C30" s="17" t="s">
        <v>46</v>
      </c>
      <c r="D30" s="17" t="s">
        <v>48</v>
      </c>
      <c r="E30" s="17" t="s">
        <v>50</v>
      </c>
      <c r="F30" s="2"/>
      <c r="G30" s="2" t="s">
        <v>66</v>
      </c>
      <c r="H30" s="22"/>
      <c r="I30" s="22"/>
      <c r="J30" s="22">
        <f>Eğlence[Öngörülen
Maliyet]-Eğlence[Fiili
Maliyet]</f>
        <v>0</v>
      </c>
    </row>
    <row r="31" spans="2:10" ht="32.1" customHeight="1" x14ac:dyDescent="0.3">
      <c r="B31" s="2" t="s">
        <v>23</v>
      </c>
      <c r="C31" s="22"/>
      <c r="D31" s="22"/>
      <c r="E31" s="22">
        <f>Sigorta[Öngörülen
Maliyet]-Sigorta[Fiili
Maliyet]</f>
        <v>0</v>
      </c>
      <c r="F31" s="2"/>
      <c r="G31" s="2" t="s">
        <v>67</v>
      </c>
      <c r="H31" s="22"/>
      <c r="I31" s="22"/>
      <c r="J31" s="22">
        <f>Eğlence[Öngörülen
Maliyet]-Eğlence[Fiili
Maliyet]</f>
        <v>0</v>
      </c>
    </row>
    <row r="32" spans="2:10" ht="32.1" customHeight="1" x14ac:dyDescent="0.3">
      <c r="B32" s="2" t="s">
        <v>24</v>
      </c>
      <c r="C32" s="22"/>
      <c r="D32" s="22"/>
      <c r="E32" s="22">
        <f>Sigorta[Öngörülen
Maliyet]-Sigorta[Fiili
Maliyet]</f>
        <v>0</v>
      </c>
      <c r="F32" s="2"/>
      <c r="G32" s="2" t="s">
        <v>68</v>
      </c>
      <c r="H32" s="22"/>
      <c r="I32" s="22"/>
      <c r="J32" s="22">
        <f>Eğlence[Öngörülen
Maliyet]-Eğlence[Fiili
Maliyet]</f>
        <v>0</v>
      </c>
    </row>
    <row r="33" spans="2:10" ht="32.1" customHeight="1" x14ac:dyDescent="0.3">
      <c r="B33" s="2" t="s">
        <v>25</v>
      </c>
      <c r="C33" s="22"/>
      <c r="D33" s="22"/>
      <c r="E33" s="22">
        <f>Sigorta[Öngörülen
Maliyet]-Sigorta[Fiili
Maliyet]</f>
        <v>0</v>
      </c>
      <c r="F33" s="2"/>
      <c r="G33" s="2" t="s">
        <v>69</v>
      </c>
      <c r="H33" s="22"/>
      <c r="I33" s="22"/>
      <c r="J33" s="22">
        <f>Eğlence[Öngörülen
Maliyet]-Eğlence[Fiili
Maliyet]</f>
        <v>0</v>
      </c>
    </row>
    <row r="34" spans="2:10" ht="32.1" customHeight="1" x14ac:dyDescent="0.3">
      <c r="B34" s="2" t="s">
        <v>13</v>
      </c>
      <c r="C34" s="22"/>
      <c r="D34" s="22"/>
      <c r="E34" s="22">
        <f>Sigorta[Öngörülen
Maliyet]-Sigorta[Fiili
Maliyet]</f>
        <v>0</v>
      </c>
      <c r="F34" s="2"/>
      <c r="G34" s="2" t="s">
        <v>70</v>
      </c>
      <c r="H34" s="22"/>
      <c r="I34" s="22"/>
      <c r="J34" s="22">
        <f>Eğlence[Öngörülen
Maliyet]-Eğlence[Fiili
Maliyet]</f>
        <v>0</v>
      </c>
    </row>
    <row r="35" spans="2:10" ht="32.1" customHeight="1" x14ac:dyDescent="0.3">
      <c r="B35" s="8" t="s">
        <v>14</v>
      </c>
      <c r="C35" s="28">
        <f>SUBTOTAL(109,Sigorta[Öngörülen
Maliyet])</f>
        <v>0</v>
      </c>
      <c r="D35" s="28">
        <f>SUBTOTAL(109,Sigorta[Fiili
Maliyet])</f>
        <v>0</v>
      </c>
      <c r="E35" s="28">
        <f>SUBTOTAL(109,Sigorta[Fark])</f>
        <v>0</v>
      </c>
      <c r="F35" s="2"/>
      <c r="G35" s="2" t="s">
        <v>13</v>
      </c>
      <c r="H35" s="22"/>
      <c r="I35" s="22"/>
      <c r="J35" s="22">
        <f>Eğlence[Öngörülen
Maliyet]-Eğlence[Fiili
Maliyet]</f>
        <v>0</v>
      </c>
    </row>
    <row r="36" spans="2:10" ht="32.1" customHeight="1" x14ac:dyDescent="0.3">
      <c r="B36" s="10"/>
      <c r="C36" s="10"/>
      <c r="D36" s="10"/>
      <c r="E36" s="10"/>
      <c r="F36" s="2"/>
      <c r="G36" s="8" t="s">
        <v>14</v>
      </c>
      <c r="H36" s="28">
        <f>SUBTOTAL(109,Eğlence[Öngörülen
Maliyet])</f>
        <v>0</v>
      </c>
      <c r="I36" s="28">
        <f>SUBTOTAL(109,Eğlence[Fiili
Maliyet])</f>
        <v>0</v>
      </c>
      <c r="J36" s="28">
        <f>SUBTOTAL(109,Eğlence[Fark])</f>
        <v>0</v>
      </c>
    </row>
    <row r="37" spans="2:10" ht="32.1" customHeight="1" x14ac:dyDescent="0.3">
      <c r="B37" s="18" t="s">
        <v>26</v>
      </c>
      <c r="C37" s="17" t="s">
        <v>46</v>
      </c>
      <c r="D37" s="17" t="s">
        <v>48</v>
      </c>
      <c r="E37" s="17" t="s">
        <v>50</v>
      </c>
      <c r="F37" s="2"/>
      <c r="G37" s="10"/>
      <c r="H37" s="10"/>
      <c r="I37" s="10"/>
      <c r="J37" s="10"/>
    </row>
    <row r="38" spans="2:10" ht="32.1" customHeight="1" x14ac:dyDescent="0.3">
      <c r="B38" s="2" t="s">
        <v>27</v>
      </c>
      <c r="C38" s="22"/>
      <c r="D38" s="22"/>
      <c r="E38" s="22">
        <f>Yiyecek[Öngörülen
Maliyet]-Yiyecek[Fiili
Maliyet]</f>
        <v>0</v>
      </c>
      <c r="F38" s="2"/>
      <c r="G38" s="20" t="s">
        <v>71</v>
      </c>
      <c r="H38" s="17" t="s">
        <v>87</v>
      </c>
      <c r="I38" s="27" t="s">
        <v>88</v>
      </c>
      <c r="J38" s="17" t="s">
        <v>50</v>
      </c>
    </row>
    <row r="39" spans="2:10" ht="32.1" customHeight="1" x14ac:dyDescent="0.3">
      <c r="B39" s="2" t="s">
        <v>28</v>
      </c>
      <c r="C39" s="22"/>
      <c r="D39" s="22"/>
      <c r="E39" s="22">
        <f>Yiyecek[Öngörülen
Maliyet]-Yiyecek[Fiili
Maliyet]</f>
        <v>0</v>
      </c>
      <c r="F39" s="2"/>
      <c r="G39" s="2" t="s">
        <v>72</v>
      </c>
      <c r="H39" s="22"/>
      <c r="I39" s="22"/>
      <c r="J39" s="22">
        <f>Vergiler[Öngörülen 
Maliyet]-Vergiler[Fiili 
Maliyet]</f>
        <v>0</v>
      </c>
    </row>
    <row r="40" spans="2:10" ht="32.1" customHeight="1" x14ac:dyDescent="0.3">
      <c r="B40" s="2" t="s">
        <v>13</v>
      </c>
      <c r="C40" s="22"/>
      <c r="D40" s="22"/>
      <c r="E40" s="22">
        <f>Yiyecek[Öngörülen
Maliyet]-Yiyecek[Fiili
Maliyet]</f>
        <v>0</v>
      </c>
      <c r="F40" s="2"/>
      <c r="G40" s="2" t="s">
        <v>73</v>
      </c>
      <c r="H40" s="22"/>
      <c r="I40" s="22"/>
      <c r="J40" s="22">
        <f>Vergiler[Öngörülen 
Maliyet]-Vergiler[Fiili 
Maliyet]</f>
        <v>0</v>
      </c>
    </row>
    <row r="41" spans="2:10" ht="32.1" customHeight="1" x14ac:dyDescent="0.3">
      <c r="B41" s="8" t="s">
        <v>14</v>
      </c>
      <c r="C41" s="28">
        <f>SUBTOTAL(109,Yiyecek[Öngörülen
Maliyet])</f>
        <v>0</v>
      </c>
      <c r="D41" s="28">
        <f>SUBTOTAL(109,Yiyecek[Fiili
Maliyet])</f>
        <v>0</v>
      </c>
      <c r="E41" s="28">
        <f>SUBTOTAL(109,Yiyecek[Fark])</f>
        <v>0</v>
      </c>
      <c r="F41" s="2"/>
      <c r="G41" s="2" t="s">
        <v>74</v>
      </c>
      <c r="H41" s="22"/>
      <c r="I41" s="22"/>
      <c r="J41" s="22">
        <f>Vergiler[Öngörülen 
Maliyet]-Vergiler[Fiili 
Maliyet]</f>
        <v>0</v>
      </c>
    </row>
    <row r="42" spans="2:10" ht="32.1" customHeight="1" x14ac:dyDescent="0.3">
      <c r="B42" s="10"/>
      <c r="C42" s="10"/>
      <c r="D42" s="10"/>
      <c r="E42" s="10"/>
      <c r="F42" s="2"/>
      <c r="G42" s="2" t="s">
        <v>13</v>
      </c>
      <c r="H42" s="22"/>
      <c r="I42" s="22"/>
      <c r="J42" s="22">
        <f>Vergiler[Öngörülen 
Maliyet]-Vergiler[Fiili 
Maliyet]</f>
        <v>0</v>
      </c>
    </row>
    <row r="43" spans="2:10" ht="32.1" customHeight="1" x14ac:dyDescent="0.3">
      <c r="B43" s="18" t="s">
        <v>29</v>
      </c>
      <c r="C43" s="17" t="s">
        <v>46</v>
      </c>
      <c r="D43" s="17" t="s">
        <v>48</v>
      </c>
      <c r="E43" s="17" t="s">
        <v>50</v>
      </c>
      <c r="F43" s="2"/>
      <c r="G43" s="8" t="s">
        <v>14</v>
      </c>
      <c r="H43" s="28">
        <f>SUBTOTAL(109,Vergiler[Öngörülen 
Maliyet])</f>
        <v>0</v>
      </c>
      <c r="I43" s="28">
        <f>SUBTOTAL(109,Vergiler[Fiili 
Maliyet])</f>
        <v>0</v>
      </c>
      <c r="J43" s="28">
        <f>SUBTOTAL(109,Vergiler[Fark])</f>
        <v>0</v>
      </c>
    </row>
    <row r="44" spans="2:10" ht="32.1" customHeight="1" x14ac:dyDescent="0.3">
      <c r="B44" s="6" t="s">
        <v>24</v>
      </c>
      <c r="C44" s="22"/>
      <c r="D44" s="22"/>
      <c r="E44" s="22">
        <f>Çocuklar[Öngörülen
Maliyet]-Çocuklar[Fiili
Maliyet]</f>
        <v>0</v>
      </c>
      <c r="F44" s="2"/>
      <c r="G44" s="10"/>
      <c r="H44" s="10"/>
      <c r="I44" s="10"/>
      <c r="J44" s="10"/>
    </row>
    <row r="45" spans="2:10" ht="32.1" customHeight="1" x14ac:dyDescent="0.3">
      <c r="B45" s="6" t="s">
        <v>30</v>
      </c>
      <c r="C45" s="22"/>
      <c r="D45" s="22"/>
      <c r="E45" s="22">
        <f>Çocuklar[Öngörülen
Maliyet]-Çocuklar[Fiili
Maliyet]</f>
        <v>0</v>
      </c>
      <c r="F45" s="2"/>
      <c r="G45" s="18" t="s">
        <v>75</v>
      </c>
      <c r="H45" s="17" t="s">
        <v>46</v>
      </c>
      <c r="I45" s="27" t="s">
        <v>48</v>
      </c>
      <c r="J45" s="17" t="s">
        <v>50</v>
      </c>
    </row>
    <row r="46" spans="2:10" ht="32.1" customHeight="1" x14ac:dyDescent="0.3">
      <c r="B46" s="6" t="s">
        <v>31</v>
      </c>
      <c r="C46" s="22"/>
      <c r="D46" s="22"/>
      <c r="E46" s="22">
        <f>Çocuklar[Öngörülen
Maliyet]-Çocuklar[Fiili
Maliyet]</f>
        <v>0</v>
      </c>
      <c r="F46" s="2"/>
      <c r="G46" s="1" t="s">
        <v>24</v>
      </c>
      <c r="H46" s="23"/>
      <c r="I46" s="23"/>
      <c r="J46" s="23">
        <f>KişiselBakım[Öngörülen
Maliyet]-KişiselBakım[Fiili
Maliyet]</f>
        <v>0</v>
      </c>
    </row>
    <row r="47" spans="2:10" ht="32.1" customHeight="1" x14ac:dyDescent="0.3">
      <c r="B47" s="6" t="s">
        <v>32</v>
      </c>
      <c r="C47" s="22"/>
      <c r="D47" s="22"/>
      <c r="E47" s="22">
        <f>Çocuklar[Öngörülen
Maliyet]-Çocuklar[Fiili
Maliyet]</f>
        <v>0</v>
      </c>
      <c r="F47" s="2"/>
      <c r="G47" s="1" t="s">
        <v>76</v>
      </c>
      <c r="H47" s="23"/>
      <c r="I47" s="23"/>
      <c r="J47" s="23">
        <f>KişiselBakım[Öngörülen
Maliyet]-KişiselBakım[Fiili
Maliyet]</f>
        <v>0</v>
      </c>
    </row>
    <row r="48" spans="2:10" ht="32.1" customHeight="1" x14ac:dyDescent="0.3">
      <c r="B48" s="6" t="s">
        <v>33</v>
      </c>
      <c r="C48" s="22"/>
      <c r="D48" s="22"/>
      <c r="E48" s="22">
        <f>Çocuklar[Öngörülen
Maliyet]-Çocuklar[Fiili
Maliyet]</f>
        <v>0</v>
      </c>
      <c r="F48" s="2"/>
      <c r="G48" s="1" t="s">
        <v>30</v>
      </c>
      <c r="H48" s="23"/>
      <c r="I48" s="23"/>
      <c r="J48" s="23">
        <f>KişiselBakım[Öngörülen
Maliyet]-KişiselBakım[Fiili
Maliyet]</f>
        <v>0</v>
      </c>
    </row>
    <row r="49" spans="2:10" ht="32.1" customHeight="1" x14ac:dyDescent="0.3">
      <c r="B49" s="6" t="s">
        <v>34</v>
      </c>
      <c r="C49" s="22"/>
      <c r="D49" s="22"/>
      <c r="E49" s="22">
        <f>Çocuklar[Öngörülen
Maliyet]-Çocuklar[Fiili
Maliyet]</f>
        <v>0</v>
      </c>
      <c r="F49" s="2"/>
      <c r="G49" s="1" t="s">
        <v>77</v>
      </c>
      <c r="H49" s="23"/>
      <c r="I49" s="23"/>
      <c r="J49" s="23">
        <f>KişiselBakım[Öngörülen
Maliyet]-KişiselBakım[Fiili
Maliyet]</f>
        <v>0</v>
      </c>
    </row>
    <row r="50" spans="2:10" ht="32.1" customHeight="1" x14ac:dyDescent="0.3">
      <c r="B50" s="6" t="s">
        <v>35</v>
      </c>
      <c r="C50" s="22"/>
      <c r="D50" s="22"/>
      <c r="E50" s="22">
        <f>Çocuklar[Öngörülen
Maliyet]-Çocuklar[Fiili
Maliyet]</f>
        <v>0</v>
      </c>
      <c r="F50" s="2"/>
      <c r="G50" s="1" t="s">
        <v>78</v>
      </c>
      <c r="H50" s="23"/>
      <c r="I50" s="23"/>
      <c r="J50" s="23">
        <f>KişiselBakım[Öngörülen
Maliyet]-KişiselBakım[Fiili
Maliyet]</f>
        <v>0</v>
      </c>
    </row>
    <row r="51" spans="2:10" ht="32.1" customHeight="1" x14ac:dyDescent="0.3">
      <c r="B51" s="6" t="s">
        <v>36</v>
      </c>
      <c r="C51" s="22"/>
      <c r="D51" s="22"/>
      <c r="E51" s="22">
        <f>Çocuklar[Öngörülen
Maliyet]-Çocuklar[Fiili
Maliyet]</f>
        <v>0</v>
      </c>
      <c r="F51" s="2"/>
      <c r="G51" s="1" t="s">
        <v>79</v>
      </c>
      <c r="H51" s="23"/>
      <c r="I51" s="23"/>
      <c r="J51" s="23">
        <f>KişiselBakım[Öngörülen
Maliyet]-KişiselBakım[Fiili
Maliyet]</f>
        <v>0</v>
      </c>
    </row>
    <row r="52" spans="2:10" ht="32.1" customHeight="1" x14ac:dyDescent="0.3">
      <c r="B52" s="6" t="s">
        <v>13</v>
      </c>
      <c r="C52" s="22"/>
      <c r="D52" s="22"/>
      <c r="E52" s="22">
        <f>Çocuklar[Öngörülen
Maliyet]-Çocuklar[Fiili
Maliyet]</f>
        <v>0</v>
      </c>
      <c r="F52" s="2"/>
      <c r="G52" s="1" t="s">
        <v>13</v>
      </c>
      <c r="H52" s="23"/>
      <c r="I52" s="23"/>
      <c r="J52" s="23">
        <f>KişiselBakım[Öngörülen
Maliyet]-KişiselBakım[Fiili
Maliyet]</f>
        <v>0</v>
      </c>
    </row>
    <row r="53" spans="2:10" ht="32.1" customHeight="1" x14ac:dyDescent="0.3">
      <c r="B53" s="8" t="s">
        <v>14</v>
      </c>
      <c r="C53" s="28">
        <f>SUBTOTAL(109,Çocuklar[Öngörülen
Maliyet])</f>
        <v>0</v>
      </c>
      <c r="D53" s="28">
        <f>SUBTOTAL(109,Çocuklar[Fiili
Maliyet])</f>
        <v>0</v>
      </c>
      <c r="E53" s="28">
        <f>SUBTOTAL(109,Çocuklar[Fark])</f>
        <v>0</v>
      </c>
      <c r="F53" s="2"/>
      <c r="G53" s="7" t="s">
        <v>14</v>
      </c>
      <c r="H53" s="25">
        <f>SUBTOTAL(109,KişiselBakım[Öngörülen
Maliyet])</f>
        <v>0</v>
      </c>
      <c r="I53" s="25">
        <f>SUBTOTAL(109,KişiselBakım[Fiili
Maliyet])</f>
        <v>0</v>
      </c>
      <c r="J53" s="25">
        <f>SUBTOTAL(109,KişiselBakım[Fark])</f>
        <v>0</v>
      </c>
    </row>
    <row r="54" spans="2:10" ht="32.1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2.1" customHeight="1" x14ac:dyDescent="0.3">
      <c r="B55" s="20" t="s">
        <v>37</v>
      </c>
      <c r="C55" s="17" t="s">
        <v>46</v>
      </c>
      <c r="D55" s="17" t="s">
        <v>48</v>
      </c>
      <c r="E55" s="17" t="s">
        <v>50</v>
      </c>
      <c r="F55" s="2"/>
      <c r="G55" s="18" t="s">
        <v>80</v>
      </c>
      <c r="H55" s="17" t="s">
        <v>46</v>
      </c>
      <c r="I55" s="27" t="s">
        <v>48</v>
      </c>
      <c r="J55" s="17" t="s">
        <v>50</v>
      </c>
    </row>
    <row r="56" spans="2:10" ht="32.1" customHeight="1" x14ac:dyDescent="0.3">
      <c r="B56" s="1" t="s">
        <v>38</v>
      </c>
      <c r="C56" s="23"/>
      <c r="D56" s="23"/>
      <c r="E56" s="23">
        <f>Yasal[Öngörülen
Maliyet]-Yasal[Fiili
Maliyet]</f>
        <v>0</v>
      </c>
      <c r="F56" s="2"/>
      <c r="G56" s="1" t="s">
        <v>26</v>
      </c>
      <c r="H56" s="23"/>
      <c r="I56" s="23"/>
      <c r="J56" s="23">
        <f>Evcil_Hayvanlar[Öngörülen
Maliyet]-Evcil_Hayvanlar[Fiili
Maliyet]</f>
        <v>0</v>
      </c>
    </row>
    <row r="57" spans="2:10" ht="32.1" customHeight="1" x14ac:dyDescent="0.3">
      <c r="B57" s="1" t="s">
        <v>39</v>
      </c>
      <c r="C57" s="23"/>
      <c r="D57" s="23"/>
      <c r="E57" s="23">
        <f>Yasal[Öngörülen
Maliyet]-Yasal[Fiili
Maliyet]</f>
        <v>0</v>
      </c>
      <c r="F57" s="2"/>
      <c r="G57" s="1" t="s">
        <v>24</v>
      </c>
      <c r="H57" s="23"/>
      <c r="I57" s="23"/>
      <c r="J57" s="23">
        <f>Evcil_Hayvanlar[Öngörülen
Maliyet]-Evcil_Hayvanlar[Fiili
Maliyet]</f>
        <v>0</v>
      </c>
    </row>
    <row r="58" spans="2:10" ht="32.1" customHeight="1" x14ac:dyDescent="0.3">
      <c r="B58" s="3" t="s">
        <v>40</v>
      </c>
      <c r="C58" s="23"/>
      <c r="D58" s="23"/>
      <c r="E58" s="23">
        <f>Yasal[Öngörülen
Maliyet]-Yasal[Fiili
Maliyet]</f>
        <v>0</v>
      </c>
      <c r="F58" s="2"/>
      <c r="G58" s="1" t="s">
        <v>22</v>
      </c>
      <c r="H58" s="23"/>
      <c r="I58" s="23"/>
      <c r="J58" s="23">
        <f>Evcil_Hayvanlar[Öngörülen
Maliyet]-Evcil_Hayvanlar[Fiili
Maliyet]</f>
        <v>0</v>
      </c>
    </row>
    <row r="59" spans="2:10" ht="32.1" customHeight="1" x14ac:dyDescent="0.3">
      <c r="B59" s="1" t="s">
        <v>13</v>
      </c>
      <c r="C59" s="23"/>
      <c r="D59" s="23"/>
      <c r="E59" s="23">
        <f>Yasal[Öngörülen
Maliyet]-Yasal[Fiili
Maliyet]</f>
        <v>0</v>
      </c>
      <c r="F59" s="2"/>
      <c r="G59" s="1" t="s">
        <v>81</v>
      </c>
      <c r="H59" s="23"/>
      <c r="I59" s="23"/>
      <c r="J59" s="23">
        <f>Evcil_Hayvanlar[Öngörülen
Maliyet]-Evcil_Hayvanlar[Fiili
Maliyet]</f>
        <v>0</v>
      </c>
    </row>
    <row r="60" spans="2:10" ht="32.1" customHeight="1" x14ac:dyDescent="0.3">
      <c r="B60" s="7" t="s">
        <v>14</v>
      </c>
      <c r="C60" s="25">
        <f>SUBTOTAL(109,Yasal[Öngörülen
Maliyet])</f>
        <v>0</v>
      </c>
      <c r="D60" s="25">
        <f>SUBTOTAL(109,Yasal[Fiili
Maliyet])</f>
        <v>0</v>
      </c>
      <c r="E60" s="25">
        <f>SUBTOTAL(109,Yasal[Fark])</f>
        <v>0</v>
      </c>
      <c r="F60" s="2"/>
      <c r="G60" s="1" t="s">
        <v>13</v>
      </c>
      <c r="H60" s="23"/>
      <c r="I60" s="23"/>
      <c r="J60" s="23">
        <f>Evcil_Hayvanlar[Öngörülen
Maliyet]-Evcil_Hayvanlar[Fiili
Maliyet]</f>
        <v>0</v>
      </c>
    </row>
    <row r="61" spans="2:10" ht="32.1" customHeight="1" x14ac:dyDescent="0.3">
      <c r="B61" s="10"/>
      <c r="C61" s="10"/>
      <c r="D61" s="10"/>
      <c r="E61" s="10"/>
      <c r="F61" s="2"/>
      <c r="G61" s="7" t="s">
        <v>14</v>
      </c>
      <c r="H61" s="25">
        <f>SUBTOTAL(109,Evcil_Hayvanlar[Öngörülen
Maliyet])</f>
        <v>0</v>
      </c>
      <c r="I61" s="25">
        <f>SUBTOTAL(109,Evcil_Hayvanlar[Fiili
Maliyet])</f>
        <v>0</v>
      </c>
      <c r="J61" s="25">
        <f>SUBTOTAL(109,Evcil_Hayvanlar[Fark])</f>
        <v>0</v>
      </c>
    </row>
    <row r="62" spans="2:10" ht="32.1" customHeight="1" x14ac:dyDescent="0.3">
      <c r="B62" s="20" t="s">
        <v>41</v>
      </c>
      <c r="C62" s="17" t="s">
        <v>46</v>
      </c>
      <c r="D62" s="17" t="s">
        <v>48</v>
      </c>
      <c r="E62" s="17" t="s">
        <v>50</v>
      </c>
      <c r="F62" s="2"/>
      <c r="G62" s="10"/>
      <c r="H62" s="10"/>
      <c r="I62" s="10"/>
      <c r="J62" s="10"/>
    </row>
    <row r="63" spans="2:10" ht="32.1" customHeight="1" x14ac:dyDescent="0.3">
      <c r="B63" s="1" t="s">
        <v>42</v>
      </c>
      <c r="C63" s="23"/>
      <c r="D63" s="23"/>
      <c r="E63" s="23">
        <f>Tasarruf[Öngörülen
Maliyet]-Tasarruf[Fiili
Maliyet]</f>
        <v>0</v>
      </c>
      <c r="F63" s="2"/>
      <c r="G63" s="20" t="s">
        <v>82</v>
      </c>
      <c r="H63" s="17" t="s">
        <v>46</v>
      </c>
      <c r="I63" s="27" t="s">
        <v>48</v>
      </c>
      <c r="J63" s="17" t="s">
        <v>50</v>
      </c>
    </row>
    <row r="64" spans="2:10" ht="32.1" customHeight="1" x14ac:dyDescent="0.3">
      <c r="B64" s="1" t="s">
        <v>43</v>
      </c>
      <c r="C64" s="23"/>
      <c r="D64" s="23"/>
      <c r="E64" s="23">
        <f>Tasarruf[Öngörülen
Maliyet]-Tasarruf[Fiili
Maliyet]</f>
        <v>0</v>
      </c>
      <c r="F64" s="2"/>
      <c r="G64" s="2" t="s">
        <v>83</v>
      </c>
      <c r="H64" s="22"/>
      <c r="I64" s="22"/>
      <c r="J64" s="22">
        <f>Hediyeler[Öngörülen
Maliyet]-Hediyeler[Fiili
Maliyet]</f>
        <v>0</v>
      </c>
    </row>
    <row r="65" spans="2:10" ht="32.1" customHeight="1" x14ac:dyDescent="0.3">
      <c r="B65" s="1" t="s">
        <v>44</v>
      </c>
      <c r="C65" s="23"/>
      <c r="D65" s="23"/>
      <c r="E65" s="23">
        <f>Tasarruf[Öngörülen
Maliyet]-Tasarruf[Fiili
Maliyet]</f>
        <v>0</v>
      </c>
      <c r="F65" s="2"/>
      <c r="G65" s="2" t="s">
        <v>84</v>
      </c>
      <c r="H65" s="22"/>
      <c r="I65" s="22"/>
      <c r="J65" s="22">
        <f>Hediyeler[Öngörülen
Maliyet]-Hediyeler[Fiili
Maliyet]</f>
        <v>0</v>
      </c>
    </row>
    <row r="66" spans="2:10" ht="32.1" customHeight="1" x14ac:dyDescent="0.3">
      <c r="B66" s="1" t="s">
        <v>13</v>
      </c>
      <c r="C66" s="23"/>
      <c r="D66" s="23"/>
      <c r="E66" s="23">
        <f>Tasarruf[Öngörülen
Maliyet]-Tasarruf[Fiili
Maliyet]</f>
        <v>0</v>
      </c>
      <c r="F66" s="2"/>
      <c r="G66" s="2" t="s">
        <v>85</v>
      </c>
      <c r="H66" s="22"/>
      <c r="I66" s="22"/>
      <c r="J66" s="22">
        <f>Hediyeler[Öngörülen
Maliyet]-Hediyeler[Fiili
Maliyet]</f>
        <v>0</v>
      </c>
    </row>
    <row r="67" spans="2:10" ht="32.1" customHeight="1" x14ac:dyDescent="0.3">
      <c r="B67" s="7" t="s">
        <v>14</v>
      </c>
      <c r="C67" s="25">
        <f>SUBTOTAL(109,Tasarruf[Öngörülen
Maliyet])</f>
        <v>0</v>
      </c>
      <c r="D67" s="25">
        <f>SUBTOTAL(109,Tasarruf[Fiili
Maliyet])</f>
        <v>0</v>
      </c>
      <c r="E67" s="25">
        <f>SUBTOTAL(109,Tasarruf[Fark])</f>
        <v>0</v>
      </c>
      <c r="F67" s="2"/>
      <c r="G67" s="8" t="s">
        <v>14</v>
      </c>
      <c r="H67" s="28">
        <f>SUBTOTAL(109,Hediyeler[Öngörülen
Maliyet])</f>
        <v>0</v>
      </c>
      <c r="I67" s="28">
        <f>SUBTOTAL(109,Hediyeler[Fiili
Maliyet])</f>
        <v>0</v>
      </c>
      <c r="J67" s="28">
        <f>SUBTOTAL(109,Hediyeler[Fark])</f>
        <v>0</v>
      </c>
    </row>
    <row r="68" spans="2:10" ht="32.1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78" priority="2" operator="lessThan">
      <formula>0</formula>
    </cfRule>
  </conditionalFormatting>
  <conditionalFormatting sqref="C3">
    <cfRule type="cellIs" dxfId="77" priority="1" operator="lessThan">
      <formula>0</formula>
    </cfRule>
  </conditionalFormatting>
  <dataValidations count="30">
    <dataValidation allowBlank="1" showInputMessage="1" showErrorMessage="1" prompt="Bu çalışma sayfasında bir Aile Bütçesi Planlayıcısı oluşturun. Ayrıntıları tablolara girin. Toplam Tahmini ve Fiili Maliyetler, Tahmini ve Fiili Bakiye ve Fark otomatik olarak hesaplanır" sqref="A1" xr:uid="{00000000-0002-0000-0000-000000000000}"/>
    <dataValidation allowBlank="1" showInputMessage="1" showErrorMessage="1" prompt="Bu çalışma sayfasının başlığı bu hücrededir. Özet aşağıdaki tablodadır. Örnek gider kategorileri B5’ten başlayarak ayrı tablolardadır. Gelir tutarlarını G2 hücresinden başlayarak girin" sqref="B1" xr:uid="{00000000-0002-0000-0000-000001000000}"/>
    <dataValidation allowBlank="1" showInputMessage="1" showErrorMessage="1" prompt="Toplam Tahmini Maliyet aşağıdaki hücrede otomatik olarak hesaplanır" sqref="C2" xr:uid="{00000000-0002-0000-0000-000002000000}"/>
    <dataValidation allowBlank="1" showInputMessage="1" showErrorMessage="1" prompt="Toplam Fiili Maliyet aşağıdaki hücrede otomatik olarak hesaplanır" sqref="D2" xr:uid="{00000000-0002-0000-0000-000003000000}"/>
    <dataValidation allowBlank="1" showInputMessage="1" showErrorMessage="1" prompt="Toplam Fark aşağıdaki hücrede otomatik olarak hesaplanır" sqref="E2" xr:uid="{00000000-0002-0000-0000-000004000000}"/>
    <dataValidation allowBlank="1" showInputMessage="1" showErrorMessage="1" prompt="Aşağıdaki Barınma tablosuna, Ulaşım tablosunda B19 hücresinden başlayarak ve Tahmini Aylık Gelir tablosunda G2 hücresinden başlayarak ayrıntıları girin" sqref="B4" xr:uid="{00000000-0002-0000-0000-000005000000}"/>
    <dataValidation allowBlank="1" showInputMessage="1" showErrorMessage="1" prompt="Bu sütundaki bu başlığın altına Tahmini Aylık Gelir Kaynağını girin" sqref="G2" xr:uid="{00000000-0002-0000-0000-000006000000}"/>
    <dataValidation allowBlank="1" showInputMessage="1" showErrorMessage="1" prompt="Bu sütundaki bu başlığın altına Tutarı girin" sqref="H8 H2" xr:uid="{00000000-0002-0000-0000-000007000000}"/>
    <dataValidation allowBlank="1" showInputMessage="1" showErrorMessage="1" prompt="Aşağıdaki Fiili Aylık Gelir tablosuna ayrıntıları girin" sqref="G7" xr:uid="{00000000-0002-0000-0000-000008000000}"/>
    <dataValidation allowBlank="1" showInputMessage="1" showErrorMessage="1" prompt="Bu sütundaki bu başlığın altına Fiili Aylık Gelir Kaynağını girin" sqref="G8" xr:uid="{00000000-0002-0000-0000-000009000000}"/>
    <dataValidation allowBlank="1" showInputMessage="1" showErrorMessage="1" prompt="Aşağıdaki Bakiye tablosu otomatik olarak güncelleştirilir" sqref="G13" xr:uid="{00000000-0002-0000-0000-00000A000000}"/>
    <dataValidation allowBlank="1" showInputMessage="1" showErrorMessage="1" prompt="Bakiye, bu sütundaki bu başlığın altındadır" sqref="G14" xr:uid="{00000000-0002-0000-0000-00000B000000}"/>
    <dataValidation allowBlank="1" showInputMessage="1" showErrorMessage="1" prompt="Tutar otomatik olarak hesaplanır ve simgeler bu sütundaki bu başlığın altında sol tarafta güncelleştirilir" sqref="H14" xr:uid="{00000000-0002-0000-0000-00000C000000}"/>
    <dataValidation allowBlank="1" showInputMessage="1" showErrorMessage="1" prompt="Örnek gider kategorisi bu hücrededir. Örnek kategoriyle ilgili örnek giderler bu sütundaki bu başlığın altındadır. Belirli girdileri bulmak için başlık filtrelerini kullanın" sqref="B5 B19 G55 G28 B30 B37 G38 G45 B43 B55 B62 G63 G19" xr:uid="{00000000-0002-0000-0000-00000D000000}"/>
    <dataValidation allowBlank="1" showInputMessage="1" showErrorMessage="1" prompt="Bu sütundaki bu başlığın altına Tahmini Maliyeti girin" sqref="C5 C19 C30 C37 C43 C55 C62 H63 H28 H38 H45 H55 H19" xr:uid="{00000000-0002-0000-0000-00000E000000}"/>
    <dataValidation allowBlank="1" showInputMessage="1" showErrorMessage="1" prompt="Bu sütunda, bu başlığın altına Gerçek Maliyeti girin" sqref="D5 D19 D30 D37 D43 D55 D62 I63 I28 I38 I45 I55 I19" xr:uid="{00000000-0002-0000-0000-00000F000000}"/>
    <dataValidation allowBlank="1" showInputMessage="1" showErrorMessage="1" prompt="Aşağıdaki Ulaşım tablosuna ve B30 hücresinden başlayarak Sigorta tablosuna ayrıntıları girin" sqref="B18" xr:uid="{00000000-0002-0000-0000-000010000000}"/>
    <dataValidation allowBlank="1" showInputMessage="1" showErrorMessage="1" prompt="Aşağıdaki Sigorta tablosuna ve B37 hücresinden başlayarak Yiyecek tablosuna ayrıntıları girin" sqref="B29" xr:uid="{00000000-0002-0000-0000-000011000000}"/>
    <dataValidation allowBlank="1" showInputMessage="1" showErrorMessage="1" prompt="Aşağıdaki Yiyecek tablosuna ve B43 hücresinden başlayarak Çocuklar tablosuna ayrıntıları girin" sqref="B36" xr:uid="{00000000-0002-0000-0000-000012000000}"/>
    <dataValidation allowBlank="1" showInputMessage="1" showErrorMessage="1" prompt="Aşağıdaki Çocuklar tablosuna ve B55 hücresinden başlayarak Yasal tablosuna ayrıntıları girin" sqref="B42" xr:uid="{00000000-0002-0000-0000-000013000000}"/>
    <dataValidation allowBlank="1" showInputMessage="1" showErrorMessage="1" prompt="Aşağıdaki Yasal tablosuna ve B62 hücresinden başlayarak Tasarruf tablosuna ayrıntıları girin" sqref="B54" xr:uid="{00000000-0002-0000-0000-000014000000}"/>
    <dataValidation allowBlank="1" showInputMessage="1" showErrorMessage="1" prompt="Aşağıdaki Tasarruf tablosuna ve G19 hücresinden başlayarak Krediler tablosuna ayrıntıları girin" sqref="B61" xr:uid="{00000000-0002-0000-0000-000015000000}"/>
    <dataValidation allowBlank="1" showInputMessage="1" showErrorMessage="1" prompt="Aşağıdaki Krediler tablosuna ve G28 hücresinden başlayarak Eğlence tablosuna ayrıntıları girin" sqref="G18" xr:uid="{00000000-0002-0000-0000-000016000000}"/>
    <dataValidation allowBlank="1" showInputMessage="1" showErrorMessage="1" prompt="Aşağıdaki Eğlence tablosuna ve G38 hücresinden başlayarak Vergiler tablosuna ayrıntıları girin" sqref="G27" xr:uid="{00000000-0002-0000-0000-000017000000}"/>
    <dataValidation allowBlank="1" showInputMessage="1" showErrorMessage="1" prompt="Aşağıdaki Vergiler tablosuna ve G45 hücresinden başlayarak Kişisel Bakım tablosuna ayrıntıları girin" sqref="G37" xr:uid="{00000000-0002-0000-0000-000018000000}"/>
    <dataValidation allowBlank="1" showInputMessage="1" showErrorMessage="1" prompt="Aşağıdaki Kişisel Bakım tablosuna ve G55 hücresinden başlayarak Evcil Hayvanlar tablosuna ayrıntıları girin" sqref="G44" xr:uid="{00000000-0002-0000-0000-000019000000}"/>
    <dataValidation allowBlank="1" showInputMessage="1" showErrorMessage="1" prompt="Aşağıdaki Evcil Hayvanlar tablosuna ve G63 hücresinden başlayarak Hediyeler tablosuna ayrıntıları girin" sqref="G54" xr:uid="{00000000-0002-0000-0000-00001A000000}"/>
    <dataValidation allowBlank="1" showInputMessage="1" showErrorMessage="1" prompt="Aşağıdaki Hediyeler tablosuna ayrıntıları girin" sqref="G62" xr:uid="{00000000-0002-0000-0000-00001B000000}"/>
    <dataValidation allowBlank="1" showInputMessage="1" showErrorMessage="1" prompt="Toplam Tahmini, Fiili ve Fark bu tabloda otomatik olarak hesaplanır" sqref="B2" xr:uid="{00000000-0002-0000-0000-00001C000000}"/>
    <dataValidation allowBlank="1" showInputMessage="1" showErrorMessage="1" prompt="Fark, bu sütundaki bu başlığın altında otomatik olarak hesaplanır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Aylık Aile Bütçesi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