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deli\projects\Office_Online\technicians\ZivYang\20191106\Policheck\lv-LV\target\"/>
    </mc:Choice>
  </mc:AlternateContent>
  <bookViews>
    <workbookView xWindow="-120" yWindow="-120" windowWidth="29040" windowHeight="17640" xr2:uid="{00000000-000D-0000-FFFF-FFFF00000000}"/>
  </bookViews>
  <sheets>
    <sheet name="SĀKUMS" sheetId="2" r:id="rId1"/>
    <sheet name="PERSONISKAIS IKMĒNEŠA BUDŽETS"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 i="1" l="1"/>
  <c r="E6" i="1"/>
  <c r="J61" i="1"/>
  <c r="J59" i="1"/>
  <c r="J53" i="1"/>
  <c r="J54" i="1"/>
  <c r="J55" i="1"/>
  <c r="J56" i="1"/>
  <c r="J47" i="1"/>
  <c r="J48" i="1"/>
  <c r="J49" i="1"/>
  <c r="J41" i="1"/>
  <c r="J42" i="1"/>
  <c r="J43" i="1"/>
  <c r="J34" i="1"/>
  <c r="J35" i="1"/>
  <c r="J36" i="1"/>
  <c r="J37" i="1"/>
  <c r="J25" i="1"/>
  <c r="J26" i="1"/>
  <c r="J27" i="1"/>
  <c r="J28" i="1"/>
  <c r="J29" i="1"/>
  <c r="J30" i="1"/>
  <c r="J13" i="1"/>
  <c r="J14" i="1"/>
  <c r="J15" i="1"/>
  <c r="J16" i="1"/>
  <c r="J17" i="1"/>
  <c r="J18" i="1"/>
  <c r="J19" i="1"/>
  <c r="J20" i="1"/>
  <c r="J21" i="1"/>
  <c r="E57" i="1"/>
  <c r="E58" i="1"/>
  <c r="E59" i="1"/>
  <c r="E60" i="1"/>
  <c r="E61" i="1"/>
  <c r="E62" i="1"/>
  <c r="E63" i="1"/>
  <c r="E49" i="1"/>
  <c r="E50" i="1"/>
  <c r="E51" i="1"/>
  <c r="E52" i="1"/>
  <c r="E53" i="1"/>
  <c r="E43" i="1"/>
  <c r="E44" i="1"/>
  <c r="E45" i="1"/>
  <c r="E36" i="1"/>
  <c r="E37" i="1"/>
  <c r="E38" i="1"/>
  <c r="E39" i="1"/>
  <c r="E26" i="1"/>
  <c r="E27" i="1"/>
  <c r="E28" i="1"/>
  <c r="E29" i="1"/>
  <c r="E30" i="1"/>
  <c r="E31" i="1"/>
  <c r="E32" i="1"/>
  <c r="E13" i="1"/>
  <c r="E14" i="1"/>
  <c r="E15" i="1"/>
  <c r="E16" i="1"/>
  <c r="E17" i="1"/>
  <c r="E18" i="1"/>
  <c r="E19" i="1"/>
  <c r="E20" i="1"/>
  <c r="E21" i="1"/>
  <c r="E22" i="1"/>
  <c r="J38" i="1" l="1"/>
  <c r="J31" i="1"/>
  <c r="J6" i="1"/>
  <c r="J4" i="1"/>
  <c r="J8" i="1" s="1"/>
  <c r="E46" i="1"/>
  <c r="E23" i="1"/>
  <c r="E64" i="1"/>
  <c r="J44" i="1"/>
  <c r="J63" i="1"/>
  <c r="E40" i="1"/>
  <c r="E54" i="1"/>
  <c r="J50" i="1"/>
  <c r="J57" i="1"/>
  <c r="E33" i="1"/>
  <c r="J22" i="1"/>
</calcChain>
</file>

<file path=xl/sharedStrings.xml><?xml version="1.0" encoding="utf-8"?>
<sst xmlns="http://schemas.openxmlformats.org/spreadsheetml/2006/main" count="159" uniqueCount="97">
  <si>
    <t>PAR ŠO VEIDNI</t>
  </si>
  <si>
    <t>Ievadiet radušos izdevumos dažādās kategorijās attiecīgajās tabulās.</t>
  </si>
  <si>
    <t>Prognozētā bilance, faktiskā bilance un starpība tiek aprēķināta automātiski.</t>
  </si>
  <si>
    <t>Piezīme. </t>
  </si>
  <si>
    <t>Papildu norādījumi ir sniegti kolonnā A darblapā PERSONISKAIS IKMĒNEŠA BUDŽETS. Šis teksts ir paslēpts ar nolūku. Lai tekstu noņemtu, atlasiet kolonnu A, pēc tam atlasiet DZĒST. Lai parādītu slēpto tekstu, atlasiet kolonnu A, pēc tam nomainiet fonta krāsu.</t>
  </si>
  <si>
    <t>Lai iegūtu papildinformāciju par tabulām darblapā, nospiediet taustiņu SHIFT un pēc tam F10 tabulā, atlasiet opciju TABULA un pēc tam atlasiet ALTERNATĪVAIS TEKSTS.</t>
  </si>
  <si>
    <t>Šīs darblapas nosaukums ir šūnā pa labi. Nākamais norādījums ir šūnā A4.</t>
  </si>
  <si>
    <t>Prognozētā bilance tiek automātiski aprēķināta šūnā J4, faktiskā bilance šūnā J6 un starpībā šūnā J8. Nākamais norādījums ir šūnā A8.</t>
  </si>
  <si>
    <t>Ievadiet detalizētu informāciju tabulā Mājoklis, sākot ar šūnu pa labi, un tabulā Izklaide, sākot ar šūnu G12. Nākamais norādījums ir šūnā A25.</t>
  </si>
  <si>
    <t>Ievadiet detalizētu informāciju tabulā Transports, sākot ar šūnu pa labi, un tabulā Aizdevumi, sākot ar šūnu G24. Nākamais norādījums ir šūnā A35.</t>
  </si>
  <si>
    <t>Ievadiet detalizētu informāciju tabulā Apdrošināšana, sākot ar šūnu pa labi, un tabulā Nodokļi, sākot ar šūnu G33. Nākamais norādījums ir šūnā A42.</t>
  </si>
  <si>
    <t>Ievadiet detalizētu informāciju tabulā Pārtika, sākot ar šūnu pa labi, un tabulā Ietaupījumi, sākot ar šūnu G40. Nākamais norādījums ir šūnā A48.</t>
  </si>
  <si>
    <t>Ievadiet detalizētu informāciju tabulā Mājdzīvnieki, sākot ar šūnu pa labi, un tabulā Dāvanas, sākot ar šūnu G46. Nākamais norādījums ir šūnā A56.</t>
  </si>
  <si>
    <t>Kopējās prognozētās izmaksas tiek automātiski aprēķinātas šūnā J59, kopējās faktiskās izmaksas šūnā J61 un kopējā starpība šūnā J63.</t>
  </si>
  <si>
    <t>PERSONISKAIS IKMĒNEŠA BUDŽETS</t>
  </si>
  <si>
    <t>PROGNOZĒTIE MĒNEŠA IENĀKUMI</t>
  </si>
  <si>
    <t>FAKTISKIE MĒNEŠA IENĀKUMI</t>
  </si>
  <si>
    <t>MĀJOKLIS</t>
  </si>
  <si>
    <t>Hipotekārais kredīts vai īres maksa</t>
  </si>
  <si>
    <t>Tālrunis</t>
  </si>
  <si>
    <t>Elektrība</t>
  </si>
  <si>
    <t>Gāze</t>
  </si>
  <si>
    <t>Ūdens un kanalizācija</t>
  </si>
  <si>
    <t>Kabeļtelevīzija</t>
  </si>
  <si>
    <t>Atkritumu izvešana</t>
  </si>
  <si>
    <t>Apkope vai remonts</t>
  </si>
  <si>
    <t>Materiāli</t>
  </si>
  <si>
    <t>Citi</t>
  </si>
  <si>
    <t>Starpsumma</t>
  </si>
  <si>
    <t>TRANSPORTS</t>
  </si>
  <si>
    <t>Maksājums par transportlīdzekli</t>
  </si>
  <si>
    <t>Maksa par braucienu ar autobusu/taksometru</t>
  </si>
  <si>
    <t>Apdrošināšana</t>
  </si>
  <si>
    <t>Licencēšana</t>
  </si>
  <si>
    <t>Degviela</t>
  </si>
  <si>
    <t>Uzturēšana</t>
  </si>
  <si>
    <t>APDROŠINĀŠANA</t>
  </si>
  <si>
    <t>Mājas</t>
  </si>
  <si>
    <t>Veselība</t>
  </si>
  <si>
    <t>Dzīvība</t>
  </si>
  <si>
    <t>PĀRTIKA</t>
  </si>
  <si>
    <t>Pārtikas preces</t>
  </si>
  <si>
    <t>Vakariņas restorānā</t>
  </si>
  <si>
    <t>MĀJDZĪVNIEKI</t>
  </si>
  <si>
    <t>Pārtika</t>
  </si>
  <si>
    <t>Medikamenti</t>
  </si>
  <si>
    <t>Kopšana</t>
  </si>
  <si>
    <t>Rotaļlietas</t>
  </si>
  <si>
    <t>PERSONISKĀ HIGIĒNA</t>
  </si>
  <si>
    <t>Mati/nagi</t>
  </si>
  <si>
    <t>Apģērbs</t>
  </si>
  <si>
    <t>Ķīmiskā tīrītava</t>
  </si>
  <si>
    <t>Sporta klubs</t>
  </si>
  <si>
    <t>Organizācijas nodevas vai maksājumi</t>
  </si>
  <si>
    <t>Ienākumi 1</t>
  </si>
  <si>
    <t>Papildu ienākumi</t>
  </si>
  <si>
    <t>Kopējie mēneša ienākumi</t>
  </si>
  <si>
    <t>Prognozētās izmaksas</t>
  </si>
  <si>
    <t>Faktiskās izmaksas</t>
  </si>
  <si>
    <t>Starpība</t>
  </si>
  <si>
    <t>PROGNOZĒTĀ BILANCE 
(Prognozētie ienākumi mīnus izdevumi)</t>
  </si>
  <si>
    <t>FAKTISKĀ BILANCE 
(Faktiskie ienākumi mīnus izdevumi)</t>
  </si>
  <si>
    <t>STARPĪBA 
(faktiskie mīnus prognozētie)</t>
  </si>
  <si>
    <t>IZKLAIDE</t>
  </si>
  <si>
    <t>Video/DVD</t>
  </si>
  <si>
    <t>CD</t>
  </si>
  <si>
    <t>Filmas</t>
  </si>
  <si>
    <t>Koncerti</t>
  </si>
  <si>
    <t>Sporta pasākumi</t>
  </si>
  <si>
    <t>Teātris</t>
  </si>
  <si>
    <t>AIZDEVUMI</t>
  </si>
  <si>
    <t>Personisks</t>
  </si>
  <si>
    <t>Mācību</t>
  </si>
  <si>
    <t>Kredītkarte</t>
  </si>
  <si>
    <t>NODOKĻI</t>
  </si>
  <si>
    <t>Federālie</t>
  </si>
  <si>
    <t>Vietējie</t>
  </si>
  <si>
    <t>IETAUPĪJUMI VAI IEGULDĪJUMI</t>
  </si>
  <si>
    <t>Pensijas konts</t>
  </si>
  <si>
    <t>Ieguldījumu konts</t>
  </si>
  <si>
    <t>DĀVANAS UN ZIEDOJUMI</t>
  </si>
  <si>
    <t>Labdarība 1</t>
  </si>
  <si>
    <t>Labdarība 2</t>
  </si>
  <si>
    <t>Labdarība 3</t>
  </si>
  <si>
    <t>JURIDISKIE PAKALPOJUMI</t>
  </si>
  <si>
    <t>Advokāts</t>
  </si>
  <si>
    <t>Alimenti</t>
  </si>
  <si>
    <t>Maksājumi ar aizturējuma tiesībām vai nolēmumu</t>
  </si>
  <si>
    <t>KOPĒJĀS PROGNOZĒTĀS IZMAKSAS</t>
  </si>
  <si>
    <t>KOPĒJĀS FAKTISKĀS IZMAKSAS</t>
  </si>
  <si>
    <t>KOPĒJĀ STARPĪBA</t>
  </si>
  <si>
    <t>Izmantojiet šo personiskais ikmēneša budžets darblapu, lai sekotu jūsu prognozētajiem un faktiskajiem mēneša ienākumiem un prognozētajām un faktiskajām izmaksām.</t>
  </si>
  <si>
    <t>Šajā darblapā izveidojiet personiskais ikmēneša budžets. Noderīgi norādījumi par to, kā lietot šo darblapu, ir šīs kolonnas šūnās. Bultiņa uz leju, lai sāktu darbu.</t>
  </si>
  <si>
    <t>Etiķete Prognozētie mēneša ienākumi ir šūnā pa labi. Ienākumi 1. ienākumus šūnā E4 un papildu ienākumi šūnā E5, lai aprēķinātu kopējie mēneša ienākumi šūnā E6. Nākamais norādījums ir šūnā A6.</t>
  </si>
  <si>
    <t>Etiķete Faktiskie mēneša ienākumi ir šūnā pa labi. Ienākumi 1. ienākumus šūnā E8 un papildu ienākumi šūnā E9, lai aprēķinātu kopējie mēneša ienākumi šūnā E10. Nākamais norādījums ir šūnā A12.</t>
  </si>
  <si>
    <t>Ievadiet detalizētu informāciju tabulā Personiskā higiēna, sākot ar šūnu pa labi, un tabulā Juridiskie pakalpojumi, sākot ar šūnu G52. Nākamais norādījums ir šūnā A59.</t>
  </si>
  <si>
    <t>Valsts/reģions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</si>
</sst>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 &quot;€&quot;_-;\-* #,##0\ &quot;€&quot;_-;_-* &quot;-&quot;\ &quot;€&quot;_-;_-@_-"/>
    <numFmt numFmtId="165" formatCode="_-* #,##0.00\ &quot;€&quot;_-;\-* #,##0.00\ &quot;€&quot;_-;_-* &quot;-&quot;??\ &quot;€&quot;_-;_-@_-"/>
    <numFmt numFmtId="166" formatCode="_(* #,##0_);_(* \(#,##0\);_(* &quot;-&quot;_);_(@_)"/>
    <numFmt numFmtId="167" formatCode="_(* #,##0.00_);_(* \(#,##0.00\);_(* &quot;-&quot;??_);_(@_)"/>
    <numFmt numFmtId="168" formatCode="#,##0.00\ [$EUR];[Red]\-#,##0.00\ [$EUR]"/>
    <numFmt numFmtId="169" formatCode="#,##0.00\ [$EUR]"/>
  </numFmts>
  <fonts count="25" x14ac:knownFonts="1">
    <font>
      <sz val="10"/>
      <color theme="1" tint="0.24994659260841701"/>
      <name val="Calibri"/>
      <family val="2"/>
      <scheme val="minor"/>
    </font>
    <font>
      <sz val="11"/>
      <color theme="1"/>
      <name val="Calibri"/>
      <family val="2"/>
      <scheme val="minor"/>
    </font>
    <font>
      <sz val="11"/>
      <color theme="1"/>
      <name val="Calibri"/>
      <family val="2"/>
      <scheme val="minor"/>
    </font>
    <font>
      <sz val="10"/>
      <color theme="1" tint="0.24994659260841701"/>
      <name val="Century Gothic"/>
      <family val="2"/>
      <scheme val="major"/>
    </font>
    <font>
      <b/>
      <sz val="10"/>
      <color theme="1" tint="0.24994659260841701"/>
      <name val="Century Gothic"/>
      <family val="2"/>
      <scheme val="major"/>
    </font>
    <font>
      <sz val="22"/>
      <color theme="3" tint="0.24994659260841701"/>
      <name val="Century Gothic"/>
      <family val="2"/>
      <scheme val="major"/>
    </font>
    <font>
      <sz val="11"/>
      <color theme="0"/>
      <name val="Calibri"/>
      <family val="2"/>
      <scheme val="minor"/>
    </font>
    <font>
      <sz val="11"/>
      <color theme="1" tint="0.24994659260841701"/>
      <name val="Calibri"/>
      <family val="2"/>
      <scheme val="minor"/>
    </font>
    <font>
      <b/>
      <sz val="11"/>
      <color theme="1" tint="0.24994659260841701"/>
      <name val="Calibri"/>
      <family val="2"/>
      <scheme val="minor"/>
    </font>
    <font>
      <b/>
      <sz val="16"/>
      <color theme="1" tint="0.24994659260841701"/>
      <name val="Century Gothic"/>
      <family val="2"/>
      <scheme val="major"/>
    </font>
    <font>
      <sz val="10"/>
      <color theme="0"/>
      <name val="Calibri"/>
      <family val="2"/>
      <scheme val="minor"/>
    </font>
    <font>
      <sz val="10"/>
      <color theme="1" tint="0.24994659260841701"/>
      <name val="Calibri"/>
      <family val="2"/>
      <scheme val="minor"/>
    </font>
    <font>
      <sz val="18"/>
      <color theme="3"/>
      <name val="Century Gothic"/>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s>
  <fills count="35">
    <fill>
      <patternFill patternType="none"/>
    </fill>
    <fill>
      <patternFill patternType="gray125"/>
    </fill>
    <fill>
      <patternFill patternType="solid">
        <fgColor theme="0" tint="-0.14996795556505021"/>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5" fillId="0" borderId="7" applyNumberFormat="0" applyFill="0" applyAlignment="0" applyProtection="0"/>
    <xf numFmtId="0" fontId="3" fillId="0" borderId="8" applyNumberFormat="0" applyFill="0" applyBorder="0" applyAlignment="0" applyProtection="0"/>
    <xf numFmtId="0" fontId="4" fillId="0" borderId="9" applyNumberForma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9" fontId="1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0" applyNumberFormat="0" applyAlignment="0" applyProtection="0"/>
    <xf numFmtId="0" fontId="18" fillId="8" borderId="11" applyNumberFormat="0" applyAlignment="0" applyProtection="0"/>
    <xf numFmtId="0" fontId="19" fillId="8" borderId="10" applyNumberFormat="0" applyAlignment="0" applyProtection="0"/>
    <xf numFmtId="0" fontId="20" fillId="0" borderId="12" applyNumberFormat="0" applyFill="0" applyAlignment="0" applyProtection="0"/>
    <xf numFmtId="0" fontId="21" fillId="9" borderId="13" applyNumberFormat="0" applyAlignment="0" applyProtection="0"/>
    <xf numFmtId="0" fontId="22" fillId="0" borderId="0" applyNumberFormat="0" applyFill="0" applyBorder="0" applyAlignment="0" applyProtection="0"/>
    <xf numFmtId="0" fontId="11" fillId="10" borderId="14" applyNumberFormat="0" applyFont="0" applyAlignment="0" applyProtection="0"/>
    <xf numFmtId="0" fontId="23" fillId="0" borderId="0" applyNumberFormat="0" applyFill="0" applyBorder="0" applyAlignment="0" applyProtection="0"/>
    <xf numFmtId="0" fontId="24" fillId="0" borderId="15" applyNumberFormat="0" applyFill="0" applyAlignment="0" applyProtection="0"/>
    <xf numFmtId="0" fontId="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6">
    <xf numFmtId="0" fontId="0" fillId="0" borderId="0" xfId="0"/>
    <xf numFmtId="0" fontId="5" fillId="0" borderId="7" xfId="1"/>
    <xf numFmtId="0" fontId="2" fillId="0" borderId="0" xfId="0" applyFont="1"/>
    <xf numFmtId="0" fontId="3" fillId="0" borderId="0" xfId="0" applyFont="1"/>
    <xf numFmtId="0" fontId="0" fillId="0" borderId="0" xfId="0" applyFont="1" applyFill="1" applyBorder="1"/>
    <xf numFmtId="0" fontId="7" fillId="0" borderId="0" xfId="0" applyFont="1" applyAlignment="1">
      <alignment vertical="center" wrapText="1"/>
    </xf>
    <xf numFmtId="0" fontId="8" fillId="0" borderId="0" xfId="0" applyFont="1" applyAlignment="1">
      <alignment vertical="center" wrapText="1"/>
    </xf>
    <xf numFmtId="0" fontId="6" fillId="0" borderId="0" xfId="0" applyFont="1"/>
    <xf numFmtId="0" fontId="10" fillId="0" borderId="0" xfId="0" applyFont="1"/>
    <xf numFmtId="0" fontId="9" fillId="3" borderId="0" xfId="2" applyFont="1" applyFill="1" applyBorder="1" applyAlignment="1">
      <alignment horizontal="center" vertical="center"/>
    </xf>
    <xf numFmtId="0" fontId="0" fillId="0" borderId="0" xfId="0" applyAlignment="1">
      <alignment vertical="center"/>
    </xf>
    <xf numFmtId="168" fontId="3" fillId="0" borderId="2" xfId="0" applyNumberFormat="1" applyFont="1" applyFill="1" applyBorder="1"/>
    <xf numFmtId="168" fontId="3" fillId="0" borderId="3" xfId="0" applyNumberFormat="1" applyFont="1" applyFill="1" applyBorder="1"/>
    <xf numFmtId="168" fontId="4" fillId="2" borderId="4" xfId="0" applyNumberFormat="1" applyFont="1" applyFill="1" applyBorder="1"/>
    <xf numFmtId="169" fontId="0" fillId="0" borderId="0" xfId="0" applyNumberFormat="1" applyFont="1" applyFill="1" applyBorder="1"/>
    <xf numFmtId="169" fontId="0" fillId="0" borderId="0" xfId="0" applyNumberFormat="1"/>
    <xf numFmtId="0" fontId="0" fillId="0" borderId="0" xfId="0" applyAlignment="1">
      <alignment horizontal="center"/>
    </xf>
    <xf numFmtId="0" fontId="4" fillId="0" borderId="1" xfId="3" applyBorder="1" applyAlignment="1">
      <alignment horizontal="left" vertical="center"/>
    </xf>
    <xf numFmtId="168" fontId="4" fillId="2" borderId="1" xfId="0" applyNumberFormat="1" applyFont="1" applyFill="1" applyBorder="1" applyAlignment="1">
      <alignment vertical="center"/>
    </xf>
    <xf numFmtId="0" fontId="3" fillId="0" borderId="5" xfId="2" applyBorder="1" applyAlignment="1">
      <alignment vertical="center"/>
    </xf>
    <xf numFmtId="0" fontId="3" fillId="0" borderId="6" xfId="2" applyBorder="1" applyAlignment="1">
      <alignment vertical="center"/>
    </xf>
    <xf numFmtId="0" fontId="3" fillId="0" borderId="2" xfId="2" applyBorder="1" applyAlignment="1">
      <alignment vertical="center" wrapText="1"/>
    </xf>
    <xf numFmtId="0" fontId="3" fillId="0" borderId="3" xfId="2" applyBorder="1" applyAlignment="1">
      <alignment vertical="center" wrapText="1"/>
    </xf>
    <xf numFmtId="0" fontId="3" fillId="0" borderId="4" xfId="2" applyBorder="1" applyAlignment="1">
      <alignment vertical="center" wrapText="1"/>
    </xf>
    <xf numFmtId="0" fontId="3" fillId="0" borderId="1" xfId="2" applyBorder="1" applyAlignment="1">
      <alignment horizontal="left" vertical="center" wrapText="1"/>
    </xf>
    <xf numFmtId="0" fontId="3" fillId="0" borderId="1" xfId="2" applyBorder="1" applyAlignment="1">
      <alignment horizontal="left"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 builtinId="3" customBuiltin="1"/>
    <cellStyle name="Comma [0]" xfId="5" builtinId="6" customBuiltin="1"/>
    <cellStyle name="Currency" xfId="6" builtinId="4" customBuiltin="1"/>
    <cellStyle name="Currency [0]" xfId="7" builtinId="7" customBuiltin="1"/>
    <cellStyle name="Explanatory Text" xfId="21" builtinId="53" customBuiltin="1"/>
    <cellStyle name="Good" xfId="11" builtinId="26" customBuiltin="1"/>
    <cellStyle name="Heading 1" xfId="1" builtinId="16" customBuiltin="1"/>
    <cellStyle name="Heading 2" xfId="2" builtinId="17" customBuiltin="1"/>
    <cellStyle name="Heading 3" xfId="3"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8" builtinId="5" customBuiltin="1"/>
    <cellStyle name="Title" xfId="9" builtinId="15" customBuiltin="1"/>
    <cellStyle name="Total" xfId="22" builtinId="25" customBuiltin="1"/>
    <cellStyle name="Warning Text" xfId="19" builtinId="11" customBuiltin="1"/>
  </cellStyles>
  <dxfs count="79">
    <dxf>
      <numFmt numFmtId="170" formatCode="#,##0.00\ &quot;€&quot;"/>
    </dxf>
    <dxf>
      <numFmt numFmtId="169" formatCode="#,##0.00\ [$EUR]"/>
    </dxf>
    <dxf>
      <numFmt numFmtId="170" formatCode="#,##0.00\ &quot;€&quot;"/>
    </dxf>
    <dxf>
      <numFmt numFmtId="169" formatCode="#,##0.00\ [$EUR]"/>
    </dxf>
    <dxf>
      <numFmt numFmtId="170" formatCode="#,##0.00\ &quot;€&quot;"/>
    </dxf>
    <dxf>
      <numFmt numFmtId="169" formatCode="#,##0.00\ [$EUR]"/>
    </dxf>
    <dxf>
      <numFmt numFmtId="170" formatCode="#,##0.00\ &quot;€&quot;"/>
    </dxf>
    <dxf>
      <numFmt numFmtId="169" formatCode="#,##0.00\ [$EUR]"/>
    </dxf>
    <dxf>
      <numFmt numFmtId="170" formatCode="#,##0.00\ &quot;€&quot;"/>
    </dxf>
    <dxf>
      <numFmt numFmtId="169" formatCode="#,##0.00\ [$EUR]"/>
    </dxf>
    <dxf>
      <numFmt numFmtId="170" formatCode="#,##0.00\ &quot;€&quot;"/>
    </dxf>
    <dxf>
      <numFmt numFmtId="169" formatCode="#,##0.00\ [$EUR]"/>
    </dxf>
    <dxf>
      <numFmt numFmtId="170" formatCode="#,##0.00\ &quot;€&quot;"/>
    </dxf>
    <dxf>
      <numFmt numFmtId="169" formatCode="#,##0.00\ [$EUR]"/>
    </dxf>
    <dxf>
      <numFmt numFmtId="170" formatCode="#,##0.00\ &quot;€&quot;"/>
    </dxf>
    <dxf>
      <numFmt numFmtId="169" formatCode="#,##0.00\ [$EUR]"/>
    </dxf>
    <dxf>
      <numFmt numFmtId="170" formatCode="#,##0.00\ &quot;€&quot;"/>
    </dxf>
    <dxf>
      <numFmt numFmtId="169" formatCode="#,##0.00\ [$EUR]"/>
    </dxf>
    <dxf>
      <numFmt numFmtId="170" formatCode="#,##0.00\ &quot;€&quot;"/>
    </dxf>
    <dxf>
      <numFmt numFmtId="169" formatCode="#,##0.00\ [$EUR]"/>
    </dxf>
    <dxf>
      <numFmt numFmtId="170" formatCode="#,##0.00\ &quot;€&quot;"/>
    </dxf>
    <dxf>
      <numFmt numFmtId="169" formatCode="#,##0.00\ [$EUR]"/>
    </dxf>
    <dxf>
      <numFmt numFmtId="170" formatCode="#,##0.00\ &quot;€&quot;"/>
    </dxf>
    <dxf>
      <numFmt numFmtId="169" formatCode="#,##0.00\ [$EUR]"/>
    </dxf>
    <dxf>
      <numFmt numFmtId="170" formatCode="#,##0.00\ &quot;€&quot;"/>
    </dxf>
    <dxf>
      <numFmt numFmtId="169" formatCode="#,##0.00\ [$EUR]"/>
    </dxf>
    <dxf>
      <numFmt numFmtId="170" formatCode="#,##0.00\ &quot;€&quot;"/>
    </dxf>
    <dxf>
      <numFmt numFmtId="169" formatCode="#,##0.00\ [$EUR]"/>
    </dxf>
    <dxf>
      <numFmt numFmtId="170" formatCode="#,##0.00\ &quot;€&quot;"/>
    </dxf>
    <dxf>
      <numFmt numFmtId="169" formatCode="#,##0.00\ [$EUR]"/>
    </dxf>
    <dxf>
      <numFmt numFmtId="170" formatCode="#,##0.00\ &quot;€&quot;"/>
    </dxf>
    <dxf>
      <numFmt numFmtId="169" formatCode="#,##0.00\ [$EUR]"/>
    </dxf>
    <dxf>
      <numFmt numFmtId="170" formatCode="#,##0.00\ &quot;€&quot;"/>
    </dxf>
    <dxf>
      <numFmt numFmtId="169" formatCode="#,##0.00\ [$EUR]"/>
    </dxf>
    <dxf>
      <numFmt numFmtId="170" formatCode="#,##0.00\ &quot;€&quot;"/>
    </dxf>
    <dxf>
      <numFmt numFmtId="169" formatCode="#,##0.00\ [$EUR]"/>
    </dxf>
    <dxf>
      <numFmt numFmtId="170" formatCode="#,##0.00\ &quot;€&quot;"/>
    </dxf>
    <dxf>
      <numFmt numFmtId="169" formatCode="#,##0.00\ [$EUR]"/>
    </dxf>
    <dxf>
      <numFmt numFmtId="170" formatCode="#,##0.00\ &quot;€&quot;"/>
    </dxf>
    <dxf>
      <numFmt numFmtId="169" formatCode="#,##0.00\ [$EUR]"/>
    </dxf>
    <dxf>
      <numFmt numFmtId="170" formatCode="#,##0.00\ &quot;€&quot;"/>
    </dxf>
    <dxf>
      <numFmt numFmtId="169" formatCode="#,##0.00\ [$EUR]"/>
    </dxf>
    <dxf>
      <numFmt numFmtId="170" formatCode="#,##0.00\ &quot;€&quot;"/>
    </dxf>
    <dxf>
      <numFmt numFmtId="169" formatCode="#,##0.00\ [$EUR]"/>
    </dxf>
    <dxf>
      <numFmt numFmtId="170" formatCode="#,##0.00\ &quot;€&quot;"/>
    </dxf>
    <dxf>
      <numFmt numFmtId="169" formatCode="#,##0.00\ [$EUR]"/>
    </dxf>
    <dxf>
      <numFmt numFmtId="170" formatCode="#,##0.00\ &quot;€&quot;"/>
    </dxf>
    <dxf>
      <numFmt numFmtId="169" formatCode="#,##0.00\ [$EUR]"/>
    </dxf>
    <dxf>
      <numFmt numFmtId="170" formatCode="#,##0.00\ &quot;€&quot;"/>
    </dxf>
    <dxf>
      <numFmt numFmtId="169" formatCode="#,##0.00\ [$EUR]"/>
    </dxf>
    <dxf>
      <numFmt numFmtId="170" formatCode="#,##0.00\ &quot;€&quot;"/>
    </dxf>
    <dxf>
      <numFmt numFmtId="169" formatCode="#,##0.00\ [$EUR]"/>
    </dxf>
    <dxf>
      <numFmt numFmtId="170" formatCode="#,##0.00\ &quot;€&quot;"/>
    </dxf>
    <dxf>
      <numFmt numFmtId="169" formatCode="#,##0.00\ [$EUR]"/>
    </dxf>
    <dxf>
      <numFmt numFmtId="170" formatCode="#,##0.00\ &quot;€&quot;"/>
    </dxf>
    <dxf>
      <numFmt numFmtId="169" formatCode="#,##0.00\ [$EUR]"/>
    </dxf>
    <dxf>
      <numFmt numFmtId="170" formatCode="#,##0.00\ &quot;€&quot;"/>
    </dxf>
    <dxf>
      <numFmt numFmtId="169" formatCode="#,##0.00\ [$EUR]"/>
    </dxf>
    <dxf>
      <numFmt numFmtId="170" formatCode="#,##0.00\ &quot;€&quot;"/>
    </dxf>
    <dxf>
      <numFmt numFmtId="169" formatCode="#,##0.00\ [$EUR]"/>
    </dxf>
    <dxf>
      <numFmt numFmtId="170" formatCode="#,##0.00\ &quot;€&quot;"/>
    </dxf>
    <dxf>
      <numFmt numFmtId="169" formatCode="#,##0.00\ [$EUR]"/>
    </dxf>
    <dxf>
      <numFmt numFmtId="170" formatCode="#,##0.00\ &quot;€&quot;"/>
    </dxf>
    <dxf>
      <numFmt numFmtId="169" formatCode="#,##0.00\ [$EUR]"/>
    </dxf>
    <dxf>
      <numFmt numFmtId="170" formatCode="#,##0.00\ &quot;€&quot;"/>
    </dxf>
    <dxf>
      <numFmt numFmtId="169" formatCode="#,##0.00\ [$EUR]"/>
    </dxf>
    <dxf>
      <numFmt numFmtId="170" formatCode="#,##0.00\ &quot;€&quot;"/>
    </dxf>
    <dxf>
      <numFmt numFmtId="169" formatCode="#,##0.00\ [$EUR]"/>
    </dxf>
    <dxf>
      <numFmt numFmtId="170" formatCode="#,##0.00\ &quot;€&quot;"/>
    </dxf>
    <dxf>
      <numFmt numFmtId="169" formatCode="#,##0.00\ [$EUR]"/>
    </dxf>
    <dxf>
      <numFmt numFmtId="170" formatCode="#,##0.00\ &quot;€&quot;"/>
    </dxf>
    <dxf>
      <numFmt numFmtId="169" formatCode="#,##0.00\ [$EU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Light9" defaultPivotStyle="PivotStyleLight16">
    <tableStyle name="Personal monthly budget" pivot="0" count="7" xr9:uid="{DF2684C2-C435-47FA-9646-E632C3AE8948}">
      <tableStyleElement type="wholeTable" dxfId="78"/>
      <tableStyleElement type="headerRow" dxfId="77"/>
      <tableStyleElement type="totalRow" dxfId="76"/>
      <tableStyleElement type="firstColumn" dxfId="75"/>
      <tableStyleElement type="lastColumn" dxfId="74"/>
      <tableStyleElement type="firstRowStripe" dxfId="73"/>
      <tableStyleElement type="firstColumnStripe" dxfId="7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ājoklis" displayName="Mājoklis" ref="B12:E23" totalsRowCount="1">
  <autoFilter ref="B12:E22" xr:uid="{00000000-0009-0000-0100-000001000000}">
    <filterColumn colId="0" hiddenButton="1"/>
    <filterColumn colId="1" hiddenButton="1"/>
    <filterColumn colId="2" hiddenButton="1"/>
    <filterColumn colId="3" hiddenButton="1"/>
  </autoFilter>
  <tableColumns count="4">
    <tableColumn id="1" xr3:uid="{00000000-0010-0000-0000-000001000000}" name="MĀJOKLIS" totalsRowLabel="Starpsumma"/>
    <tableColumn id="2" xr3:uid="{00000000-0010-0000-0000-000002000000}" name="Prognozētās izmaksas" dataDxfId="71" totalsRowDxfId="70"/>
    <tableColumn id="3" xr3:uid="{00000000-0010-0000-0000-000003000000}" name="Faktiskās izmaksas" dataDxfId="69" totalsRowDxfId="68"/>
    <tableColumn id="4" xr3:uid="{00000000-0010-0000-0000-000004000000}" name="Starpība" totalsRowFunction="sum" dataDxfId="67" totalsRowDxfId="66">
      <calculatedColumnFormula>Mājoklis[[#This Row],[Prognozētās izmaksas]]-Mājoklis[[#This Row],[Faktiskās izmaksas]]</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Šajā tabulā ievadiet prognozētās un faktiskās mājokļa izmaksas. Starpība tiek aprēķināta automātiski"/>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Mājdzīvnieki" displayName="Mājdzīvnieki" ref="B48:E54" totalsRowCount="1">
  <autoFilter ref="B48:E53" xr:uid="{00000000-0009-0000-0100-00000A000000}">
    <filterColumn colId="0" hiddenButton="1"/>
    <filterColumn colId="1" hiddenButton="1"/>
    <filterColumn colId="2" hiddenButton="1"/>
    <filterColumn colId="3" hiddenButton="1"/>
  </autoFilter>
  <tableColumns count="4">
    <tableColumn id="1" xr3:uid="{00000000-0010-0000-0900-000001000000}" name="MĀJDZĪVNIEKI" totalsRowLabel="Starpsumma"/>
    <tableColumn id="2" xr3:uid="{00000000-0010-0000-0900-000002000000}" name="Prognozētās izmaksas" dataDxfId="17" totalsRowDxfId="16"/>
    <tableColumn id="3" xr3:uid="{00000000-0010-0000-0900-000003000000}" name="Faktiskās izmaksas" dataDxfId="15" totalsRowDxfId="14"/>
    <tableColumn id="4" xr3:uid="{00000000-0010-0000-0900-000004000000}" name="Starpība" totalsRowFunction="sum" dataDxfId="13" totalsRowDxfId="12">
      <calculatedColumnFormula>Mājdzīvnieki[[#This Row],[Prognozētās izmaksas]]-Mājdzīvnieki[[#This Row],[Faktiskās izmaksas]]</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Šajā tabulā ievadiet prognozētās un faktiskās mājdzīvnieku izmaksas. Starpība tiek aprēķināta automātiski"/>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Juridiskie_pakalpojumi" displayName="Juridiskie_pakalpojumi" ref="G52:J57" totalsRowCount="1">
  <autoFilter ref="G52:J56" xr:uid="{00000000-0009-0000-0100-00000B000000}">
    <filterColumn colId="0" hiddenButton="1"/>
    <filterColumn colId="1" hiddenButton="1"/>
    <filterColumn colId="2" hiddenButton="1"/>
    <filterColumn colId="3" hiddenButton="1"/>
  </autoFilter>
  <tableColumns count="4">
    <tableColumn id="1" xr3:uid="{00000000-0010-0000-0A00-000001000000}" name="JURIDISKIE PAKALPOJUMI" totalsRowLabel="Starpsumma"/>
    <tableColumn id="2" xr3:uid="{00000000-0010-0000-0A00-000002000000}" name="Prognozētās izmaksas" dataDxfId="11" totalsRowDxfId="10"/>
    <tableColumn id="3" xr3:uid="{00000000-0010-0000-0A00-000003000000}" name="Faktiskās izmaksas" dataDxfId="9" totalsRowDxfId="8"/>
    <tableColumn id="4" xr3:uid="{00000000-0010-0000-0A00-000004000000}" name="Starpība" totalsRowFunction="sum" dataDxfId="7" totalsRowDxfId="6">
      <calculatedColumnFormula>Juridiskie_pakalpojumi[[#This Row],[Prognozētās izmaksas]]-Juridiskie_pakalpojumi[[#This Row],[Faktiskās izmaksas]]</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Šajā tabulā ievadiet prognozētās un faktiskās juridisko pakalpojumu izmaksas. Starpība tiek aprēķināta automātiski"/>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Personiskā_higiēna" displayName="Personiskā_higiēna" ref="B56:E64" totalsRowCount="1">
  <autoFilter ref="B56:E63" xr:uid="{00000000-0009-0000-0100-00000C000000}">
    <filterColumn colId="0" hiddenButton="1"/>
    <filterColumn colId="1" hiddenButton="1"/>
    <filterColumn colId="2" hiddenButton="1"/>
    <filterColumn colId="3" hiddenButton="1"/>
  </autoFilter>
  <tableColumns count="4">
    <tableColumn id="1" xr3:uid="{00000000-0010-0000-0B00-000001000000}" name="PERSONISKĀ HIGIĒNA" totalsRowLabel="Starpsumma"/>
    <tableColumn id="2" xr3:uid="{00000000-0010-0000-0B00-000002000000}" name="Prognozētās izmaksas" dataDxfId="5" totalsRowDxfId="4"/>
    <tableColumn id="3" xr3:uid="{00000000-0010-0000-0B00-000003000000}" name="Faktiskās izmaksas" dataDxfId="3" totalsRowDxfId="2"/>
    <tableColumn id="4" xr3:uid="{00000000-0010-0000-0B00-000004000000}" name="Starpība" totalsRowFunction="sum" dataDxfId="1" totalsRowDxfId="0">
      <calculatedColumnFormula>Personiskā_higiēna[[#This Row],[Prognozētās izmaksas]]-Personiskā_higiēna[[#This Row],[Faktiskās izmaksas]]</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Šajā tabulā ievadiet prognozētās un faktiskās personiskās higiēnas izmaksas. Starpība tiek aprēķināta automātiski"/>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Izklaide" displayName="Izklaide" ref="G12:J22" totalsRowCount="1">
  <autoFilter ref="G12:J21" xr:uid="{00000000-0009-0000-0100-000002000000}">
    <filterColumn colId="0" hiddenButton="1"/>
    <filterColumn colId="1" hiddenButton="1"/>
    <filterColumn colId="2" hiddenButton="1"/>
    <filterColumn colId="3" hiddenButton="1"/>
  </autoFilter>
  <tableColumns count="4">
    <tableColumn id="1" xr3:uid="{00000000-0010-0000-0100-000001000000}" name="IZKLAIDE" totalsRowLabel="Starpsumma"/>
    <tableColumn id="2" xr3:uid="{00000000-0010-0000-0100-000002000000}" name="Prognozētās izmaksas" dataDxfId="65" totalsRowDxfId="64"/>
    <tableColumn id="3" xr3:uid="{00000000-0010-0000-0100-000003000000}" name="Faktiskās izmaksas" dataDxfId="63" totalsRowDxfId="62"/>
    <tableColumn id="4" xr3:uid="{00000000-0010-0000-0100-000004000000}" name="Starpība" totalsRowFunction="sum" dataDxfId="61" totalsRowDxfId="60">
      <calculatedColumnFormula>Izklaide[[#This Row],[Prognozētās izmaksas]]-Izklaide[[#This Row],[Faktiskās izmaksas]]</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Šajā tabulā ievadiet prognozētās un faktiskās izklaides izmaksas. Starpība tiek aprēķināta automātiski"/>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Aizdevumi" displayName="Aizdevumi" ref="G24:J31" totalsRowCount="1">
  <autoFilter ref="G24:J30" xr:uid="{00000000-0009-0000-0100-000003000000}">
    <filterColumn colId="0" hiddenButton="1"/>
    <filterColumn colId="1" hiddenButton="1"/>
    <filterColumn colId="2" hiddenButton="1"/>
    <filterColumn colId="3" hiddenButton="1"/>
  </autoFilter>
  <tableColumns count="4">
    <tableColumn id="1" xr3:uid="{00000000-0010-0000-0200-000001000000}" name="AIZDEVUMI" totalsRowLabel="Starpsumma"/>
    <tableColumn id="2" xr3:uid="{00000000-0010-0000-0200-000002000000}" name="Prognozētās izmaksas" dataDxfId="59" totalsRowDxfId="58"/>
    <tableColumn id="3" xr3:uid="{00000000-0010-0000-0200-000003000000}" name="Faktiskās izmaksas" dataDxfId="57" totalsRowDxfId="56"/>
    <tableColumn id="4" xr3:uid="{00000000-0010-0000-0200-000004000000}" name="Starpība" totalsRowFunction="sum" dataDxfId="55" totalsRowDxfId="54">
      <calculatedColumnFormula>Aizdevumi[[#This Row],[Prognozētās izmaksas]]-Aizdevumi[[#This Row],[Faktiskās izmaksas]]</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Šajā tabulā ievadiet prognozētās un faktiskās aizdevumu izmaksas. Starpība tiek aprēķināta automātiski"/>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ransports" displayName="Transports" ref="B25:E33" totalsRowCount="1">
  <autoFilter ref="B25:E32" xr:uid="{00000000-0009-0000-0100-000004000000}">
    <filterColumn colId="0" hiddenButton="1"/>
    <filterColumn colId="1" hiddenButton="1"/>
    <filterColumn colId="2" hiddenButton="1"/>
    <filterColumn colId="3" hiddenButton="1"/>
  </autoFilter>
  <tableColumns count="4">
    <tableColumn id="1" xr3:uid="{00000000-0010-0000-0300-000001000000}" name="TRANSPORTS" totalsRowLabel="Starpsumma"/>
    <tableColumn id="2" xr3:uid="{00000000-0010-0000-0300-000002000000}" name="Prognozētās izmaksas" dataDxfId="53" totalsRowDxfId="52"/>
    <tableColumn id="3" xr3:uid="{00000000-0010-0000-0300-000003000000}" name="Faktiskās izmaksas" dataDxfId="51" totalsRowDxfId="50"/>
    <tableColumn id="4" xr3:uid="{00000000-0010-0000-0300-000004000000}" name="Starpība" totalsRowFunction="sum" dataDxfId="49" totalsRowDxfId="48">
      <calculatedColumnFormula>Transports[[#This Row],[Prognozētās izmaksas]]-Transports[[#This Row],[Faktiskās izmaksas]]</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Šajā tabulā ievadiet prognozētās un faktiskās transporta izmaksas. Starpība tiek aprēķināta automātiski"/>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Apdrošināšana" displayName="Apdrošināšana" ref="B35:E40" totalsRowCount="1">
  <autoFilter ref="B35:E39" xr:uid="{00000000-0009-0000-0100-000005000000}">
    <filterColumn colId="0" hiddenButton="1"/>
    <filterColumn colId="1" hiddenButton="1"/>
    <filterColumn colId="2" hiddenButton="1"/>
    <filterColumn colId="3" hiddenButton="1"/>
  </autoFilter>
  <tableColumns count="4">
    <tableColumn id="1" xr3:uid="{00000000-0010-0000-0400-000001000000}" name="APDROŠINĀŠANA" totalsRowLabel="Starpsumma"/>
    <tableColumn id="2" xr3:uid="{00000000-0010-0000-0400-000002000000}" name="Prognozētās izmaksas" dataDxfId="47" totalsRowDxfId="46"/>
    <tableColumn id="3" xr3:uid="{00000000-0010-0000-0400-000003000000}" name="Faktiskās izmaksas" dataDxfId="45" totalsRowDxfId="44"/>
    <tableColumn id="4" xr3:uid="{00000000-0010-0000-0400-000004000000}" name="Starpība" totalsRowFunction="sum" dataDxfId="43" totalsRowDxfId="42">
      <calculatedColumnFormula>Apdrošināšana[[#This Row],[Prognozētās izmaksas]]-Apdrošināšana[[#This Row],[Faktiskās izmaksas]]</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Šajā tabulā ievadiet prognozētās un faktiskās apdrošināšanas izmaksas. Starpība tiek aprēķināta automātiski"/>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Nodokļi" displayName="Nodokļi" ref="G33:J38" totalsRowCount="1">
  <autoFilter ref="G33:J37" xr:uid="{00000000-0009-0000-0100-000006000000}">
    <filterColumn colId="0" hiddenButton="1"/>
    <filterColumn colId="1" hiddenButton="1"/>
    <filterColumn colId="2" hiddenButton="1"/>
    <filterColumn colId="3" hiddenButton="1"/>
  </autoFilter>
  <tableColumns count="4">
    <tableColumn id="1" xr3:uid="{00000000-0010-0000-0500-000001000000}" name="NODOKĻI" totalsRowLabel="Starpsumma"/>
    <tableColumn id="2" xr3:uid="{00000000-0010-0000-0500-000002000000}" name="Prognozētās izmaksas" dataDxfId="41" totalsRowDxfId="40"/>
    <tableColumn id="3" xr3:uid="{00000000-0010-0000-0500-000003000000}" name="Faktiskās izmaksas" dataDxfId="39" totalsRowDxfId="38"/>
    <tableColumn id="4" xr3:uid="{00000000-0010-0000-0500-000004000000}" name="Starpība" totalsRowFunction="sum" dataDxfId="37" totalsRowDxfId="36">
      <calculatedColumnFormula>Nodokļi[[#This Row],[Prognozētās izmaksas]]-Nodokļi[[#This Row],[Faktiskās izmaksas]]</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Šajā tabulā ievadiet prognozētās un faktiskās nodokļu izmaksas. Starpība tiek aprēķināta automātiski"/>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Ietaupījumi" displayName="Ietaupījumi" ref="G40:J44" totalsRowCount="1">
  <autoFilter ref="G40:J43" xr:uid="{00000000-0009-0000-0100-000007000000}">
    <filterColumn colId="0" hiddenButton="1"/>
    <filterColumn colId="1" hiddenButton="1"/>
    <filterColumn colId="2" hiddenButton="1"/>
    <filterColumn colId="3" hiddenButton="1"/>
  </autoFilter>
  <tableColumns count="4">
    <tableColumn id="1" xr3:uid="{00000000-0010-0000-0600-000001000000}" name="IETAUPĪJUMI VAI IEGULDĪJUMI" totalsRowLabel="Starpsumma"/>
    <tableColumn id="2" xr3:uid="{00000000-0010-0000-0600-000002000000}" name="Prognozētās izmaksas" dataDxfId="35" totalsRowDxfId="34"/>
    <tableColumn id="3" xr3:uid="{00000000-0010-0000-0600-000003000000}" name="Faktiskās izmaksas" dataDxfId="33" totalsRowDxfId="32"/>
    <tableColumn id="4" xr3:uid="{00000000-0010-0000-0600-000004000000}" name="Starpība" totalsRowFunction="sum" dataDxfId="31" totalsRowDxfId="30">
      <calculatedColumnFormula>Ietaupījumi[[#This Row],[Prognozētās izmaksas]]-Ietaupījumi[[#This Row],[Faktiskās izmaksas]]</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Šajā tabulā ievadiet prognozētās un faktiskās ietaupījumu vai ieguldījumu izmaksas. Starpība tiek aprēķināta automātiski"/>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Pārtika" displayName="Pārtika" ref="B42:E46" totalsRowCount="1">
  <autoFilter ref="B42:E45" xr:uid="{00000000-0009-0000-0100-000008000000}">
    <filterColumn colId="0" hiddenButton="1"/>
    <filterColumn colId="1" hiddenButton="1"/>
    <filterColumn colId="2" hiddenButton="1"/>
    <filterColumn colId="3" hiddenButton="1"/>
  </autoFilter>
  <tableColumns count="4">
    <tableColumn id="1" xr3:uid="{00000000-0010-0000-0700-000001000000}" name="PĀRTIKA" totalsRowLabel="Starpsumma"/>
    <tableColumn id="2" xr3:uid="{00000000-0010-0000-0700-000002000000}" name="Prognozētās izmaksas" dataDxfId="29" totalsRowDxfId="28"/>
    <tableColumn id="3" xr3:uid="{00000000-0010-0000-0700-000003000000}" name="Faktiskās izmaksas" dataDxfId="27" totalsRowDxfId="26"/>
    <tableColumn id="4" xr3:uid="{00000000-0010-0000-0700-000004000000}" name="Starpība" totalsRowFunction="sum" dataDxfId="25" totalsRowDxfId="24">
      <calculatedColumnFormula>Pārtika[[#This Row],[Prognozētās izmaksas]]-Pārtika[[#This Row],[Faktiskās izmaksas]]</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Šajā tabulā ievadiet prognozētās un faktiskās pārtikas izmaksas. Starpība tiek aprēķināta automātiski"/>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Dāvanas" displayName="Dāvanas" ref="G46:J50" totalsRowCount="1">
  <autoFilter ref="G46:J49" xr:uid="{00000000-0009-0000-0100-000009000000}">
    <filterColumn colId="0" hiddenButton="1"/>
    <filterColumn colId="1" hiddenButton="1"/>
    <filterColumn colId="2" hiddenButton="1"/>
    <filterColumn colId="3" hiddenButton="1"/>
  </autoFilter>
  <tableColumns count="4">
    <tableColumn id="1" xr3:uid="{00000000-0010-0000-0800-000001000000}" name="DĀVANAS UN ZIEDOJUMI" totalsRowLabel="Starpsumma"/>
    <tableColumn id="2" xr3:uid="{00000000-0010-0000-0800-000002000000}" name="Prognozētās izmaksas" dataDxfId="23" totalsRowDxfId="22"/>
    <tableColumn id="3" xr3:uid="{00000000-0010-0000-0800-000003000000}" name="Faktiskās izmaksas" dataDxfId="21" totalsRowDxfId="20"/>
    <tableColumn id="4" xr3:uid="{00000000-0010-0000-0800-000004000000}" name="Starpība" totalsRowFunction="sum" dataDxfId="19" totalsRowDxfId="18">
      <calculatedColumnFormula>Dāvanas[[#This Row],[Prognozētās izmaksas]]-Dāvanas[[#This Row],[Faktiskās izmaksas]]</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Šajā tabulā ievadiet prognozētās un faktiskās dāvanu un ziedojumu izmaksas. Starpība tiek aprēķināta automātiski"/>
    </ext>
  </extLst>
</table>
</file>

<file path=xl/theme/theme1.xml><?xml version="1.0" encoding="utf-8"?>
<a:theme xmlns:a="http://schemas.openxmlformats.org/drawingml/2006/main" name="WeightLossTracker">
  <a:themeElements>
    <a:clrScheme name="WeightLossTracker_colors">
      <a:dk1>
        <a:srgbClr val="000000"/>
      </a:dk1>
      <a:lt1>
        <a:srgbClr val="FFFFFF"/>
      </a:lt1>
      <a:dk2>
        <a:srgbClr val="000000"/>
      </a:dk2>
      <a:lt2>
        <a:srgbClr val="FFFFFF"/>
      </a:lt2>
      <a:accent1>
        <a:srgbClr val="47B0B8"/>
      </a:accent1>
      <a:accent2>
        <a:srgbClr val="FF6B6B"/>
      </a:accent2>
      <a:accent3>
        <a:srgbClr val="556270"/>
      </a:accent3>
      <a:accent4>
        <a:srgbClr val="81B63C"/>
      </a:accent4>
      <a:accent5>
        <a:srgbClr val="ED932C"/>
      </a:accent5>
      <a:accent6>
        <a:srgbClr val="A0729D"/>
      </a:accent6>
      <a:hlink>
        <a:srgbClr val="39ADDC"/>
      </a:hlink>
      <a:folHlink>
        <a:srgbClr val="895EA7"/>
      </a:folHlink>
    </a:clrScheme>
    <a:fontScheme name="Finance charge">
      <a:majorFont>
        <a:latin typeface="Century Gothic"/>
        <a:ea typeface=""/>
        <a:cs typeface=""/>
      </a:majorFont>
      <a:minorFont>
        <a:latin typeface="Calibri"/>
        <a:ea typeface=""/>
        <a:cs typeface=""/>
      </a:minorFont>
    </a:fontScheme>
    <a:fmtScheme name="Spring">
      <a:fillStyleLst>
        <a:solidFill>
          <a:schemeClr val="phClr"/>
        </a:solidFill>
        <a:gradFill rotWithShape="1">
          <a:gsLst>
            <a:gs pos="0">
              <a:schemeClr val="phClr">
                <a:tint val="70000"/>
                <a:lumMod val="110000"/>
              </a:schemeClr>
            </a:gs>
            <a:gs pos="100000">
              <a:schemeClr val="phClr">
                <a:tint val="100000"/>
                <a:shade val="85000"/>
                <a:lumMod val="80000"/>
              </a:schemeClr>
            </a:gs>
          </a:gsLst>
          <a:lin ang="5400000" scaled="1"/>
        </a:gradFill>
        <a:gradFill rotWithShape="1">
          <a:gsLst>
            <a:gs pos="0">
              <a:schemeClr val="phClr">
                <a:tint val="97000"/>
                <a:satMod val="100000"/>
                <a:lumMod val="110000"/>
              </a:schemeClr>
            </a:gs>
            <a:gs pos="100000">
              <a:schemeClr val="phClr">
                <a:shade val="85000"/>
                <a:lumMod val="80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88900" dist="38100" dir="5400000" algn="ctr" rotWithShape="0">
              <a:srgbClr val="000000">
                <a:alpha val="65000"/>
              </a:srgbClr>
            </a:outerShdw>
          </a:effectLst>
          <a:scene3d>
            <a:camera prst="orthographicFront">
              <a:rot lat="0" lon="0" rev="0"/>
            </a:camera>
            <a:lightRig rig="threePt" dir="tl">
              <a:rot lat="0" lon="0" rev="5400000"/>
            </a:lightRig>
          </a:scene3d>
          <a:sp3d>
            <a:bevelT w="25400" h="38100"/>
          </a:sp3d>
        </a:effectStyle>
      </a:effectStyleLst>
      <a:bgFillStyleLst>
        <a:solidFill>
          <a:schemeClr val="phClr"/>
        </a:solidFill>
        <a:gradFill rotWithShape="1">
          <a:gsLst>
            <a:gs pos="0">
              <a:schemeClr val="phClr">
                <a:tint val="100000"/>
                <a:shade val="100000"/>
                <a:hueMod val="100000"/>
                <a:satMod val="106000"/>
                <a:lumMod val="100000"/>
              </a:schemeClr>
            </a:gs>
            <a:gs pos="88000">
              <a:schemeClr val="phClr">
                <a:tint val="90000"/>
                <a:shade val="68000"/>
                <a:hueMod val="100000"/>
                <a:satMod val="114000"/>
                <a:lumMod val="74000"/>
              </a:schemeClr>
            </a:gs>
          </a:gsLst>
          <a:lin ang="5400000" scaled="1"/>
        </a:gradFill>
        <a:gradFill rotWithShape="1">
          <a:gsLst>
            <a:gs pos="0">
              <a:schemeClr val="phClr">
                <a:tint val="94000"/>
                <a:shade val="100000"/>
                <a:hueMod val="100000"/>
                <a:satMod val="118000"/>
                <a:lumMod val="100000"/>
              </a:schemeClr>
            </a:gs>
            <a:gs pos="100000">
              <a:schemeClr val="phClr">
                <a:tint val="98000"/>
                <a:shade val="68000"/>
                <a:hueMod val="100000"/>
                <a:satMod val="118000"/>
                <a:lumMod val="82000"/>
              </a:schemeClr>
            </a:gs>
          </a:gsLst>
          <a:path path="circle">
            <a:fillToRect l="50000" t="5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CF256-A10A-4A5C-8FB4-95F27AB5BFA3}">
  <sheetPr>
    <tabColor theme="9" tint="-0.499984740745262"/>
  </sheetPr>
  <dimension ref="B1:B7"/>
  <sheetViews>
    <sheetView showGridLines="0" tabSelected="1" workbookViewId="0"/>
  </sheetViews>
  <sheetFormatPr defaultRowHeight="12.75" x14ac:dyDescent="0.2"/>
  <cols>
    <col min="1" max="1" width="2.7109375" customWidth="1"/>
    <col min="2" max="2" width="80.7109375" customWidth="1"/>
    <col min="3" max="3" width="2.7109375" customWidth="1"/>
  </cols>
  <sheetData>
    <row r="1" spans="2:2" s="10" customFormat="1" ht="30" customHeight="1" x14ac:dyDescent="0.2">
      <c r="B1" s="9" t="s">
        <v>0</v>
      </c>
    </row>
    <row r="2" spans="2:2" ht="30" customHeight="1" x14ac:dyDescent="0.2">
      <c r="B2" s="5" t="s">
        <v>91</v>
      </c>
    </row>
    <row r="3" spans="2:2" ht="30" customHeight="1" x14ac:dyDescent="0.2">
      <c r="B3" s="5" t="s">
        <v>1</v>
      </c>
    </row>
    <row r="4" spans="2:2" ht="30" customHeight="1" x14ac:dyDescent="0.2">
      <c r="B4" s="5" t="s">
        <v>2</v>
      </c>
    </row>
    <row r="5" spans="2:2" ht="30" customHeight="1" x14ac:dyDescent="0.2">
      <c r="B5" s="6" t="s">
        <v>3</v>
      </c>
    </row>
    <row r="6" spans="2:2" ht="45.75" customHeight="1" x14ac:dyDescent="0.2">
      <c r="B6" s="5" t="s">
        <v>4</v>
      </c>
    </row>
    <row r="7" spans="2:2" ht="36.75" customHeight="1" x14ac:dyDescent="0.2">
      <c r="B7" s="5" t="s">
        <v>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J65"/>
  <sheetViews>
    <sheetView showGridLines="0" workbookViewId="0"/>
  </sheetViews>
  <sheetFormatPr defaultRowHeight="12.75" x14ac:dyDescent="0.2"/>
  <cols>
    <col min="1" max="1" width="2.7109375" style="8" customWidth="1"/>
    <col min="2" max="2" width="38.5703125" customWidth="1"/>
    <col min="3" max="3" width="20.140625" customWidth="1"/>
    <col min="4" max="4" width="17.7109375" customWidth="1"/>
    <col min="5" max="5" width="12.5703125" customWidth="1"/>
    <col min="6" max="6" width="2.7109375" customWidth="1"/>
    <col min="7" max="7" width="41" customWidth="1"/>
    <col min="8" max="8" width="20.28515625" customWidth="1"/>
    <col min="9" max="9" width="17.28515625" customWidth="1"/>
    <col min="10" max="10" width="12.5703125" customWidth="1"/>
    <col min="11" max="11" width="2.7109375" customWidth="1"/>
  </cols>
  <sheetData>
    <row r="1" spans="1:10" s="2" customFormat="1" ht="15" x14ac:dyDescent="0.25">
      <c r="A1" s="7" t="s">
        <v>92</v>
      </c>
    </row>
    <row r="2" spans="1:10" s="2" customFormat="1" ht="29.25" thickBot="1" x14ac:dyDescent="0.45">
      <c r="A2" s="7" t="s">
        <v>6</v>
      </c>
      <c r="B2" s="1" t="s">
        <v>14</v>
      </c>
      <c r="C2" s="1"/>
      <c r="D2" s="1"/>
      <c r="E2" s="1"/>
      <c r="F2" s="1"/>
      <c r="G2" s="1"/>
      <c r="H2" s="1"/>
      <c r="I2" s="1"/>
      <c r="J2" s="1"/>
    </row>
    <row r="4" spans="1:10" ht="13.5" x14ac:dyDescent="0.25">
      <c r="A4" s="8" t="s">
        <v>93</v>
      </c>
      <c r="B4" s="21" t="s">
        <v>15</v>
      </c>
      <c r="C4" s="19" t="s">
        <v>54</v>
      </c>
      <c r="D4" s="20"/>
      <c r="E4" s="11">
        <v>4300</v>
      </c>
      <c r="G4" s="24" t="s">
        <v>60</v>
      </c>
      <c r="H4" s="25"/>
      <c r="I4" s="25"/>
      <c r="J4" s="18">
        <f>E6-J59</f>
        <v>3405</v>
      </c>
    </row>
    <row r="5" spans="1:10" ht="13.5" x14ac:dyDescent="0.25">
      <c r="B5" s="22"/>
      <c r="C5" s="19" t="s">
        <v>55</v>
      </c>
      <c r="D5" s="20"/>
      <c r="E5" s="12">
        <v>300</v>
      </c>
      <c r="G5" s="25"/>
      <c r="H5" s="25"/>
      <c r="I5" s="25"/>
      <c r="J5" s="18"/>
    </row>
    <row r="6" spans="1:10" ht="13.5" x14ac:dyDescent="0.2">
      <c r="A6" s="8" t="s">
        <v>7</v>
      </c>
      <c r="B6" s="23"/>
      <c r="C6" s="19" t="s">
        <v>56</v>
      </c>
      <c r="D6" s="20"/>
      <c r="E6" s="13">
        <f>SUM(E4:E5)</f>
        <v>4600</v>
      </c>
      <c r="G6" s="24" t="s">
        <v>61</v>
      </c>
      <c r="H6" s="25"/>
      <c r="I6" s="25"/>
      <c r="J6" s="18">
        <f>E10-J61</f>
        <v>3064</v>
      </c>
    </row>
    <row r="7" spans="1:10" ht="13.5" x14ac:dyDescent="0.25">
      <c r="B7" s="3"/>
      <c r="C7" s="3"/>
      <c r="D7" s="3"/>
      <c r="E7" s="3"/>
      <c r="G7" s="25"/>
      <c r="H7" s="25"/>
      <c r="I7" s="25"/>
      <c r="J7" s="18"/>
    </row>
    <row r="8" spans="1:10" ht="13.5" x14ac:dyDescent="0.25">
      <c r="A8" s="8" t="s">
        <v>94</v>
      </c>
      <c r="B8" s="21" t="s">
        <v>16</v>
      </c>
      <c r="C8" s="19" t="s">
        <v>54</v>
      </c>
      <c r="D8" s="20"/>
      <c r="E8" s="11">
        <v>4000</v>
      </c>
      <c r="G8" s="24" t="s">
        <v>62</v>
      </c>
      <c r="H8" s="25"/>
      <c r="I8" s="25"/>
      <c r="J8" s="18">
        <f>J6-J4</f>
        <v>-341</v>
      </c>
    </row>
    <row r="9" spans="1:10" ht="13.5" x14ac:dyDescent="0.25">
      <c r="B9" s="22"/>
      <c r="C9" s="19" t="s">
        <v>55</v>
      </c>
      <c r="D9" s="20"/>
      <c r="E9" s="12">
        <v>300</v>
      </c>
      <c r="G9" s="25"/>
      <c r="H9" s="25"/>
      <c r="I9" s="25"/>
      <c r="J9" s="18"/>
    </row>
    <row r="10" spans="1:10" ht="13.5" x14ac:dyDescent="0.2">
      <c r="B10" s="23"/>
      <c r="C10" s="19" t="s">
        <v>56</v>
      </c>
      <c r="D10" s="20"/>
      <c r="E10" s="13">
        <f>SUM(E8:E9)</f>
        <v>4300</v>
      </c>
    </row>
    <row r="12" spans="1:10" x14ac:dyDescent="0.2">
      <c r="A12" s="8" t="s">
        <v>8</v>
      </c>
      <c r="B12" s="4" t="s">
        <v>17</v>
      </c>
      <c r="C12" s="4" t="s">
        <v>57</v>
      </c>
      <c r="D12" s="4" t="s">
        <v>58</v>
      </c>
      <c r="E12" s="4" t="s">
        <v>59</v>
      </c>
      <c r="G12" t="s">
        <v>63</v>
      </c>
      <c r="H12" t="s">
        <v>57</v>
      </c>
      <c r="I12" t="s">
        <v>58</v>
      </c>
      <c r="J12" t="s">
        <v>59</v>
      </c>
    </row>
    <row r="13" spans="1:10" x14ac:dyDescent="0.2">
      <c r="B13" s="4" t="s">
        <v>18</v>
      </c>
      <c r="C13" s="14">
        <v>1000</v>
      </c>
      <c r="D13" s="14">
        <v>1000</v>
      </c>
      <c r="E13" s="14">
        <f>Mājoklis[[#This Row],[Prognozētās izmaksas]]-Mājoklis[[#This Row],[Faktiskās izmaksas]]</f>
        <v>0</v>
      </c>
      <c r="G13" t="s">
        <v>64</v>
      </c>
      <c r="H13" s="15"/>
      <c r="I13" s="15"/>
      <c r="J13" s="15">
        <f>Izklaide[[#This Row],[Prognozētās izmaksas]]-Izklaide[[#This Row],[Faktiskās izmaksas]]</f>
        <v>0</v>
      </c>
    </row>
    <row r="14" spans="1:10" x14ac:dyDescent="0.2">
      <c r="B14" s="4" t="s">
        <v>19</v>
      </c>
      <c r="C14" s="14">
        <v>54</v>
      </c>
      <c r="D14" s="14">
        <v>100</v>
      </c>
      <c r="E14" s="14">
        <f>Mājoklis[[#This Row],[Prognozētās izmaksas]]-Mājoklis[[#This Row],[Faktiskās izmaksas]]</f>
        <v>-46</v>
      </c>
      <c r="G14" t="s">
        <v>65</v>
      </c>
      <c r="H14" s="15"/>
      <c r="I14" s="15"/>
      <c r="J14" s="15">
        <f>Izklaide[[#This Row],[Prognozētās izmaksas]]-Izklaide[[#This Row],[Faktiskās izmaksas]]</f>
        <v>0</v>
      </c>
    </row>
    <row r="15" spans="1:10" x14ac:dyDescent="0.2">
      <c r="B15" s="4" t="s">
        <v>20</v>
      </c>
      <c r="C15" s="14">
        <v>44</v>
      </c>
      <c r="D15" s="14">
        <v>56</v>
      </c>
      <c r="E15" s="14">
        <f>Mājoklis[[#This Row],[Prognozētās izmaksas]]-Mājoklis[[#This Row],[Faktiskās izmaksas]]</f>
        <v>-12</v>
      </c>
      <c r="G15" t="s">
        <v>66</v>
      </c>
      <c r="H15" s="15"/>
      <c r="I15" s="15"/>
      <c r="J15" s="15">
        <f>Izklaide[[#This Row],[Prognozētās izmaksas]]-Izklaide[[#This Row],[Faktiskās izmaksas]]</f>
        <v>0</v>
      </c>
    </row>
    <row r="16" spans="1:10" x14ac:dyDescent="0.2">
      <c r="B16" s="4" t="s">
        <v>21</v>
      </c>
      <c r="C16" s="14">
        <v>22</v>
      </c>
      <c r="D16" s="14">
        <v>28</v>
      </c>
      <c r="E16" s="14">
        <f>Mājoklis[[#This Row],[Prognozētās izmaksas]]-Mājoklis[[#This Row],[Faktiskās izmaksas]]</f>
        <v>-6</v>
      </c>
      <c r="G16" t="s">
        <v>67</v>
      </c>
      <c r="H16" s="15"/>
      <c r="I16" s="15"/>
      <c r="J16" s="15">
        <f>Izklaide[[#This Row],[Prognozētās izmaksas]]-Izklaide[[#This Row],[Faktiskās izmaksas]]</f>
        <v>0</v>
      </c>
    </row>
    <row r="17" spans="1:10" x14ac:dyDescent="0.2">
      <c r="B17" s="4" t="s">
        <v>22</v>
      </c>
      <c r="C17" s="14">
        <v>8</v>
      </c>
      <c r="D17" s="14">
        <v>8</v>
      </c>
      <c r="E17" s="14">
        <f>Mājoklis[[#This Row],[Prognozētās izmaksas]]-Mājoklis[[#This Row],[Faktiskās izmaksas]]</f>
        <v>0</v>
      </c>
      <c r="G17" t="s">
        <v>68</v>
      </c>
      <c r="H17" s="15"/>
      <c r="I17" s="15"/>
      <c r="J17" s="15">
        <f>Izklaide[[#This Row],[Prognozētās izmaksas]]-Izklaide[[#This Row],[Faktiskās izmaksas]]</f>
        <v>0</v>
      </c>
    </row>
    <row r="18" spans="1:10" x14ac:dyDescent="0.2">
      <c r="B18" s="4" t="s">
        <v>23</v>
      </c>
      <c r="C18" s="14">
        <v>34</v>
      </c>
      <c r="D18" s="14">
        <v>34</v>
      </c>
      <c r="E18" s="14">
        <f>Mājoklis[[#This Row],[Prognozētās izmaksas]]-Mājoklis[[#This Row],[Faktiskās izmaksas]]</f>
        <v>0</v>
      </c>
      <c r="G18" t="s">
        <v>69</v>
      </c>
      <c r="H18" s="15"/>
      <c r="I18" s="15"/>
      <c r="J18" s="15">
        <f>Izklaide[[#This Row],[Prognozētās izmaksas]]-Izklaide[[#This Row],[Faktiskās izmaksas]]</f>
        <v>0</v>
      </c>
    </row>
    <row r="19" spans="1:10" x14ac:dyDescent="0.2">
      <c r="B19" s="4" t="s">
        <v>24</v>
      </c>
      <c r="C19" s="14">
        <v>10</v>
      </c>
      <c r="D19" s="14">
        <v>10</v>
      </c>
      <c r="E19" s="14">
        <f>Mājoklis[[#This Row],[Prognozētās izmaksas]]-Mājoklis[[#This Row],[Faktiskās izmaksas]]</f>
        <v>0</v>
      </c>
      <c r="G19" t="s">
        <v>27</v>
      </c>
      <c r="H19" s="15"/>
      <c r="I19" s="15"/>
      <c r="J19" s="15">
        <f>Izklaide[[#This Row],[Prognozētās izmaksas]]-Izklaide[[#This Row],[Faktiskās izmaksas]]</f>
        <v>0</v>
      </c>
    </row>
    <row r="20" spans="1:10" x14ac:dyDescent="0.2">
      <c r="B20" s="4" t="s">
        <v>25</v>
      </c>
      <c r="C20" s="14">
        <v>23</v>
      </c>
      <c r="D20" s="14">
        <v>0</v>
      </c>
      <c r="E20" s="14">
        <f>Mājoklis[[#This Row],[Prognozētās izmaksas]]-Mājoklis[[#This Row],[Faktiskās izmaksas]]</f>
        <v>23</v>
      </c>
      <c r="G20" t="s">
        <v>27</v>
      </c>
      <c r="H20" s="15"/>
      <c r="I20" s="15"/>
      <c r="J20" s="15">
        <f>Izklaide[[#This Row],[Prognozētās izmaksas]]-Izklaide[[#This Row],[Faktiskās izmaksas]]</f>
        <v>0</v>
      </c>
    </row>
    <row r="21" spans="1:10" x14ac:dyDescent="0.2">
      <c r="B21" s="4" t="s">
        <v>26</v>
      </c>
      <c r="C21" s="14">
        <v>0</v>
      </c>
      <c r="D21" s="14">
        <v>0</v>
      </c>
      <c r="E21" s="14">
        <f>Mājoklis[[#This Row],[Prognozētās izmaksas]]-Mājoklis[[#This Row],[Faktiskās izmaksas]]</f>
        <v>0</v>
      </c>
      <c r="G21" t="s">
        <v>27</v>
      </c>
      <c r="H21" s="15"/>
      <c r="I21" s="15"/>
      <c r="J21" s="15">
        <f>Izklaide[[#This Row],[Prognozētās izmaksas]]-Izklaide[[#This Row],[Faktiskās izmaksas]]</f>
        <v>0</v>
      </c>
    </row>
    <row r="22" spans="1:10" x14ac:dyDescent="0.2">
      <c r="B22" s="4" t="s">
        <v>27</v>
      </c>
      <c r="C22" s="14">
        <v>0</v>
      </c>
      <c r="D22" s="14">
        <v>0</v>
      </c>
      <c r="E22" s="14">
        <f>Mājoklis[[#This Row],[Prognozētās izmaksas]]-Mājoklis[[#This Row],[Faktiskās izmaksas]]</f>
        <v>0</v>
      </c>
      <c r="G22" t="s">
        <v>28</v>
      </c>
      <c r="H22" s="15"/>
      <c r="I22" s="15"/>
      <c r="J22" s="15">
        <f>SUBTOTAL(109,Izklaide[Starpība])</f>
        <v>0</v>
      </c>
    </row>
    <row r="23" spans="1:10" x14ac:dyDescent="0.2">
      <c r="B23" s="4" t="s">
        <v>28</v>
      </c>
      <c r="C23" s="14"/>
      <c r="D23" s="14"/>
      <c r="E23" s="14">
        <f>SUBTOTAL(109,Mājoklis[Starpība])</f>
        <v>-41</v>
      </c>
      <c r="G23" s="16"/>
      <c r="H23" s="16"/>
      <c r="I23" s="16"/>
      <c r="J23" s="16"/>
    </row>
    <row r="24" spans="1:10" x14ac:dyDescent="0.2">
      <c r="B24" s="16"/>
      <c r="C24" s="16"/>
      <c r="D24" s="16"/>
      <c r="E24" s="16"/>
      <c r="G24" t="s">
        <v>70</v>
      </c>
      <c r="H24" t="s">
        <v>57</v>
      </c>
      <c r="I24" t="s">
        <v>58</v>
      </c>
      <c r="J24" t="s">
        <v>59</v>
      </c>
    </row>
    <row r="25" spans="1:10" x14ac:dyDescent="0.2">
      <c r="A25" s="8" t="s">
        <v>9</v>
      </c>
      <c r="B25" t="s">
        <v>29</v>
      </c>
      <c r="C25" t="s">
        <v>57</v>
      </c>
      <c r="D25" t="s">
        <v>58</v>
      </c>
      <c r="E25" t="s">
        <v>59</v>
      </c>
      <c r="G25" t="s">
        <v>71</v>
      </c>
      <c r="H25" s="15"/>
      <c r="I25" s="15"/>
      <c r="J25" s="15">
        <f>Aizdevumi[[#This Row],[Prognozētās izmaksas]]-Aizdevumi[[#This Row],[Faktiskās izmaksas]]</f>
        <v>0</v>
      </c>
    </row>
    <row r="26" spans="1:10" x14ac:dyDescent="0.2">
      <c r="B26" t="s">
        <v>30</v>
      </c>
      <c r="C26" s="15"/>
      <c r="D26" s="15"/>
      <c r="E26" s="15">
        <f>Transports[[#This Row],[Prognozētās izmaksas]]-Transports[[#This Row],[Faktiskās izmaksas]]</f>
        <v>0</v>
      </c>
      <c r="G26" t="s">
        <v>72</v>
      </c>
      <c r="H26" s="15"/>
      <c r="I26" s="15"/>
      <c r="J26" s="15">
        <f>Aizdevumi[[#This Row],[Prognozētās izmaksas]]-Aizdevumi[[#This Row],[Faktiskās izmaksas]]</f>
        <v>0</v>
      </c>
    </row>
    <row r="27" spans="1:10" x14ac:dyDescent="0.2">
      <c r="B27" t="s">
        <v>31</v>
      </c>
      <c r="C27" s="15"/>
      <c r="D27" s="15"/>
      <c r="E27" s="15">
        <f>Transports[[#This Row],[Prognozētās izmaksas]]-Transports[[#This Row],[Faktiskās izmaksas]]</f>
        <v>0</v>
      </c>
      <c r="G27" t="s">
        <v>73</v>
      </c>
      <c r="H27" s="15"/>
      <c r="I27" s="15"/>
      <c r="J27" s="15">
        <f>Aizdevumi[[#This Row],[Prognozētās izmaksas]]-Aizdevumi[[#This Row],[Faktiskās izmaksas]]</f>
        <v>0</v>
      </c>
    </row>
    <row r="28" spans="1:10" x14ac:dyDescent="0.2">
      <c r="B28" t="s">
        <v>32</v>
      </c>
      <c r="C28" s="15"/>
      <c r="D28" s="15"/>
      <c r="E28" s="15">
        <f>Transports[[#This Row],[Prognozētās izmaksas]]-Transports[[#This Row],[Faktiskās izmaksas]]</f>
        <v>0</v>
      </c>
      <c r="G28" t="s">
        <v>73</v>
      </c>
      <c r="H28" s="15"/>
      <c r="I28" s="15"/>
      <c r="J28" s="15">
        <f>Aizdevumi[[#This Row],[Prognozētās izmaksas]]-Aizdevumi[[#This Row],[Faktiskās izmaksas]]</f>
        <v>0</v>
      </c>
    </row>
    <row r="29" spans="1:10" x14ac:dyDescent="0.2">
      <c r="B29" t="s">
        <v>33</v>
      </c>
      <c r="C29" s="15"/>
      <c r="D29" s="15"/>
      <c r="E29" s="15">
        <f>Transports[[#This Row],[Prognozētās izmaksas]]-Transports[[#This Row],[Faktiskās izmaksas]]</f>
        <v>0</v>
      </c>
      <c r="G29" t="s">
        <v>73</v>
      </c>
      <c r="H29" s="15"/>
      <c r="I29" s="15"/>
      <c r="J29" s="15">
        <f>Aizdevumi[[#This Row],[Prognozētās izmaksas]]-Aizdevumi[[#This Row],[Faktiskās izmaksas]]</f>
        <v>0</v>
      </c>
    </row>
    <row r="30" spans="1:10" x14ac:dyDescent="0.2">
      <c r="B30" t="s">
        <v>34</v>
      </c>
      <c r="C30" s="15"/>
      <c r="D30" s="15"/>
      <c r="E30" s="15">
        <f>Transports[[#This Row],[Prognozētās izmaksas]]-Transports[[#This Row],[Faktiskās izmaksas]]</f>
        <v>0</v>
      </c>
      <c r="G30" t="s">
        <v>27</v>
      </c>
      <c r="H30" s="15"/>
      <c r="I30" s="15"/>
      <c r="J30" s="15">
        <f>Aizdevumi[[#This Row],[Prognozētās izmaksas]]-Aizdevumi[[#This Row],[Faktiskās izmaksas]]</f>
        <v>0</v>
      </c>
    </row>
    <row r="31" spans="1:10" x14ac:dyDescent="0.2">
      <c r="B31" t="s">
        <v>35</v>
      </c>
      <c r="C31" s="15"/>
      <c r="D31" s="15"/>
      <c r="E31" s="15">
        <f>Transports[[#This Row],[Prognozētās izmaksas]]-Transports[[#This Row],[Faktiskās izmaksas]]</f>
        <v>0</v>
      </c>
      <c r="G31" t="s">
        <v>28</v>
      </c>
      <c r="H31" s="15"/>
      <c r="I31" s="15"/>
      <c r="J31" s="15">
        <f>SUBTOTAL(109,Aizdevumi[Starpība])</f>
        <v>0</v>
      </c>
    </row>
    <row r="32" spans="1:10" x14ac:dyDescent="0.2">
      <c r="B32" t="s">
        <v>27</v>
      </c>
      <c r="C32" s="15"/>
      <c r="D32" s="15"/>
      <c r="E32" s="15">
        <f>Transports[[#This Row],[Prognozētās izmaksas]]-Transports[[#This Row],[Faktiskās izmaksas]]</f>
        <v>0</v>
      </c>
      <c r="G32" s="16"/>
      <c r="H32" s="16"/>
      <c r="I32" s="16"/>
      <c r="J32" s="16"/>
    </row>
    <row r="33" spans="1:10" x14ac:dyDescent="0.2">
      <c r="B33" t="s">
        <v>28</v>
      </c>
      <c r="C33" s="15"/>
      <c r="D33" s="15"/>
      <c r="E33" s="15">
        <f>SUBTOTAL(109,Transports[Starpība])</f>
        <v>0</v>
      </c>
      <c r="G33" t="s">
        <v>74</v>
      </c>
      <c r="H33" t="s">
        <v>57</v>
      </c>
      <c r="I33" t="s">
        <v>58</v>
      </c>
      <c r="J33" t="s">
        <v>59</v>
      </c>
    </row>
    <row r="34" spans="1:10" x14ac:dyDescent="0.2">
      <c r="B34" s="16"/>
      <c r="C34" s="16"/>
      <c r="D34" s="16"/>
      <c r="E34" s="16"/>
      <c r="G34" t="s">
        <v>75</v>
      </c>
      <c r="H34" s="15"/>
      <c r="I34" s="15"/>
      <c r="J34" s="15">
        <f>Nodokļi[[#This Row],[Prognozētās izmaksas]]-Nodokļi[[#This Row],[Faktiskās izmaksas]]</f>
        <v>0</v>
      </c>
    </row>
    <row r="35" spans="1:10" x14ac:dyDescent="0.2">
      <c r="A35" s="8" t="s">
        <v>10</v>
      </c>
      <c r="B35" t="s">
        <v>36</v>
      </c>
      <c r="C35" t="s">
        <v>57</v>
      </c>
      <c r="D35" t="s">
        <v>58</v>
      </c>
      <c r="E35" t="s">
        <v>59</v>
      </c>
      <c r="G35" t="s">
        <v>96</v>
      </c>
      <c r="H35" s="15"/>
      <c r="I35" s="15"/>
      <c r="J35" s="15">
        <f>Nodokļi[[#This Row],[Prognozētās izmaksas]]-Nodokļi[[#This Row],[Faktiskās izmaksas]]</f>
        <v>0</v>
      </c>
    </row>
    <row r="36" spans="1:10" x14ac:dyDescent="0.2">
      <c r="B36" t="s">
        <v>37</v>
      </c>
      <c r="C36" s="15"/>
      <c r="D36" s="15"/>
      <c r="E36" s="15">
        <f>Apdrošināšana[[#This Row],[Prognozētās izmaksas]]-Apdrošināšana[[#This Row],[Faktiskās izmaksas]]</f>
        <v>0</v>
      </c>
      <c r="G36" t="s">
        <v>76</v>
      </c>
      <c r="H36" s="15"/>
      <c r="I36" s="15"/>
      <c r="J36" s="15">
        <f>Nodokļi[[#This Row],[Prognozētās izmaksas]]-Nodokļi[[#This Row],[Faktiskās izmaksas]]</f>
        <v>0</v>
      </c>
    </row>
    <row r="37" spans="1:10" x14ac:dyDescent="0.2">
      <c r="B37" t="s">
        <v>38</v>
      </c>
      <c r="C37" s="15"/>
      <c r="D37" s="15"/>
      <c r="E37" s="15">
        <f>Apdrošināšana[[#This Row],[Prognozētās izmaksas]]-Apdrošināšana[[#This Row],[Faktiskās izmaksas]]</f>
        <v>0</v>
      </c>
      <c r="G37" t="s">
        <v>27</v>
      </c>
      <c r="H37" s="15"/>
      <c r="I37" s="15"/>
      <c r="J37" s="15">
        <f>Nodokļi[[#This Row],[Prognozētās izmaksas]]-Nodokļi[[#This Row],[Faktiskās izmaksas]]</f>
        <v>0</v>
      </c>
    </row>
    <row r="38" spans="1:10" x14ac:dyDescent="0.2">
      <c r="B38" t="s">
        <v>39</v>
      </c>
      <c r="C38" s="15"/>
      <c r="D38" s="15"/>
      <c r="E38" s="15">
        <f>Apdrošināšana[[#This Row],[Prognozētās izmaksas]]-Apdrošināšana[[#This Row],[Faktiskās izmaksas]]</f>
        <v>0</v>
      </c>
      <c r="G38" t="s">
        <v>28</v>
      </c>
      <c r="H38" s="15"/>
      <c r="I38" s="15"/>
      <c r="J38" s="15">
        <f>SUBTOTAL(109,Nodokļi[Starpība])</f>
        <v>0</v>
      </c>
    </row>
    <row r="39" spans="1:10" x14ac:dyDescent="0.2">
      <c r="B39" t="s">
        <v>27</v>
      </c>
      <c r="C39" s="15"/>
      <c r="D39" s="15"/>
      <c r="E39" s="15">
        <f>Apdrošināšana[[#This Row],[Prognozētās izmaksas]]-Apdrošināšana[[#This Row],[Faktiskās izmaksas]]</f>
        <v>0</v>
      </c>
      <c r="G39" s="16"/>
      <c r="H39" s="16"/>
      <c r="I39" s="16"/>
      <c r="J39" s="16"/>
    </row>
    <row r="40" spans="1:10" x14ac:dyDescent="0.2">
      <c r="B40" t="s">
        <v>28</v>
      </c>
      <c r="C40" s="15"/>
      <c r="D40" s="15"/>
      <c r="E40" s="15">
        <f>SUBTOTAL(109,Apdrošināšana[Starpība])</f>
        <v>0</v>
      </c>
      <c r="G40" t="s">
        <v>77</v>
      </c>
      <c r="H40" t="s">
        <v>57</v>
      </c>
      <c r="I40" t="s">
        <v>58</v>
      </c>
      <c r="J40" t="s">
        <v>59</v>
      </c>
    </row>
    <row r="41" spans="1:10" x14ac:dyDescent="0.2">
      <c r="B41" s="16"/>
      <c r="C41" s="16"/>
      <c r="D41" s="16"/>
      <c r="E41" s="16"/>
      <c r="G41" t="s">
        <v>78</v>
      </c>
      <c r="H41" s="15"/>
      <c r="I41" s="15"/>
      <c r="J41" s="15">
        <f>Ietaupījumi[[#This Row],[Prognozētās izmaksas]]-Ietaupījumi[[#This Row],[Faktiskās izmaksas]]</f>
        <v>0</v>
      </c>
    </row>
    <row r="42" spans="1:10" x14ac:dyDescent="0.2">
      <c r="A42" s="8" t="s">
        <v>11</v>
      </c>
      <c r="B42" t="s">
        <v>40</v>
      </c>
      <c r="C42" t="s">
        <v>57</v>
      </c>
      <c r="D42" t="s">
        <v>58</v>
      </c>
      <c r="E42" t="s">
        <v>59</v>
      </c>
      <c r="G42" t="s">
        <v>79</v>
      </c>
      <c r="H42" s="15"/>
      <c r="I42" s="15"/>
      <c r="J42" s="15">
        <f>Ietaupījumi[[#This Row],[Prognozētās izmaksas]]-Ietaupījumi[[#This Row],[Faktiskās izmaksas]]</f>
        <v>0</v>
      </c>
    </row>
    <row r="43" spans="1:10" x14ac:dyDescent="0.2">
      <c r="B43" t="s">
        <v>41</v>
      </c>
      <c r="C43" s="15"/>
      <c r="D43" s="15"/>
      <c r="E43" s="15">
        <f>Pārtika[[#This Row],[Prognozētās izmaksas]]-Pārtika[[#This Row],[Faktiskās izmaksas]]</f>
        <v>0</v>
      </c>
      <c r="G43" t="s">
        <v>27</v>
      </c>
      <c r="H43" s="15"/>
      <c r="I43" s="15"/>
      <c r="J43" s="15">
        <f>Ietaupījumi[[#This Row],[Prognozētās izmaksas]]-Ietaupījumi[[#This Row],[Faktiskās izmaksas]]</f>
        <v>0</v>
      </c>
    </row>
    <row r="44" spans="1:10" x14ac:dyDescent="0.2">
      <c r="B44" t="s">
        <v>42</v>
      </c>
      <c r="C44" s="15"/>
      <c r="D44" s="15"/>
      <c r="E44" s="15">
        <f>Pārtika[[#This Row],[Prognozētās izmaksas]]-Pārtika[[#This Row],[Faktiskās izmaksas]]</f>
        <v>0</v>
      </c>
      <c r="G44" t="s">
        <v>28</v>
      </c>
      <c r="H44" s="15"/>
      <c r="I44" s="15"/>
      <c r="J44" s="15">
        <f>SUBTOTAL(109,Ietaupījumi[Starpība])</f>
        <v>0</v>
      </c>
    </row>
    <row r="45" spans="1:10" x14ac:dyDescent="0.2">
      <c r="B45" t="s">
        <v>27</v>
      </c>
      <c r="C45" s="15"/>
      <c r="D45" s="15"/>
      <c r="E45" s="15">
        <f>Pārtika[[#This Row],[Prognozētās izmaksas]]-Pārtika[[#This Row],[Faktiskās izmaksas]]</f>
        <v>0</v>
      </c>
      <c r="G45" s="16"/>
      <c r="H45" s="16"/>
      <c r="I45" s="16"/>
      <c r="J45" s="16"/>
    </row>
    <row r="46" spans="1:10" x14ac:dyDescent="0.2">
      <c r="B46" t="s">
        <v>28</v>
      </c>
      <c r="C46" s="15"/>
      <c r="D46" s="15"/>
      <c r="E46" s="15">
        <f>SUBTOTAL(109,Pārtika[Starpība])</f>
        <v>0</v>
      </c>
      <c r="G46" t="s">
        <v>80</v>
      </c>
      <c r="H46" t="s">
        <v>57</v>
      </c>
      <c r="I46" t="s">
        <v>58</v>
      </c>
      <c r="J46" t="s">
        <v>59</v>
      </c>
    </row>
    <row r="47" spans="1:10" x14ac:dyDescent="0.2">
      <c r="B47" s="16"/>
      <c r="C47" s="16"/>
      <c r="D47" s="16"/>
      <c r="E47" s="16"/>
      <c r="G47" t="s">
        <v>81</v>
      </c>
      <c r="H47" s="15"/>
      <c r="I47" s="15"/>
      <c r="J47" s="15">
        <f>Dāvanas[[#This Row],[Prognozētās izmaksas]]-Dāvanas[[#This Row],[Faktiskās izmaksas]]</f>
        <v>0</v>
      </c>
    </row>
    <row r="48" spans="1:10" x14ac:dyDescent="0.2">
      <c r="A48" s="8" t="s">
        <v>12</v>
      </c>
      <c r="B48" t="s">
        <v>43</v>
      </c>
      <c r="C48" t="s">
        <v>57</v>
      </c>
      <c r="D48" t="s">
        <v>58</v>
      </c>
      <c r="E48" t="s">
        <v>59</v>
      </c>
      <c r="G48" t="s">
        <v>82</v>
      </c>
      <c r="H48" s="15"/>
      <c r="I48" s="15"/>
      <c r="J48" s="15">
        <f>Dāvanas[[#This Row],[Prognozētās izmaksas]]-Dāvanas[[#This Row],[Faktiskās izmaksas]]</f>
        <v>0</v>
      </c>
    </row>
    <row r="49" spans="1:10" x14ac:dyDescent="0.2">
      <c r="B49" t="s">
        <v>44</v>
      </c>
      <c r="C49" s="15"/>
      <c r="D49" s="15"/>
      <c r="E49" s="15">
        <f>Mājdzīvnieki[[#This Row],[Prognozētās izmaksas]]-Mājdzīvnieki[[#This Row],[Faktiskās izmaksas]]</f>
        <v>0</v>
      </c>
      <c r="G49" t="s">
        <v>83</v>
      </c>
      <c r="H49" s="15"/>
      <c r="I49" s="15"/>
      <c r="J49" s="15">
        <f>Dāvanas[[#This Row],[Prognozētās izmaksas]]-Dāvanas[[#This Row],[Faktiskās izmaksas]]</f>
        <v>0</v>
      </c>
    </row>
    <row r="50" spans="1:10" x14ac:dyDescent="0.2">
      <c r="B50" t="s">
        <v>45</v>
      </c>
      <c r="C50" s="15"/>
      <c r="D50" s="15"/>
      <c r="E50" s="15">
        <f>Mājdzīvnieki[[#This Row],[Prognozētās izmaksas]]-Mājdzīvnieki[[#This Row],[Faktiskās izmaksas]]</f>
        <v>0</v>
      </c>
      <c r="G50" t="s">
        <v>28</v>
      </c>
      <c r="H50" s="15"/>
      <c r="I50" s="15"/>
      <c r="J50" s="15">
        <f>SUBTOTAL(109,Dāvanas[Starpība])</f>
        <v>0</v>
      </c>
    </row>
    <row r="51" spans="1:10" x14ac:dyDescent="0.2">
      <c r="B51" t="s">
        <v>46</v>
      </c>
      <c r="C51" s="15"/>
      <c r="D51" s="15"/>
      <c r="E51" s="15">
        <f>Mājdzīvnieki[[#This Row],[Prognozētās izmaksas]]-Mājdzīvnieki[[#This Row],[Faktiskās izmaksas]]</f>
        <v>0</v>
      </c>
      <c r="G51" s="16"/>
      <c r="H51" s="16"/>
      <c r="I51" s="16"/>
      <c r="J51" s="16"/>
    </row>
    <row r="52" spans="1:10" x14ac:dyDescent="0.2">
      <c r="B52" t="s">
        <v>47</v>
      </c>
      <c r="C52" s="15"/>
      <c r="D52" s="15"/>
      <c r="E52" s="15">
        <f>Mājdzīvnieki[[#This Row],[Prognozētās izmaksas]]-Mājdzīvnieki[[#This Row],[Faktiskās izmaksas]]</f>
        <v>0</v>
      </c>
      <c r="G52" t="s">
        <v>84</v>
      </c>
      <c r="H52" t="s">
        <v>57</v>
      </c>
      <c r="I52" t="s">
        <v>58</v>
      </c>
      <c r="J52" t="s">
        <v>59</v>
      </c>
    </row>
    <row r="53" spans="1:10" x14ac:dyDescent="0.2">
      <c r="B53" t="s">
        <v>27</v>
      </c>
      <c r="C53" s="15"/>
      <c r="D53" s="15"/>
      <c r="E53" s="15">
        <f>Mājdzīvnieki[[#This Row],[Prognozētās izmaksas]]-Mājdzīvnieki[[#This Row],[Faktiskās izmaksas]]</f>
        <v>0</v>
      </c>
      <c r="G53" t="s">
        <v>85</v>
      </c>
      <c r="H53" s="15"/>
      <c r="I53" s="15"/>
      <c r="J53" s="15">
        <f>Juridiskie_pakalpojumi[[#This Row],[Prognozētās izmaksas]]-Juridiskie_pakalpojumi[[#This Row],[Faktiskās izmaksas]]</f>
        <v>0</v>
      </c>
    </row>
    <row r="54" spans="1:10" x14ac:dyDescent="0.2">
      <c r="B54" t="s">
        <v>28</v>
      </c>
      <c r="C54" s="15"/>
      <c r="D54" s="15"/>
      <c r="E54" s="15">
        <f>SUBTOTAL(109,Mājdzīvnieki[Starpība])</f>
        <v>0</v>
      </c>
      <c r="G54" t="s">
        <v>86</v>
      </c>
      <c r="H54" s="15"/>
      <c r="I54" s="15"/>
      <c r="J54" s="15">
        <f>Juridiskie_pakalpojumi[[#This Row],[Prognozētās izmaksas]]-Juridiskie_pakalpojumi[[#This Row],[Faktiskās izmaksas]]</f>
        <v>0</v>
      </c>
    </row>
    <row r="55" spans="1:10" x14ac:dyDescent="0.2">
      <c r="B55" s="16"/>
      <c r="C55" s="16"/>
      <c r="D55" s="16"/>
      <c r="E55" s="16"/>
      <c r="G55" t="s">
        <v>87</v>
      </c>
      <c r="H55" s="15"/>
      <c r="I55" s="15"/>
      <c r="J55" s="15">
        <f>Juridiskie_pakalpojumi[[#This Row],[Prognozētās izmaksas]]-Juridiskie_pakalpojumi[[#This Row],[Faktiskās izmaksas]]</f>
        <v>0</v>
      </c>
    </row>
    <row r="56" spans="1:10" x14ac:dyDescent="0.2">
      <c r="A56" s="8" t="s">
        <v>95</v>
      </c>
      <c r="B56" s="4" t="s">
        <v>48</v>
      </c>
      <c r="C56" s="4" t="s">
        <v>57</v>
      </c>
      <c r="D56" s="4" t="s">
        <v>58</v>
      </c>
      <c r="E56" s="4" t="s">
        <v>59</v>
      </c>
      <c r="G56" t="s">
        <v>27</v>
      </c>
      <c r="H56" s="15"/>
      <c r="I56" s="15"/>
      <c r="J56" s="15">
        <f>Juridiskie_pakalpojumi[[#This Row],[Prognozētās izmaksas]]-Juridiskie_pakalpojumi[[#This Row],[Faktiskās izmaksas]]</f>
        <v>0</v>
      </c>
    </row>
    <row r="57" spans="1:10" x14ac:dyDescent="0.2">
      <c r="B57" s="4" t="s">
        <v>45</v>
      </c>
      <c r="C57" s="14"/>
      <c r="D57" s="14"/>
      <c r="E57" s="14">
        <f>Personiskā_higiēna[[#This Row],[Prognozētās izmaksas]]-Personiskā_higiēna[[#This Row],[Faktiskās izmaksas]]</f>
        <v>0</v>
      </c>
      <c r="G57" t="s">
        <v>28</v>
      </c>
      <c r="H57" s="15"/>
      <c r="I57" s="15"/>
      <c r="J57" s="15">
        <f>SUBTOTAL(109,Juridiskie_pakalpojumi[Starpība])</f>
        <v>0</v>
      </c>
    </row>
    <row r="58" spans="1:10" x14ac:dyDescent="0.2">
      <c r="B58" s="4" t="s">
        <v>49</v>
      </c>
      <c r="C58" s="14"/>
      <c r="D58" s="14"/>
      <c r="E58" s="14">
        <f>Personiskā_higiēna[[#This Row],[Prognozētās izmaksas]]-Personiskā_higiēna[[#This Row],[Faktiskās izmaksas]]</f>
        <v>0</v>
      </c>
      <c r="G58" s="16"/>
      <c r="H58" s="16"/>
      <c r="I58" s="16"/>
      <c r="J58" s="16"/>
    </row>
    <row r="59" spans="1:10" x14ac:dyDescent="0.2">
      <c r="A59" s="8" t="s">
        <v>13</v>
      </c>
      <c r="B59" s="4" t="s">
        <v>50</v>
      </c>
      <c r="C59" s="14"/>
      <c r="D59" s="14"/>
      <c r="E59" s="14">
        <f>Personiskā_higiēna[[#This Row],[Prognozētās izmaksas]]-Personiskā_higiēna[[#This Row],[Faktiskās izmaksas]]</f>
        <v>0</v>
      </c>
      <c r="G59" s="17" t="s">
        <v>88</v>
      </c>
      <c r="H59" s="17"/>
      <c r="I59" s="17"/>
      <c r="J59" s="18">
        <f>SUBTOTAL(109,Mājoklis[Prognozētās izmaksas],Transports[Prognozētās izmaksas],Apdrošināšana[Prognozētās izmaksas],Pārtika[Prognozētās izmaksas],Mājdzīvnieki[Prognozētās izmaksas],Personiskā_higiēna[Prognozētās izmaksas],Izklaide[Prognozētās izmaksas],Aizdevumi[Prognozētās izmaksas],Nodokļi[Prognozētās izmaksas],Ietaupījumi[Prognozētās izmaksas],Dāvanas[Prognozētās izmaksas],Juridiskie_pakalpojumi[Prognozētās izmaksas])</f>
        <v>1195</v>
      </c>
    </row>
    <row r="60" spans="1:10" x14ac:dyDescent="0.2">
      <c r="B60" s="4" t="s">
        <v>51</v>
      </c>
      <c r="C60" s="14"/>
      <c r="D60" s="14"/>
      <c r="E60" s="14">
        <f>Personiskā_higiēna[[#This Row],[Prognozētās izmaksas]]-Personiskā_higiēna[[#This Row],[Faktiskās izmaksas]]</f>
        <v>0</v>
      </c>
      <c r="G60" s="17"/>
      <c r="H60" s="17"/>
      <c r="I60" s="17"/>
      <c r="J60" s="18"/>
    </row>
    <row r="61" spans="1:10" x14ac:dyDescent="0.2">
      <c r="B61" s="4" t="s">
        <v>52</v>
      </c>
      <c r="C61" s="14"/>
      <c r="D61" s="14"/>
      <c r="E61" s="14">
        <f>Personiskā_higiēna[[#This Row],[Prognozētās izmaksas]]-Personiskā_higiēna[[#This Row],[Faktiskās izmaksas]]</f>
        <v>0</v>
      </c>
      <c r="G61" s="17" t="s">
        <v>89</v>
      </c>
      <c r="H61" s="17"/>
      <c r="I61" s="17"/>
      <c r="J61" s="18">
        <f>SUBTOTAL(109,Mājoklis[Faktiskās izmaksas],Transports[Faktiskās izmaksas],Apdrošināšana[Faktiskās izmaksas],Pārtika[Faktiskās izmaksas],Mājdzīvnieki[Faktiskās izmaksas],Personiskā_higiēna[Faktiskās izmaksas],Izklaide[Faktiskās izmaksas],Aizdevumi[Faktiskās izmaksas],Nodokļi[Faktiskās izmaksas],Ietaupījumi[Faktiskās izmaksas],Dāvanas[Faktiskās izmaksas],Juridiskie_pakalpojumi[Faktiskās izmaksas])</f>
        <v>1236</v>
      </c>
    </row>
    <row r="62" spans="1:10" x14ac:dyDescent="0.2">
      <c r="B62" s="4" t="s">
        <v>53</v>
      </c>
      <c r="C62" s="14"/>
      <c r="D62" s="14"/>
      <c r="E62" s="14">
        <f>Personiskā_higiēna[[#This Row],[Prognozētās izmaksas]]-Personiskā_higiēna[[#This Row],[Faktiskās izmaksas]]</f>
        <v>0</v>
      </c>
      <c r="G62" s="17"/>
      <c r="H62" s="17"/>
      <c r="I62" s="17"/>
      <c r="J62" s="18"/>
    </row>
    <row r="63" spans="1:10" x14ac:dyDescent="0.2">
      <c r="B63" s="4" t="s">
        <v>27</v>
      </c>
      <c r="C63" s="14"/>
      <c r="D63" s="14"/>
      <c r="E63" s="14">
        <f>Personiskā_higiēna[[#This Row],[Prognozētās izmaksas]]-Personiskā_higiēna[[#This Row],[Faktiskās izmaksas]]</f>
        <v>0</v>
      </c>
      <c r="G63" s="17" t="s">
        <v>90</v>
      </c>
      <c r="H63" s="17"/>
      <c r="I63" s="17"/>
      <c r="J63" s="18">
        <f>J59-J61</f>
        <v>-41</v>
      </c>
    </row>
    <row r="64" spans="1:10" x14ac:dyDescent="0.2">
      <c r="B64" s="4" t="s">
        <v>28</v>
      </c>
      <c r="C64" s="14"/>
      <c r="D64" s="14"/>
      <c r="E64" s="14">
        <f>SUBTOTAL(109,Personiskā_higiēna[Starpība])</f>
        <v>0</v>
      </c>
      <c r="G64" s="17"/>
      <c r="H64" s="17"/>
      <c r="I64" s="17"/>
      <c r="J64" s="18"/>
    </row>
    <row r="65" spans="2:5" x14ac:dyDescent="0.2">
      <c r="B65" s="16"/>
      <c r="C65" s="16"/>
      <c r="D65" s="16"/>
      <c r="E65" s="16"/>
    </row>
  </sheetData>
  <mergeCells count="32">
    <mergeCell ref="C4:D4"/>
    <mergeCell ref="B8:B10"/>
    <mergeCell ref="B4:B6"/>
    <mergeCell ref="G8:I9"/>
    <mergeCell ref="G6:I7"/>
    <mergeCell ref="G4:I5"/>
    <mergeCell ref="C10:D10"/>
    <mergeCell ref="C9:D9"/>
    <mergeCell ref="C8:D8"/>
    <mergeCell ref="C6:D6"/>
    <mergeCell ref="C5:D5"/>
    <mergeCell ref="G32:J32"/>
    <mergeCell ref="J8:J9"/>
    <mergeCell ref="J6:J7"/>
    <mergeCell ref="J4:J5"/>
    <mergeCell ref="G59:I60"/>
    <mergeCell ref="G23:J23"/>
    <mergeCell ref="B24:E24"/>
    <mergeCell ref="B34:E34"/>
    <mergeCell ref="B41:E41"/>
    <mergeCell ref="B47:E47"/>
    <mergeCell ref="B55:E55"/>
    <mergeCell ref="B65:E65"/>
    <mergeCell ref="G58:J58"/>
    <mergeCell ref="G51:J51"/>
    <mergeCell ref="G45:J45"/>
    <mergeCell ref="G39:J39"/>
    <mergeCell ref="G63:I64"/>
    <mergeCell ref="J63:J64"/>
    <mergeCell ref="J59:J60"/>
    <mergeCell ref="J61:J62"/>
    <mergeCell ref="G61:I62"/>
  </mergeCells>
  <printOptions horizontalCentered="1"/>
  <pageMargins left="0.4" right="0.4" top="0.4" bottom="0.4" header="0.3" footer="0.3"/>
  <pageSetup paperSize="9" fitToHeight="0" orientation="portrait" r:id="rId1"/>
  <headerFooter differentFirst="1">
    <oddFooter>Page &amp;P of &amp;N</oddFooter>
  </headerFooter>
  <ignoredErrors>
    <ignoredError sqref="J13:J21 E26:E32 J25:J30 J34:J37 E36:E39 E43:E45 J41:J43 J47:J49 J53:J56 J59:J62 E57:E63 E49:E53" emptyCellReference="1"/>
  </ignoredErrors>
  <tableParts count="12">
    <tablePart r:id="rId2"/>
    <tablePart r:id="rId3"/>
    <tablePart r:id="rId4"/>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SĀKUMS</vt:lpstr>
      <vt:lpstr>PERSONISKAIS IKMĒNEŠA BUDŽETS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Ziv Yang</cp:lastModifiedBy>
  <dcterms:created xsi:type="dcterms:W3CDTF">2018-05-30T12:18:28Z</dcterms:created>
  <dcterms:modified xsi:type="dcterms:W3CDTF">2019-11-06T09:07:50Z</dcterms:modified>
</cp:coreProperties>
</file>

<file path=docProps/custom.xml><?xml version="1.0" encoding="utf-8"?>
<Properties xmlns="http://schemas.openxmlformats.org/officeDocument/2006/custom-properties" xmlns:vt="http://schemas.openxmlformats.org/officeDocument/2006/docPropsVTypes"/>
</file>