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mmay\Desktop\"/>
    </mc:Choice>
  </mc:AlternateContent>
  <bookViews>
    <workbookView xWindow="0" yWindow="0" windowWidth="20490" windowHeight="6930"/>
  </bookViews>
  <sheets>
    <sheet name="Sažetak" sheetId="1" r:id="rId1"/>
    <sheet name="Izdaci" sheetId="2" r:id="rId2"/>
  </sheets>
  <definedNames>
    <definedName name="_xlnm.Print_Titles" localSheetId="1">Izdaci!$2:$3</definedName>
    <definedName name="_xlnm.Print_Titles" localSheetId="0">Sažetak!$2:$2</definedName>
    <definedName name="Naslov1">Prihodi[[#Headers],[Kategorija]]</definedName>
    <definedName name="Naslov2">Izdaci[[#Headers],[Kategorija]]</definedName>
    <definedName name="RedakNaslonRegija1._O4">Sažetak!$B$2</definedName>
  </definedNames>
  <calcPr calcId="152511"/>
  <webPublishing codePage="1252"/>
  <fileRecoveryPr autoRecover="0"/>
</workbook>
</file>

<file path=xl/calcChain.xml><?xml version="1.0" encoding="utf-8"?>
<calcChain xmlns="http://schemas.openxmlformats.org/spreadsheetml/2006/main">
  <c r="P5" i="2" l="1"/>
  <c r="D12" i="2" l="1"/>
  <c r="C3" i="1" l="1"/>
  <c r="E12" i="2"/>
  <c r="D3" i="1" s="1"/>
  <c r="F12" i="2"/>
  <c r="E3" i="1" s="1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<sst xmlns="http://schemas.openxmlformats.org/spreadsheetml/2006/main" count="69" uniqueCount="40">
  <si>
    <t>Osobni proračun</t>
  </si>
  <si>
    <t>Ukupni troškovi</t>
  </si>
  <si>
    <t>Manjak/višak novca</t>
  </si>
  <si>
    <t>Prihodi</t>
  </si>
  <si>
    <t>Kategorija</t>
  </si>
  <si>
    <t>Plaće</t>
  </si>
  <si>
    <t>Kamate/dividende</t>
  </si>
  <si>
    <t>Razno</t>
  </si>
  <si>
    <t>Ukupno</t>
  </si>
  <si>
    <t>Sij</t>
  </si>
  <si>
    <t>Velj</t>
  </si>
  <si>
    <t>Ožujak</t>
  </si>
  <si>
    <t>Travanj</t>
  </si>
  <si>
    <t>Svibanj</t>
  </si>
  <si>
    <t>Lipanj</t>
  </si>
  <si>
    <t>Srpanj</t>
  </si>
  <si>
    <t>Kol</t>
  </si>
  <si>
    <t>Rujan</t>
  </si>
  <si>
    <t>Lis</t>
  </si>
  <si>
    <t>Stu</t>
  </si>
  <si>
    <t>Pro</t>
  </si>
  <si>
    <t>Godina</t>
  </si>
  <si>
    <t>Izdaci</t>
  </si>
  <si>
    <t>Kuća</t>
  </si>
  <si>
    <t>Svakodnevni život</t>
  </si>
  <si>
    <t>Prijevoz</t>
  </si>
  <si>
    <t>Zabava</t>
  </si>
  <si>
    <t>Zdravstveno osiguranje</t>
  </si>
  <si>
    <t>Godišnji odmori</t>
  </si>
  <si>
    <t>Rekreacija</t>
  </si>
  <si>
    <t>Članarine/pretplate</t>
  </si>
  <si>
    <t>Potkategorija</t>
  </si>
  <si>
    <t>Kredit/stanarina</t>
  </si>
  <si>
    <t xml:space="preserve">Namirnice </t>
  </si>
  <si>
    <t>Gorivo</t>
  </si>
  <si>
    <t>Kabelska televizija</t>
  </si>
  <si>
    <t>Članarine za fitness centre</t>
  </si>
  <si>
    <t>Zrakoplovna karta</t>
  </si>
  <si>
    <t>Članarine za teretanu</t>
  </si>
  <si>
    <t>Časopisi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</si>
</sst>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#,##0\ &quot;kn&quot;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7">
    <xf numFmtId="0" fontId="0" fillId="0" borderId="0" xfId="0">
      <alignment vertical="center" wrapText="1"/>
    </xf>
    <xf numFmtId="166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0" fontId="8" fillId="0" borderId="4" xfId="4" applyFont="1" applyFill="1" applyBorder="1">
      <alignment vertical="center"/>
    </xf>
    <xf numFmtId="0" fontId="8" fillId="0" borderId="4" xfId="3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66" fontId="6" fillId="0" borderId="0" xfId="7" applyFill="1" applyBorder="1">
      <alignment vertical="center"/>
    </xf>
    <xf numFmtId="166" fontId="6" fillId="0" borderId="0" xfId="6" applyBorder="1">
      <alignment vertical="center"/>
    </xf>
    <xf numFmtId="0" fontId="0" fillId="0" borderId="0" xfId="0" applyBorder="1">
      <alignment vertical="center" wrapText="1"/>
    </xf>
    <xf numFmtId="166" fontId="6" fillId="0" borderId="0" xfId="0" applyNumberFormat="1" applyFont="1" applyFill="1" applyBorder="1">
      <alignment vertical="center" wrapText="1"/>
    </xf>
    <xf numFmtId="166" fontId="6" fillId="0" borderId="0" xfId="0" applyNumberFormat="1" applyFont="1" applyFill="1" applyBorder="1" applyAlignment="1">
      <alignment vertical="center"/>
    </xf>
    <xf numFmtId="166" fontId="9" fillId="0" borderId="0" xfId="7" applyFont="1" applyFill="1" applyBorder="1" applyAlignment="1">
      <alignment vertical="center" wrapText="1"/>
    </xf>
    <xf numFmtId="166" fontId="9" fillId="0" borderId="0" xfId="6" applyNumberFormat="1" applyFont="1" applyFill="1" applyBorder="1" applyAlignment="1">
      <alignment vertical="center"/>
    </xf>
    <xf numFmtId="166" fontId="9" fillId="0" borderId="0" xfId="0" applyNumberFormat="1" applyFont="1" applyFill="1" applyBorder="1">
      <alignment vertical="center" wrapText="1"/>
    </xf>
  </cellXfs>
  <cellStyles count="48">
    <cellStyle name="20% - Isticanje1" xfId="25" builtinId="30" customBuiltin="1"/>
    <cellStyle name="20% - Isticanje2" xfId="29" builtinId="34" customBuiltin="1"/>
    <cellStyle name="20% - Isticanje3" xfId="33" builtinId="38" customBuiltin="1"/>
    <cellStyle name="20% - Isticanje4" xfId="37" builtinId="42" customBuiltin="1"/>
    <cellStyle name="20% - Isticanje5" xfId="41" builtinId="46" customBuiltin="1"/>
    <cellStyle name="20% - Isticanje6" xfId="45" builtinId="50" customBuiltin="1"/>
    <cellStyle name="40% - Isticanje1" xfId="26" builtinId="31" customBuiltin="1"/>
    <cellStyle name="40% - Isticanje2" xfId="30" builtinId="35" customBuiltin="1"/>
    <cellStyle name="40% - Isticanje3" xfId="34" builtinId="39" customBuiltin="1"/>
    <cellStyle name="40% - Isticanje4" xfId="38" builtinId="43" customBuiltin="1"/>
    <cellStyle name="40% - Isticanje5" xfId="42" builtinId="47" customBuiltin="1"/>
    <cellStyle name="40% - Isticanje6" xfId="46" builtinId="51" customBuiltin="1"/>
    <cellStyle name="60% - Isticanje1" xfId="27" builtinId="32" customBuiltin="1"/>
    <cellStyle name="60% - Isticanje2" xfId="31" builtinId="36" customBuiltin="1"/>
    <cellStyle name="60% - Isticanje3" xfId="35" builtinId="40" customBuiltin="1"/>
    <cellStyle name="60% - Isticanje4" xfId="39" builtinId="44" customBuiltin="1"/>
    <cellStyle name="60% - Isticanje5" xfId="43" builtinId="48" customBuiltin="1"/>
    <cellStyle name="60% - Isticanje6" xfId="47" builtinId="52" customBuiltin="1"/>
    <cellStyle name="Bilješka" xfId="23" builtinId="10" customBuiltin="1"/>
    <cellStyle name="Dobro" xfId="14" builtinId="26" customBuiltin="1"/>
    <cellStyle name="Isticanje1" xfId="24" builtinId="29" customBuiltin="1"/>
    <cellStyle name="Isticanje2" xfId="28" builtinId="33" customBuiltin="1"/>
    <cellStyle name="Isticanje3" xfId="32" builtinId="37" customBuiltin="1"/>
    <cellStyle name="Isticanje4" xfId="36" builtinId="41" customBuiltin="1"/>
    <cellStyle name="Isticanje5" xfId="40" builtinId="45" customBuiltin="1"/>
    <cellStyle name="Isticanje6" xfId="44" builtinId="49" customBuiltin="1"/>
    <cellStyle name="Izlaz" xfId="18" builtinId="21" customBuiltin="1"/>
    <cellStyle name="Iznos" xfId="7"/>
    <cellStyle name="Izračun" xfId="19" builtinId="22" customBuiltin="1"/>
    <cellStyle name="Loše" xfId="15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16" builtinId="28" customBuiltin="1"/>
    <cellStyle name="Normalno" xfId="0" builtinId="0" customBuiltin="1"/>
    <cellStyle name="Postotak" xfId="13" builtinId="5" customBuiltin="1"/>
    <cellStyle name="Povezana ćelija" xfId="20" builtinId="24" customBuiltin="1"/>
    <cellStyle name="Provjera ćelije" xfId="21" builtinId="23" customBuiltin="1"/>
    <cellStyle name="Tekst objašnjenja" xfId="8" builtinId="53" customBuiltin="1"/>
    <cellStyle name="Tekst upozorenja" xfId="22" builtinId="11" customBuiltin="1"/>
    <cellStyle name="Ukupni zbroj" xfId="6" builtinId="25" customBuiltin="1"/>
    <cellStyle name="Unos" xfId="17" builtinId="20" customBuiltin="1"/>
    <cellStyle name="Valuta" xfId="11" builtinId="4" customBuiltin="1"/>
    <cellStyle name="Valuta [0]" xfId="12" builtinId="7" customBuiltin="1"/>
    <cellStyle name="Zarez" xfId="9" builtinId="3" customBuiltin="1"/>
    <cellStyle name="Zarez [0]" xfId="10" builtinId="6" customBuiltin="1"/>
  </cellStyles>
  <dxfs count="3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border diagonalUp="0" diagonalDown="0">
        <bottom style="thin">
          <color indexed="64"/>
        </bottom>
        <vertical/>
        <horizontal/>
      </border>
    </dxf>
  </dxfs>
  <tableStyles count="1" defaultTableStyle="TableStyleMedium2" defaultPivotStyle="PivotStyleLight16">
    <tableStyle name="Izdaci" pivot="0" count="5">
      <tableStyleElement type="wholeTable" dxfId="32"/>
      <tableStyleElement type="headerRow" dxfId="31"/>
      <tableStyleElement type="totalRow" dxfId="30"/>
      <tableStyleElement type="firstRowStripe" dxfId="29"/>
      <tableStyleElement type="secondRowStripe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Prihodi" displayName="Prihodi" ref="B6:O10" totalsRowCount="1" headerRowBorderDxfId="35">
  <autoFilter ref="B6:O9"/>
  <tableColumns count="14">
    <tableColumn id="1" name="Kategorija" totalsRowLabel="Ukupno"/>
    <tableColumn id="2" name="Sij" totalsRowFunction="sum" totalsRowDxfId="25" dataCellStyle="Iznos"/>
    <tableColumn id="3" name="Velj" totalsRowFunction="sum" totalsRowDxfId="24" dataCellStyle="Iznos"/>
    <tableColumn id="4" name="Ožujak" totalsRowFunction="sum" totalsRowDxfId="23" dataCellStyle="Iznos"/>
    <tableColumn id="5" name="Travanj" totalsRowFunction="sum" totalsRowDxfId="22" dataCellStyle="Iznos"/>
    <tableColumn id="6" name="Svibanj" totalsRowFunction="sum" totalsRowDxfId="21" dataCellStyle="Iznos"/>
    <tableColumn id="7" name="Lipanj" totalsRowFunction="sum" totalsRowDxfId="20" dataCellStyle="Iznos"/>
    <tableColumn id="8" name="Srpanj" totalsRowFunction="sum" totalsRowDxfId="19" dataCellStyle="Iznos"/>
    <tableColumn id="9" name="Kol" totalsRowFunction="sum" totalsRowDxfId="18" dataCellStyle="Iznos"/>
    <tableColumn id="10" name="Rujan" totalsRowFunction="sum" totalsRowDxfId="17" dataCellStyle="Iznos"/>
    <tableColumn id="11" name="Lis" totalsRowFunction="sum" totalsRowDxfId="16" dataCellStyle="Iznos"/>
    <tableColumn id="12" name="Stu" totalsRowFunction="sum" totalsRowDxfId="15" dataCellStyle="Iznos"/>
    <tableColumn id="13" name="Pro" totalsRowFunction="sum" totalsRowDxfId="14" dataCellStyle="Iznos"/>
    <tableColumn id="15" name="Godina" totalsRowFunction="sum" totalsRowDxfId="13">
      <calculatedColumnFormula>SUM(Prihodi[[#This Row],[Sij]:[Pro]])</calculatedColumnFormula>
    </tableColumn>
  </tableColumns>
  <tableStyleInfo name="Izdaci" showFirstColumn="0" showLastColumn="0" showRowStripes="1" showColumnStripes="1"/>
  <extLst>
    <ext xmlns:x14="http://schemas.microsoft.com/office/spreadsheetml/2009/9/main" uri="{504A1905-F514-4f6f-8877-14C23A59335A}">
      <x14:table altTextSummary="U ovu tablicu unesite prihode iz različitih izvora za svaki mjesec. Godišnji prihod izračunava se automatski"/>
    </ext>
  </extLst>
</table>
</file>

<file path=xl/tables/table2.xml><?xml version="1.0" encoding="utf-8"?>
<table xmlns="http://schemas.openxmlformats.org/spreadsheetml/2006/main" id="1" name="Izdaci" displayName="Izdaci" ref="B3:P12" totalsRowCount="1" headerRowDxfId="34" headerRowBorderDxfId="33">
  <autoFilter ref="B3:P11"/>
  <tableColumns count="15">
    <tableColumn id="15" name="Kategorija" totalsRowLabel="Ukupno" dataDxfId="27" totalsRowDxfId="26"/>
    <tableColumn id="1" name="Potkategorija" dataDxfId="12"/>
    <tableColumn id="2" name="Sij" totalsRowFunction="sum" dataDxfId="11" dataCellStyle="Iznos"/>
    <tableColumn id="3" name="Velj" totalsRowFunction="sum" dataDxfId="10" dataCellStyle="Iznos"/>
    <tableColumn id="4" name="Ožujak" totalsRowFunction="sum" dataDxfId="9" dataCellStyle="Iznos"/>
    <tableColumn id="5" name="Travanj" totalsRowFunction="sum" dataDxfId="8" dataCellStyle="Iznos"/>
    <tableColumn id="6" name="Svibanj" totalsRowFunction="sum" dataDxfId="7" dataCellStyle="Iznos"/>
    <tableColumn id="7" name="Lipanj" totalsRowFunction="sum" dataDxfId="6" dataCellStyle="Iznos"/>
    <tableColumn id="8" name="Srpanj" totalsRowFunction="sum" dataDxfId="5" dataCellStyle="Iznos"/>
    <tableColumn id="9" name="Kol" totalsRowFunction="sum" dataDxfId="4" dataCellStyle="Iznos"/>
    <tableColumn id="10" name="Rujan" totalsRowFunction="sum" dataDxfId="3" dataCellStyle="Iznos"/>
    <tableColumn id="11" name="Lis" totalsRowFunction="sum" dataDxfId="2" dataCellStyle="Iznos"/>
    <tableColumn id="12" name="Stu" totalsRowFunction="sum" dataDxfId="1" dataCellStyle="Iznos"/>
    <tableColumn id="13" name="Pro" totalsRowFunction="sum" dataDxfId="0" dataCellStyle="Iznos"/>
    <tableColumn id="14" name="Godina" totalsRowFunction="sum"/>
  </tableColumns>
  <tableStyleInfo name="Izdaci" showFirstColumn="0" showLastColumn="0" showRowStripes="1" showColumnStripes="0"/>
  <extLst>
    <ext xmlns:x14="http://schemas.microsoft.com/office/spreadsheetml/2009/9/main" uri="{504A1905-F514-4f6f-8877-14C23A59335A}">
      <x14:table altTextSummary="Unesite izdatke u svaki mjesec i kategoriju u ovoj tablici. Godišnji izdaci izračunavaju se automatski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2.5703125" style="4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14" t="s">
        <v>0</v>
      </c>
      <c r="C1" s="1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5" customHeight="1" thickBot="1" x14ac:dyDescent="0.3">
      <c r="B2" s="5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2:15" ht="30" customHeight="1" thickBot="1" x14ac:dyDescent="0.3">
      <c r="B3" s="3" t="s">
        <v>1</v>
      </c>
      <c r="C3" s="8">
        <f>Izdaci[[#Totals],[Sij]]</f>
        <v>0</v>
      </c>
      <c r="D3" s="8">
        <f>Izdaci[[#Totals],[Velj]]</f>
        <v>0</v>
      </c>
      <c r="E3" s="8">
        <f>Izdaci[[#Totals],[Ožujak]]</f>
        <v>0</v>
      </c>
      <c r="F3" s="8">
        <f>Izdaci[[#Totals],[Travanj]]</f>
        <v>0</v>
      </c>
      <c r="G3" s="8">
        <f>Izdaci[[#Totals],[Svibanj]]</f>
        <v>0</v>
      </c>
      <c r="H3" s="8">
        <f>Izdaci[[#Totals],[Lipanj]]</f>
        <v>0</v>
      </c>
      <c r="I3" s="8">
        <f>Izdaci[[#Totals],[Srpanj]]</f>
        <v>0</v>
      </c>
      <c r="J3" s="8">
        <f>Izdaci[[#Totals],[Kol]]</f>
        <v>0</v>
      </c>
      <c r="K3" s="8">
        <f>Izdaci[[#Totals],[Rujan]]</f>
        <v>0</v>
      </c>
      <c r="L3" s="8">
        <f>Izdaci[[#Totals],[Lis]]</f>
        <v>0</v>
      </c>
      <c r="M3" s="8">
        <f>Izdaci[[#Totals],[Stu]]</f>
        <v>0</v>
      </c>
      <c r="N3" s="8">
        <f>Izdaci[[#Totals],[Pro]]</f>
        <v>0</v>
      </c>
      <c r="O3" s="1">
        <f>SUM(C3:N3)</f>
        <v>0</v>
      </c>
    </row>
    <row r="4" spans="2:15" ht="30" customHeight="1" thickBot="1" x14ac:dyDescent="0.3">
      <c r="B4" s="4" t="s">
        <v>2</v>
      </c>
      <c r="C4" s="9">
        <f>SUM(Prihodi[[#Totals],[Sij]]-C3)</f>
        <v>0</v>
      </c>
      <c r="D4" s="9">
        <f>SUM(Prihodi[[#Totals],[Velj]]-D3)</f>
        <v>0</v>
      </c>
      <c r="E4" s="9">
        <f>SUM(Prihodi[[#Totals],[Ožujak]]-E3)</f>
        <v>0</v>
      </c>
      <c r="F4" s="9">
        <f>SUM(Prihodi[[#Totals],[Travanj]]-F3)</f>
        <v>0</v>
      </c>
      <c r="G4" s="9">
        <f>SUM(Prihodi[[#Totals],[Svibanj]]-G3)</f>
        <v>0</v>
      </c>
      <c r="H4" s="9">
        <f>SUM(Prihodi[[#Totals],[Lipanj]]-H3)</f>
        <v>0</v>
      </c>
      <c r="I4" s="9">
        <f>SUM(Prihodi[[#Totals],[Srpanj]]-I3)</f>
        <v>0</v>
      </c>
      <c r="J4" s="9">
        <f>SUM(Prihodi[[#Totals],[Kol]]-J3)</f>
        <v>0</v>
      </c>
      <c r="K4" s="9">
        <f>SUM(Prihodi[[#Totals],[Rujan]]-K3)</f>
        <v>0</v>
      </c>
      <c r="L4" s="9">
        <f>SUM(Prihodi[[#Totals],[Lis]]-L3)</f>
        <v>0</v>
      </c>
      <c r="M4" s="9">
        <f>SUM(Prihodi[[#Totals],[Stu]]-M3)</f>
        <v>0</v>
      </c>
      <c r="N4" s="9">
        <f>SUM(Prihodi[[#Totals],[Pro]]-N3)</f>
        <v>0</v>
      </c>
      <c r="O4" s="9">
        <f>SUM(C4:N4)</f>
        <v>0</v>
      </c>
    </row>
    <row r="5" spans="2:15" ht="30" customHeight="1" thickBot="1" x14ac:dyDescent="0.3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30" customHeight="1" x14ac:dyDescent="0.25">
      <c r="B6" s="16" t="s">
        <v>4</v>
      </c>
      <c r="C6" s="17" t="s">
        <v>9</v>
      </c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20</v>
      </c>
      <c r="O6" s="16" t="s">
        <v>21</v>
      </c>
    </row>
    <row r="7" spans="2:15" ht="30" customHeight="1" x14ac:dyDescent="0.25">
      <c r="B7" s="18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>
        <f>SUM(Prihodi[[#This Row],[Sij]:[Pro]])</f>
        <v>0</v>
      </c>
    </row>
    <row r="8" spans="2:15" ht="30" customHeight="1" x14ac:dyDescent="0.25"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>
        <f>SUM(Prihodi[[#This Row],[Sij]:[Pro]])</f>
        <v>0</v>
      </c>
    </row>
    <row r="9" spans="2:15" ht="30" customHeight="1" x14ac:dyDescent="0.25">
      <c r="B9" s="18" t="s">
        <v>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>
        <f>SUM(Prihodi[[#This Row],[Sij]:[Pro]])</f>
        <v>0</v>
      </c>
    </row>
    <row r="10" spans="2:15" ht="30" customHeight="1" x14ac:dyDescent="0.25">
      <c r="B10" s="21" t="s">
        <v>8</v>
      </c>
      <c r="C10" s="22">
        <f>SUBTOTAL(109,Prihodi[Sij])</f>
        <v>0</v>
      </c>
      <c r="D10" s="22">
        <f>SUBTOTAL(109,Prihodi[Velj])</f>
        <v>0</v>
      </c>
      <c r="E10" s="22">
        <f>SUBTOTAL(109,Prihodi[Ožujak])</f>
        <v>0</v>
      </c>
      <c r="F10" s="22">
        <f>SUBTOTAL(109,Prihodi[Travanj])</f>
        <v>0</v>
      </c>
      <c r="G10" s="22">
        <f>SUBTOTAL(109,Prihodi[Svibanj])</f>
        <v>0</v>
      </c>
      <c r="H10" s="22">
        <f>SUBTOTAL(109,Prihodi[Lipanj])</f>
        <v>0</v>
      </c>
      <c r="I10" s="22">
        <f>SUBTOTAL(109,Prihodi[Srpanj])</f>
        <v>0</v>
      </c>
      <c r="J10" s="22">
        <f>SUBTOTAL(109,Prihodi[Kol])</f>
        <v>0</v>
      </c>
      <c r="K10" s="22">
        <f>SUBTOTAL(109,Prihodi[Rujan])</f>
        <v>0</v>
      </c>
      <c r="L10" s="22">
        <f>SUBTOTAL(109,Prihodi[Lis])</f>
        <v>0</v>
      </c>
      <c r="M10" s="22">
        <f>SUBTOTAL(109,Prihodi[Stu])</f>
        <v>0</v>
      </c>
      <c r="N10" s="22">
        <f>SUBTOTAL(109,Prihodi[Pro])</f>
        <v>0</v>
      </c>
      <c r="O10" s="23">
        <f>SUBTOTAL(109,Prihodi[Godina])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U ovoj se ćeliji nalazi naslov radnog lista" sqref="B1:C1"/>
    <dataValidation allowBlank="1" showInputMessage="1" showErrorMessage="1" prompt="Mjeseci su u ćelijama na desnoj strani. Ukupni izdaci i minusi ili plusevi automatski se izračunavaju u rasponu ćelija od C3 do O4 u nastavku" sqref="B2"/>
    <dataValidation allowBlank="1" showInputMessage="1" showErrorMessage="1" prompt="U ćelijama na desnoj strani automatski se izračunavaju ukupni izdaci" sqref="B3"/>
    <dataValidation allowBlank="1" showInputMessage="1" showErrorMessage="1" prompt="Minusi ili plusevi automatski se izračunavaju u ćelijama na desnoj strani, a ikone se u skladu s time ažuriraju" sqref="B4"/>
    <dataValidation allowBlank="1" showInputMessage="1" showErrorMessage="1" prompt="U tablicu u nastavku unesite pojedinosti o prihodima" sqref="B5"/>
    <dataValidation allowBlank="1" showInputMessage="1" showErrorMessage="1" prompt="Izradite osnovni osobni proračun u ovoj radnoj knjizi. Ukupni mjesečni i godišnji izdaci automatski se ažuriraju na ovom radnom listu. Unesite pojedinosti u tablicu Prihodi" sqref="A1"/>
    <dataValidation allowBlank="1" showInputMessage="1" showErrorMessage="1" prompt="U ovaj stupac pod ovo zaglavlje unesite kategoriju. Određene unose potražite pomoću filtara zaglavlja" sqref="B6"/>
    <dataValidation allowBlank="1" showInputMessage="1" showErrorMessage="1" prompt="U ovom stupcu pod ovim zaglavljem automatski se izračunava godišnji prihod" sqref="O6"/>
    <dataValidation allowBlank="1" showInputMessage="1" showErrorMessage="1" prompt="U ovaj stupac pod ovo zaglavlje unesite ovomjesečni prihod" sqref="C6:N6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3.7109375" customWidth="1"/>
    <col min="3" max="3" width="24.14062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15" t="s">
        <v>0</v>
      </c>
      <c r="C1" s="1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6" ht="30" customHeight="1" thickBot="1" x14ac:dyDescent="0.3">
      <c r="B2" s="7" t="s">
        <v>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30" customHeight="1" x14ac:dyDescent="0.25">
      <c r="B3" s="16" t="s">
        <v>4</v>
      </c>
      <c r="C3" s="16" t="s">
        <v>31</v>
      </c>
      <c r="D3" s="17" t="s">
        <v>9</v>
      </c>
      <c r="E3" s="16" t="s">
        <v>10</v>
      </c>
      <c r="F3" s="16" t="s">
        <v>11</v>
      </c>
      <c r="G3" s="16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16" t="s">
        <v>17</v>
      </c>
      <c r="M3" s="16" t="s">
        <v>18</v>
      </c>
      <c r="N3" s="16" t="s">
        <v>19</v>
      </c>
      <c r="O3" s="16" t="s">
        <v>20</v>
      </c>
      <c r="P3" s="16" t="s">
        <v>21</v>
      </c>
    </row>
    <row r="4" spans="2:16" ht="30" customHeight="1" x14ac:dyDescent="0.25">
      <c r="B4" s="13" t="s">
        <v>23</v>
      </c>
      <c r="C4" s="10" t="s">
        <v>32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>
        <f>SUM(Izdaci!$D4:$O4)</f>
        <v>0</v>
      </c>
    </row>
    <row r="5" spans="2:16" ht="30" customHeight="1" x14ac:dyDescent="0.25">
      <c r="B5" s="12" t="s">
        <v>24</v>
      </c>
      <c r="C5" s="10" t="s">
        <v>33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>
        <f>SUM(Izdaci!$D5:$O5)</f>
        <v>0</v>
      </c>
    </row>
    <row r="6" spans="2:16" ht="30" customHeight="1" x14ac:dyDescent="0.25">
      <c r="B6" s="13" t="s">
        <v>25</v>
      </c>
      <c r="C6" s="10" t="s">
        <v>34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>
        <f>SUM(Izdaci!$D6:$O6)</f>
        <v>0</v>
      </c>
    </row>
    <row r="7" spans="2:16" ht="30" customHeight="1" x14ac:dyDescent="0.25">
      <c r="B7" s="12" t="s">
        <v>26</v>
      </c>
      <c r="C7" s="10" t="s">
        <v>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>
        <f>SUM(Izdaci!$D7:$O7)</f>
        <v>0</v>
      </c>
    </row>
    <row r="8" spans="2:16" ht="30" customHeight="1" x14ac:dyDescent="0.25">
      <c r="B8" s="13" t="s">
        <v>27</v>
      </c>
      <c r="C8" s="10" t="s">
        <v>36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>
        <f>SUM(Izdaci!$D8:$O8)</f>
        <v>0</v>
      </c>
    </row>
    <row r="9" spans="2:16" ht="30" customHeight="1" x14ac:dyDescent="0.25">
      <c r="B9" s="12" t="s">
        <v>28</v>
      </c>
      <c r="C9" s="10" t="s">
        <v>37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>
        <f>SUM(Izdaci!$D9:$O9)</f>
        <v>0</v>
      </c>
    </row>
    <row r="10" spans="2:16" ht="30" customHeight="1" x14ac:dyDescent="0.25">
      <c r="B10" s="13" t="s">
        <v>29</v>
      </c>
      <c r="C10" s="10" t="s">
        <v>38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f>SUM(Izdaci!$D10:$O10)</f>
        <v>0</v>
      </c>
    </row>
    <row r="11" spans="2:16" ht="30" customHeight="1" x14ac:dyDescent="0.25">
      <c r="B11" s="12" t="s">
        <v>30</v>
      </c>
      <c r="C11" s="18" t="s">
        <v>39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f>SUM(Izdaci!$D11:$O11)</f>
        <v>0</v>
      </c>
    </row>
    <row r="12" spans="2:16" ht="30" customHeight="1" x14ac:dyDescent="0.25">
      <c r="B12" s="11" t="s">
        <v>8</v>
      </c>
      <c r="C12" s="21"/>
      <c r="D12" s="26">
        <f>SUBTOTAL(109,Izdaci[Sij])</f>
        <v>0</v>
      </c>
      <c r="E12" s="26">
        <f>SUBTOTAL(109,Izdaci[Velj])</f>
        <v>0</v>
      </c>
      <c r="F12" s="26">
        <f>SUBTOTAL(109,Izdaci[Ožujak])</f>
        <v>0</v>
      </c>
      <c r="G12" s="26">
        <f>SUBTOTAL(109,Izdaci[Travanj])</f>
        <v>0</v>
      </c>
      <c r="H12" s="26">
        <f>SUBTOTAL(109,Izdaci[Svibanj])</f>
        <v>0</v>
      </c>
      <c r="I12" s="26">
        <f>SUBTOTAL(109,Izdaci[Lipanj])</f>
        <v>0</v>
      </c>
      <c r="J12" s="26">
        <f>SUBTOTAL(109,Izdaci[Srpanj])</f>
        <v>0</v>
      </c>
      <c r="K12" s="26">
        <f>SUBTOTAL(109,Izdaci[Kol])</f>
        <v>0</v>
      </c>
      <c r="L12" s="26">
        <f>SUBTOTAL(109,Izdaci[Rujan])</f>
        <v>0</v>
      </c>
      <c r="M12" s="26">
        <f>SUBTOTAL(109,Izdaci[Lis])</f>
        <v>0</v>
      </c>
      <c r="N12" s="26">
        <f>SUBTOTAL(109,Izdaci[Stu])</f>
        <v>0</v>
      </c>
      <c r="O12" s="26">
        <f>SUBTOTAL(109,Izdaci[Pro])</f>
        <v>0</v>
      </c>
      <c r="P12" s="26">
        <f>SUBTOTAL(109,Izdaci[Godina])</f>
        <v>0</v>
      </c>
    </row>
  </sheetData>
  <mergeCells count="1">
    <mergeCell ref="B1:C1"/>
  </mergeCells>
  <dataValidations count="8">
    <dataValidation allowBlank="1" showInputMessage="1" showErrorMessage="1" prompt="U ovoj se ćeliji nalazi naslov radnog lista" sqref="B1:C1"/>
    <dataValidation allowBlank="1" showInputMessage="1" showErrorMessage="1" prompt="U tablicu u nastavku unesite izdatke" sqref="B2"/>
    <dataValidation allowBlank="1" showInputMessage="1" showErrorMessage="1" prompt="U ovaj stupac pod ovo zaglavlje unesite potkategoriju" sqref="C3"/>
    <dataValidation allowBlank="1" showInputMessage="1" showErrorMessage="1" prompt="U ovaj stupac pod ovo zaglavlje unesite ovomjesečne izdatke" sqref="D3:O3"/>
    <dataValidation allowBlank="1" showInputMessage="1" showErrorMessage="1" prompt="U ovom stupcu pod ovim zaglavljem automatski se izračunavaju godišnji izdaci" sqref="P3"/>
    <dataValidation allowBlank="1" showInputMessage="1" showErrorMessage="1" prompt="Unesite mjesečne izdatke u tablicu Izdaci na ovom radnom listu. Godišnji izdaci izračunavaju se automatski" sqref="A1"/>
    <dataValidation type="list" errorStyle="warning" allowBlank="1" showInputMessage="1" showErrorMessage="1" error="Na popisu odaberite kategoriju. Odaberite ODUSTANI, pritisnite ALT + STRELICA DOLJE da bi vam se prikazale mogućnosti, a potom STRELICA DOLJE i ENTER da biste odabrali neku mogućnost." sqref="B4:B11">
      <formula1>"Kuća,Svakodnevni život,Prijevoz,Zabava,Zdravstveno osiguranje,Godišnji odmori,Rekreacija,Članarine/pretplate,Osobno,Financijske obaveze,Financijske obaveze"</formula1>
    </dataValidation>
    <dataValidation allowBlank="1" showInputMessage="1" showErrorMessage="1" prompt="U ovom stupcu pod ovim zaglavljem odaberite kategoriju. Pritisnite ALT + STRELICA DOLJE da biste otvorili padajući popis, a potom ENTER da biste odabrali neku mogućnost." sqref="B3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Sažetak</vt:lpstr>
      <vt:lpstr>Izdaci</vt:lpstr>
      <vt:lpstr>Izdaci!Ispis_naslova</vt:lpstr>
      <vt:lpstr>Sažetak!Ispis_naslova</vt:lpstr>
      <vt:lpstr>Naslov1</vt:lpstr>
      <vt:lpstr>Naslov2</vt:lpstr>
      <vt:lpstr>RedakNaslonRegija1._O4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2018-09-25T04:15:04Z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