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Rezumat" sheetId="1" r:id="rId1"/>
    <sheet name="Cheltuială" sheetId="2" r:id="rId2"/>
  </sheets>
  <definedNames>
    <definedName name="_xlnm.Print_Titles" localSheetId="1">Cheltuială!$2:$3</definedName>
    <definedName name="_xlnm.Print_Titles" localSheetId="0">Rezumat!$2:$2</definedName>
    <definedName name="RegiuneTitluRând1..O4">Rezumat!$B$2</definedName>
    <definedName name="Titlu1">Venit[[#Headers],[Categorie]]</definedName>
    <definedName name="Titlu2">Cheltuieli[[#Headers],[Categorie]]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E3" i="1" l="1"/>
  <c r="P5" i="2" l="1"/>
  <c r="D12" i="2" l="1"/>
  <c r="C3" i="1" l="1"/>
  <c r="E12" i="2"/>
  <c r="D3" i="1" s="1"/>
  <c r="F12" i="2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<sst xmlns="http://schemas.openxmlformats.org/spreadsheetml/2006/main" count="69" uniqueCount="40">
  <si>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Buget personal</t>
  </si>
  <si>
    <t>Total cheltuieli</t>
  </si>
  <si>
    <t>Numerar planificat/suplimentar</t>
  </si>
  <si>
    <t>Venit</t>
  </si>
  <si>
    <t>Categorie</t>
  </si>
  <si>
    <t>Salarii</t>
  </si>
  <si>
    <t>Dobândă/dividende</t>
  </si>
  <si>
    <t>Diverse</t>
  </si>
  <si>
    <t>Total</t>
  </si>
  <si>
    <t>Ian</t>
  </si>
  <si>
    <t>Feb</t>
  </si>
  <si>
    <t>Aprilie</t>
  </si>
  <si>
    <t>Mai</t>
  </si>
  <si>
    <t>Iunie</t>
  </si>
  <si>
    <t>Iulie</t>
  </si>
  <si>
    <t>Aug</t>
  </si>
  <si>
    <t>Sept</t>
  </si>
  <si>
    <t>Oct</t>
  </si>
  <si>
    <t>Nov</t>
  </si>
  <si>
    <t>Dec</t>
  </si>
  <si>
    <t>An</t>
  </si>
  <si>
    <t>Cheltuieli</t>
  </si>
  <si>
    <t>Locuință</t>
  </si>
  <si>
    <t>Trai de zi cu zi</t>
  </si>
  <si>
    <t>Transport</t>
  </si>
  <si>
    <t>Distracție</t>
  </si>
  <si>
    <t>Sănătate</t>
  </si>
  <si>
    <t>Concedii</t>
  </si>
  <si>
    <t>Recreere</t>
  </si>
  <si>
    <t>Datorii/Abonamente</t>
  </si>
  <si>
    <t>Subcategorie</t>
  </si>
  <si>
    <t>Credit ipotecar/chirie</t>
  </si>
  <si>
    <t xml:space="preserve">Alimente </t>
  </si>
  <si>
    <t>Gaz/combustibil</t>
  </si>
  <si>
    <t>Cablu TV</t>
  </si>
  <si>
    <t>Datorii club de sănătate</t>
  </si>
  <si>
    <t>Preț bilet de avion</t>
  </si>
  <si>
    <t>Taxe sală de sport</t>
  </si>
  <si>
    <t>Reviste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</si>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</sst>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lei&quot;;\-#,##0\ &quot;lei&quot;"/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#,##0\ &quot;lei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5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5" fontId="6" fillId="2" borderId="3" xfId="7" applyNumberFormat="1" applyFill="1">
      <alignment vertical="center"/>
    </xf>
    <xf numFmtId="5" fontId="6" fillId="2" borderId="3" xfId="6" applyNumberFormat="1" applyFill="1">
      <alignment vertical="center"/>
    </xf>
    <xf numFmtId="5" fontId="6" fillId="0" borderId="3" xfId="7" applyNumberFormat="1" applyFill="1">
      <alignment vertical="center"/>
    </xf>
    <xf numFmtId="5" fontId="6" fillId="0" borderId="3" xfId="6" applyNumberFormat="1">
      <alignment vertical="center"/>
    </xf>
    <xf numFmtId="5" fontId="6" fillId="0" borderId="0" xfId="0" applyNumberFormat="1" applyFont="1" applyFill="1">
      <alignment vertical="center" wrapText="1"/>
    </xf>
    <xf numFmtId="5" fontId="6" fillId="0" borderId="3" xfId="0" applyNumberFormat="1" applyFont="1" applyFill="1" applyBorder="1" applyAlignment="1">
      <alignment vertical="center"/>
    </xf>
    <xf numFmtId="5" fontId="0" fillId="0" borderId="0" xfId="0" applyNumberFormat="1" applyFont="1">
      <alignment vertical="center" wrapText="1"/>
    </xf>
    <xf numFmtId="5" fontId="9" fillId="0" borderId="0" xfId="7" applyNumberFormat="1" applyFont="1" applyFill="1" applyBorder="1" applyAlignment="1">
      <alignment vertical="center" wrapText="1"/>
    </xf>
    <xf numFmtId="5" fontId="0" fillId="0" borderId="0" xfId="7" applyNumberFormat="1" applyFont="1" applyFill="1" applyBorder="1" applyAlignment="1">
      <alignment vertical="center" wrapText="1"/>
    </xf>
    <xf numFmtId="5" fontId="0" fillId="0" borderId="0" xfId="6" applyNumberFormat="1" applyFont="1" applyFill="1" applyBorder="1" applyAlignment="1">
      <alignment vertical="center"/>
    </xf>
    <xf numFmtId="5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un" xfId="14" builtinId="26" customBuiltin="1"/>
    <cellStyle name="Calcul" xfId="19" builtinId="22" customBuiltin="1"/>
    <cellStyle name="Celulă legată" xfId="20" builtinId="24" customBuiltin="1"/>
    <cellStyle name="Eronat" xfId="15" builtinId="27" customBuiltin="1"/>
    <cellStyle name="Ieșire" xfId="18" builtinId="21" customBuiltin="1"/>
    <cellStyle name="Intrare" xfId="17" builtinId="20" customBuiltin="1"/>
    <cellStyle name="Monedă" xfId="11" builtinId="4" customBuiltin="1"/>
    <cellStyle name="Monedă [0]" xfId="12" builtinId="7" customBuiltin="1"/>
    <cellStyle name="Neutru" xfId="16" builtinId="28" customBuiltin="1"/>
    <cellStyle name="Normal" xfId="0" builtinId="0" customBuiltin="1"/>
    <cellStyle name="Notă" xfId="23" builtinId="10" customBuiltin="1"/>
    <cellStyle name="Procent" xfId="13" builtinId="5" customBuiltin="1"/>
    <cellStyle name="Sumă" xfId="7" xr:uid="{00000000-0005-0000-0000-000000000000}"/>
    <cellStyle name="Text avertisment" xfId="22" builtinId="11" customBuiltin="1"/>
    <cellStyle name="Text explicativ" xfId="8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6" builtinId="25" customBuiltin="1"/>
    <cellStyle name="Verificare celulă" xfId="21" builtinId="23" customBuiltin="1"/>
    <cellStyle name="Virgulă" xfId="9" builtinId="3" customBuiltin="1"/>
    <cellStyle name="Virgulă [0]" xfId="10" builtinId="6" customBuiltin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9" formatCode="#,##0\ &quot;lei&quot;;\-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9" formatCode="#,##0\ &quot;lei&quot;;\-#,##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numFmt numFmtId="9" formatCode="#,##0\ &quot;lei&quot;;\-#,##0\ &quot;lei&quot;"/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62"/>
      <tableStyleElement type="headerRow" dxfId="61"/>
      <tableStyleElement type="totalRow" dxfId="60"/>
      <tableStyleElement type="firstRowStripe" dxfId="59"/>
      <tableStyleElement type="secondRowStripe" dxfId="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enit" displayName="Venit" ref="B6:O10" totalsRowCount="1" headerRowBorderDxfId="57" headerRowCellStyle="Normal" dataCellStyle="Normal" totalsRowCellStyle="Normal">
  <autoFilter ref="B6:O9" xr:uid="{00000000-0009-0000-0100-000002000000}"/>
  <tableColumns count="14">
    <tableColumn id="1" xr3:uid="{00000000-0010-0000-0000-000001000000}" name="Categorie" totalsRowLabel="Total"/>
    <tableColumn id="2" xr3:uid="{00000000-0010-0000-0000-000002000000}" name="Ian" totalsRowFunction="sum" dataDxfId="56" totalsRowDxfId="12" dataCellStyle="Sumă"/>
    <tableColumn id="3" xr3:uid="{00000000-0010-0000-0000-000003000000}" name="Feb" totalsRowFunction="sum" dataDxfId="55" totalsRowDxfId="11" dataCellStyle="Sumă"/>
    <tableColumn id="4" xr3:uid="{00000000-0010-0000-0000-000004000000}" name="Mar" totalsRowFunction="sum" dataDxfId="54" totalsRowDxfId="10" dataCellStyle="Sumă"/>
    <tableColumn id="5" xr3:uid="{00000000-0010-0000-0000-000005000000}" name="Aprilie" totalsRowFunction="sum" dataDxfId="53" totalsRowDxfId="9" dataCellStyle="Sumă"/>
    <tableColumn id="6" xr3:uid="{00000000-0010-0000-0000-000006000000}" name="Mai" totalsRowFunction="sum" dataDxfId="52" totalsRowDxfId="8" dataCellStyle="Sumă"/>
    <tableColumn id="7" xr3:uid="{00000000-0010-0000-0000-000007000000}" name="Iunie" totalsRowFunction="sum" dataDxfId="51" totalsRowDxfId="7" dataCellStyle="Sumă"/>
    <tableColumn id="8" xr3:uid="{00000000-0010-0000-0000-000008000000}" name="Iulie" totalsRowFunction="sum" dataDxfId="50" totalsRowDxfId="6" dataCellStyle="Sumă"/>
    <tableColumn id="9" xr3:uid="{00000000-0010-0000-0000-000009000000}" name="Aug" totalsRowFunction="sum" dataDxfId="49" totalsRowDxfId="5" dataCellStyle="Sumă"/>
    <tableColumn id="10" xr3:uid="{00000000-0010-0000-0000-00000A000000}" name="Sept" totalsRowFunction="sum" dataDxfId="48" totalsRowDxfId="4" dataCellStyle="Sumă"/>
    <tableColumn id="11" xr3:uid="{00000000-0010-0000-0000-00000B000000}" name="Oct" totalsRowFunction="sum" dataDxfId="47" totalsRowDxfId="3" dataCellStyle="Sumă"/>
    <tableColumn id="12" xr3:uid="{00000000-0010-0000-0000-00000C000000}" name="Nov" totalsRowFunction="sum" dataDxfId="46" totalsRowDxfId="2" dataCellStyle="Sumă"/>
    <tableColumn id="13" xr3:uid="{00000000-0010-0000-0000-00000D000000}" name="Dec" totalsRowFunction="sum" dataDxfId="45" totalsRowDxfId="1" dataCellStyle="Sumă"/>
    <tableColumn id="15" xr3:uid="{00000000-0010-0000-0000-00000F000000}" name="An" totalsRowFunction="sum" dataDxfId="44" totalsRowDxfId="0" dataCellStyle="Total">
      <calculatedColumnFormula>SUM(Venit[[#This Row],[Ian]:[Dec]])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ntroduceți veniturile din diferite surse pentru fiecare lună în acest tabel. Venitul anual se calculează automa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heltuieli" displayName="Cheltuieli" ref="B3:P12" totalsRowCount="1" headerRowDxfId="43" headerRowBorderDxfId="42">
  <autoFilter ref="B3:P11" xr:uid="{00000000-0009-0000-0100-000001000000}"/>
  <tableColumns count="15">
    <tableColumn id="15" xr3:uid="{00000000-0010-0000-0100-00000F000000}" name="Categorie" totalsRowLabel="Total" dataDxfId="41" totalsRowDxfId="40"/>
    <tableColumn id="1" xr3:uid="{00000000-0010-0000-0100-000001000000}" name="Subcategorie" dataDxfId="39"/>
    <tableColumn id="2" xr3:uid="{00000000-0010-0000-0100-000002000000}" name="Ian" totalsRowFunction="sum" dataDxfId="38" totalsRowDxfId="37" dataCellStyle="Normal"/>
    <tableColumn id="3" xr3:uid="{00000000-0010-0000-0100-000003000000}" name="Feb" totalsRowFunction="sum" dataDxfId="36" totalsRowDxfId="35"/>
    <tableColumn id="4" xr3:uid="{00000000-0010-0000-0100-000004000000}" name="Mar" totalsRowFunction="sum" dataDxfId="34" totalsRowDxfId="33"/>
    <tableColumn id="5" xr3:uid="{00000000-0010-0000-0100-000005000000}" name="Aprilie" totalsRowFunction="sum" dataDxfId="32" totalsRowDxfId="31"/>
    <tableColumn id="6" xr3:uid="{00000000-0010-0000-0100-000006000000}" name="Mai" totalsRowFunction="sum" dataDxfId="30" totalsRowDxfId="29"/>
    <tableColumn id="7" xr3:uid="{00000000-0010-0000-0100-000007000000}" name="Iunie" totalsRowFunction="sum" dataDxfId="28" totalsRowDxfId="27"/>
    <tableColumn id="8" xr3:uid="{00000000-0010-0000-0100-000008000000}" name="Iulie" totalsRowFunction="sum" dataDxfId="26" totalsRowDxfId="25"/>
    <tableColumn id="9" xr3:uid="{00000000-0010-0000-0100-000009000000}" name="Aug" totalsRowFunction="sum" dataDxfId="24" totalsRowDxfId="23"/>
    <tableColumn id="10" xr3:uid="{00000000-0010-0000-0100-00000A000000}" name="Sept" totalsRowFunction="sum" dataDxfId="22" totalsRowDxfId="21"/>
    <tableColumn id="11" xr3:uid="{00000000-0010-0000-0100-00000B000000}" name="Oct" totalsRowFunction="sum" dataDxfId="20" totalsRowDxfId="19"/>
    <tableColumn id="12" xr3:uid="{00000000-0010-0000-0100-00000C000000}" name="Nov" totalsRowFunction="sum" dataDxfId="18" totalsRowDxfId="17"/>
    <tableColumn id="13" xr3:uid="{00000000-0010-0000-0100-00000D000000}" name="Dec" totalsRowFunction="sum" dataDxfId="16" totalsRowDxfId="15"/>
    <tableColumn id="14" xr3:uid="{00000000-0010-0000-0100-00000E000000}" name="An" totalsRowFunction="sum" dataDxfId="14" totalsRowDxfId="13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ntroduceți cheltuielile pentru fiecare lună și categoriile în acest tabel. Cheltuielile anuale sunt calculate automat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4.7109375" style="3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5" t="s">
        <v>0</v>
      </c>
      <c r="C1" s="2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 customHeight="1" thickBot="1" x14ac:dyDescent="0.3">
      <c r="B2" s="4"/>
      <c r="C2" s="1" t="s">
        <v>9</v>
      </c>
      <c r="D2" s="1" t="s">
        <v>10</v>
      </c>
      <c r="E2" s="1" t="s">
        <v>39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</row>
    <row r="3" spans="2:15" ht="30" customHeight="1" thickBot="1" x14ac:dyDescent="0.3">
      <c r="B3" s="2" t="s">
        <v>1</v>
      </c>
      <c r="C3" s="14">
        <f>Cheltuieli[[#Totals],[Ian]]</f>
        <v>0</v>
      </c>
      <c r="D3" s="14">
        <f>Cheltuieli[[#Totals],[Feb]]</f>
        <v>0</v>
      </c>
      <c r="E3" s="14">
        <f>Cheltuieli[[#Totals],[Mar]]</f>
        <v>0</v>
      </c>
      <c r="F3" s="14">
        <f>Cheltuieli[[#Totals],[Aprilie]]</f>
        <v>0</v>
      </c>
      <c r="G3" s="14">
        <f>Cheltuieli[[#Totals],[Mai]]</f>
        <v>0</v>
      </c>
      <c r="H3" s="14">
        <f>Cheltuieli[[#Totals],[Iunie]]</f>
        <v>0</v>
      </c>
      <c r="I3" s="14">
        <f>Cheltuieli[[#Totals],[Iulie]]</f>
        <v>0</v>
      </c>
      <c r="J3" s="14">
        <f>Cheltuieli[[#Totals],[Aug]]</f>
        <v>0</v>
      </c>
      <c r="K3" s="14">
        <f>Cheltuieli[[#Totals],[Sept]]</f>
        <v>0</v>
      </c>
      <c r="L3" s="14">
        <f>Cheltuieli[[#Totals],[Oct]]</f>
        <v>0</v>
      </c>
      <c r="M3" s="14">
        <f>Cheltuieli[[#Totals],[Nov]]</f>
        <v>0</v>
      </c>
      <c r="N3" s="14">
        <f>Cheltuieli[[#Totals],[Dec]]</f>
        <v>0</v>
      </c>
      <c r="O3" s="15">
        <f>SUM(C3:N3)</f>
        <v>0</v>
      </c>
    </row>
    <row r="4" spans="2:15" ht="30" customHeight="1" thickBot="1" x14ac:dyDescent="0.3">
      <c r="B4" s="3" t="s">
        <v>2</v>
      </c>
      <c r="C4" s="16">
        <f>SUM(Venit[[#Totals],[Ian]]-C3)</f>
        <v>0</v>
      </c>
      <c r="D4" s="16">
        <f>SUM(Venit[[#Totals],[Feb]]-D3)</f>
        <v>0</v>
      </c>
      <c r="E4" s="16">
        <f>SUM(Venit[[#Totals],[Mar]]-E3)</f>
        <v>0</v>
      </c>
      <c r="F4" s="16">
        <f>SUM(Venit[[#Totals],[Aprilie]]-F3)</f>
        <v>0</v>
      </c>
      <c r="G4" s="16">
        <f>SUM(Venit[[#Totals],[Mai]]-G3)</f>
        <v>0</v>
      </c>
      <c r="H4" s="16">
        <f>SUM(Venit[[#Totals],[Iunie]]-H3)</f>
        <v>0</v>
      </c>
      <c r="I4" s="16">
        <f>SUM(Venit[[#Totals],[Iulie]]-I3)</f>
        <v>0</v>
      </c>
      <c r="J4" s="16">
        <f>SUM(Venit[[#Totals],[Aug]]-J3)</f>
        <v>0</v>
      </c>
      <c r="K4" s="16">
        <f>SUM(Venit[[#Totals],[Sept]]-K3)</f>
        <v>0</v>
      </c>
      <c r="L4" s="16">
        <f>SUM(Venit[[#Totals],[Oct]]-L3)</f>
        <v>0</v>
      </c>
      <c r="M4" s="16">
        <f>SUM(Venit[[#Totals],[Nov]]-M3)</f>
        <v>0</v>
      </c>
      <c r="N4" s="16">
        <f>SUM(Venit[[#Totals],[Dec]]-N3)</f>
        <v>0</v>
      </c>
      <c r="O4" s="16">
        <f>SUM(C4:N4)</f>
        <v>0</v>
      </c>
    </row>
    <row r="5" spans="2:15" ht="30" customHeight="1" thickBot="1" x14ac:dyDescent="0.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30" customHeight="1" thickBot="1" x14ac:dyDescent="0.3">
      <c r="B6" s="9" t="s">
        <v>4</v>
      </c>
      <c r="C6" s="13" t="s">
        <v>9</v>
      </c>
      <c r="D6" s="9" t="s">
        <v>10</v>
      </c>
      <c r="E6" s="9" t="s">
        <v>39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</row>
    <row r="7" spans="2:15" ht="30" customHeight="1" thickBot="1" x14ac:dyDescent="0.3">
      <c r="B7" s="3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>
        <f>SUM(Venit[[#This Row],[Ian]:[Dec]])</f>
        <v>0</v>
      </c>
    </row>
    <row r="8" spans="2:15" ht="30" customHeight="1" thickBot="1" x14ac:dyDescent="0.3">
      <c r="B8" s="3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SUM(Venit[[#This Row],[Ian]:[Dec]])</f>
        <v>0</v>
      </c>
    </row>
    <row r="9" spans="2:15" ht="30" customHeight="1" thickBot="1" x14ac:dyDescent="0.3">
      <c r="B9" s="3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>SUM(Venit[[#This Row],[Ian]:[Dec]])</f>
        <v>0</v>
      </c>
    </row>
    <row r="10" spans="2:15" ht="30" customHeight="1" thickBot="1" x14ac:dyDescent="0.3">
      <c r="B10" t="s">
        <v>8</v>
      </c>
      <c r="C10" s="18">
        <f>SUBTOTAL(109,Venit[Ian])</f>
        <v>0</v>
      </c>
      <c r="D10" s="18">
        <f>SUBTOTAL(109,Venit[Feb])</f>
        <v>0</v>
      </c>
      <c r="E10" s="18">
        <f>SUBTOTAL(109,Venit[Mar])</f>
        <v>0</v>
      </c>
      <c r="F10" s="18">
        <f>SUBTOTAL(109,Venit[Aprilie])</f>
        <v>0</v>
      </c>
      <c r="G10" s="18">
        <f>SUBTOTAL(109,Venit[Mai])</f>
        <v>0</v>
      </c>
      <c r="H10" s="18">
        <f>SUBTOTAL(109,Venit[Iunie])</f>
        <v>0</v>
      </c>
      <c r="I10" s="18">
        <f>SUBTOTAL(109,Venit[Iulie])</f>
        <v>0</v>
      </c>
      <c r="J10" s="18">
        <f>SUBTOTAL(109,Venit[Aug])</f>
        <v>0</v>
      </c>
      <c r="K10" s="18">
        <f>SUBTOTAL(109,Venit[Sept])</f>
        <v>0</v>
      </c>
      <c r="L10" s="18">
        <f>SUBTOTAL(109,Venit[Oct])</f>
        <v>0</v>
      </c>
      <c r="M10" s="18">
        <f>SUBTOTAL(109,Venit[Nov])</f>
        <v>0</v>
      </c>
      <c r="N10" s="18">
        <f>SUBTOTAL(109,Venit[Dec])</f>
        <v>0</v>
      </c>
      <c r="O10" s="19">
        <f>SUBTOTAL(109,Venit[An])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Titlul acestei foi de lucru se află în această celulă" sqref="B1:C1" xr:uid="{00000000-0002-0000-0000-000000000000}"/>
    <dataValidation allowBlank="1" showInputMessage="1" showErrorMessage="1" prompt="Lunile se află în celulele din dreapta. Cheltuielile totale și numerarul lipsă sau surplusul de numerar sunt calculate automat în celulele C3-O4 de mai jos" sqref="B2" xr:uid="{00000000-0002-0000-0000-000001000000}"/>
    <dataValidation allowBlank="1" showInputMessage="1" showErrorMessage="1" prompt="Cheltuielile totale se calculează automat în celulele de la dreapta" sqref="B3" xr:uid="{00000000-0002-0000-0000-000002000000}"/>
    <dataValidation allowBlank="1" showInputMessage="1" showErrorMessage="1" prompt="Numerarul lipsă sau surplusul de numerar se calculează automat în celulele din dreapta, iar pictogramele sunt actualizate corespunzător" sqref="B4" xr:uid="{00000000-0002-0000-0000-000003000000}"/>
    <dataValidation allowBlank="1" showInputMessage="1" showErrorMessage="1" prompt="Introduceți detaliile veniturilor în tabelul de mai jos" sqref="B5" xr:uid="{00000000-0002-0000-0000-000004000000}"/>
    <dataValidation allowBlank="1" showInputMessage="1" showErrorMessage="1" prompt="Creați un Buget personal simplu în acest registru de lucru. Cheltuielile lunare și anuale totale sunt actualizate automat în această foaie de lucru. Introduceți detaliile în tabelul Venit" sqref="A1" xr:uid="{00000000-0002-0000-0000-000005000000}"/>
    <dataValidation allowBlank="1" showInputMessage="1" showErrorMessage="1" prompt="Introduceți categoria în această coloană, sub acest titlu. Utilizați filtrele din titluri pentru a găsi anumite intrări" sqref="B6" xr:uid="{00000000-0002-0000-0000-000006000000}"/>
    <dataValidation allowBlank="1" showInputMessage="1" showErrorMessage="1" prompt="Venitul anual se calculează automat în această coloană, sub acest titlu" sqref="O6" xr:uid="{00000000-0002-0000-0000-000007000000}"/>
    <dataValidation allowBlank="1" showInputMessage="1" showErrorMessage="1" prompt="Introduceți venitul pentru această lună în această coloană, sub acest titlu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1.5703125" customWidth="1"/>
    <col min="3" max="3" width="23.2851562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6" t="s">
        <v>0</v>
      </c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30" customHeight="1" thickBot="1" x14ac:dyDescent="0.3">
      <c r="B2" s="6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30" customHeight="1" thickBot="1" x14ac:dyDescent="0.3">
      <c r="B3" s="9" t="s">
        <v>4</v>
      </c>
      <c r="C3" s="9" t="s">
        <v>30</v>
      </c>
      <c r="D3" s="13" t="s">
        <v>9</v>
      </c>
      <c r="E3" s="9" t="s">
        <v>10</v>
      </c>
      <c r="F3" s="9" t="s">
        <v>39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</row>
    <row r="4" spans="2:16" ht="30" customHeight="1" x14ac:dyDescent="0.25">
      <c r="B4" s="10" t="s">
        <v>22</v>
      </c>
      <c r="C4" s="7" t="s">
        <v>31</v>
      </c>
      <c r="D4" s="20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3">
        <f>SUM(Cheltuială!$D4:$O4)</f>
        <v>0</v>
      </c>
    </row>
    <row r="5" spans="2:16" ht="30" customHeight="1" x14ac:dyDescent="0.25">
      <c r="B5" s="11" t="s">
        <v>23</v>
      </c>
      <c r="C5" s="7" t="s">
        <v>32</v>
      </c>
      <c r="D5" s="20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>
        <f>SUM(Cheltuială!$D5:$O5)</f>
        <v>0</v>
      </c>
    </row>
    <row r="6" spans="2:16" ht="30" customHeight="1" x14ac:dyDescent="0.25">
      <c r="B6" s="12" t="s">
        <v>24</v>
      </c>
      <c r="C6" s="7" t="s">
        <v>33</v>
      </c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>
        <f>SUM(Cheltuială!$D6:$O6)</f>
        <v>0</v>
      </c>
    </row>
    <row r="7" spans="2:16" ht="30" customHeight="1" x14ac:dyDescent="0.25">
      <c r="B7" s="11" t="s">
        <v>25</v>
      </c>
      <c r="C7" s="7" t="s">
        <v>34</v>
      </c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f>SUM(Cheltuială!$D7:$O7)</f>
        <v>0</v>
      </c>
    </row>
    <row r="8" spans="2:16" ht="30" customHeight="1" x14ac:dyDescent="0.25">
      <c r="B8" s="12" t="s">
        <v>26</v>
      </c>
      <c r="C8" s="7" t="s">
        <v>35</v>
      </c>
      <c r="D8" s="2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f>SUM(Cheltuială!$D8:$O8)</f>
        <v>0</v>
      </c>
    </row>
    <row r="9" spans="2:16" ht="30" customHeight="1" x14ac:dyDescent="0.25">
      <c r="B9" s="11" t="s">
        <v>27</v>
      </c>
      <c r="C9" s="7" t="s">
        <v>36</v>
      </c>
      <c r="D9" s="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>
        <f>SUM(Cheltuială!$D9:$O9)</f>
        <v>0</v>
      </c>
    </row>
    <row r="10" spans="2:16" ht="30" customHeight="1" x14ac:dyDescent="0.25">
      <c r="B10" s="12" t="s">
        <v>28</v>
      </c>
      <c r="C10" s="7" t="s">
        <v>37</v>
      </c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>
        <f>SUM(Cheltuială!$D10:$O10)</f>
        <v>0</v>
      </c>
    </row>
    <row r="11" spans="2:16" ht="30" customHeight="1" x14ac:dyDescent="0.25">
      <c r="B11" s="11" t="s">
        <v>29</v>
      </c>
      <c r="C11" s="3" t="s">
        <v>38</v>
      </c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f>SUM(Cheltuială!$D11:$O11)</f>
        <v>0</v>
      </c>
    </row>
    <row r="12" spans="2:16" ht="30" customHeight="1" x14ac:dyDescent="0.25">
      <c r="B12" s="8" t="s">
        <v>8</v>
      </c>
      <c r="D12" s="24">
        <f>SUBTOTAL(109,Cheltuieli[Ian])</f>
        <v>0</v>
      </c>
      <c r="E12" s="24">
        <f>SUBTOTAL(109,Cheltuieli[Feb])</f>
        <v>0</v>
      </c>
      <c r="F12" s="24">
        <f>SUBTOTAL(109,Cheltuieli[Mar])</f>
        <v>0</v>
      </c>
      <c r="G12" s="24">
        <f>SUBTOTAL(109,Cheltuieli[Aprilie])</f>
        <v>0</v>
      </c>
      <c r="H12" s="24">
        <f>SUBTOTAL(109,Cheltuieli[Mai])</f>
        <v>0</v>
      </c>
      <c r="I12" s="24">
        <f>SUBTOTAL(109,Cheltuieli[Iunie])</f>
        <v>0</v>
      </c>
      <c r="J12" s="24">
        <f>SUBTOTAL(109,Cheltuieli[Iulie])</f>
        <v>0</v>
      </c>
      <c r="K12" s="24">
        <f>SUBTOTAL(109,Cheltuieli[Aug])</f>
        <v>0</v>
      </c>
      <c r="L12" s="24">
        <f>SUBTOTAL(109,Cheltuieli[Sept])</f>
        <v>0</v>
      </c>
      <c r="M12" s="24">
        <f>SUBTOTAL(109,Cheltuieli[Oct])</f>
        <v>0</v>
      </c>
      <c r="N12" s="24">
        <f>SUBTOTAL(109,Cheltuieli[Nov])</f>
        <v>0</v>
      </c>
      <c r="O12" s="24">
        <f>SUBTOTAL(109,Cheltuieli[Dec])</f>
        <v>0</v>
      </c>
      <c r="P12" s="24">
        <f>SUBTOTAL(109,Cheltuieli[An])</f>
        <v>0</v>
      </c>
    </row>
  </sheetData>
  <mergeCells count="1">
    <mergeCell ref="B1:C1"/>
  </mergeCells>
  <dataValidations count="8">
    <dataValidation allowBlank="1" showInputMessage="1" showErrorMessage="1" prompt="Titlul acestei foi de lucru se află în această celulă" sqref="B1:C1" xr:uid="{00000000-0002-0000-0100-000000000000}"/>
    <dataValidation allowBlank="1" showInputMessage="1" showErrorMessage="1" prompt="Introduceți cheltuielile în tabelul de mai jos" sqref="B2" xr:uid="{00000000-0002-0000-0100-000001000000}"/>
    <dataValidation allowBlank="1" showInputMessage="1" showErrorMessage="1" prompt="Introduceți subcategoria în această coloană, sub acest titlu" sqref="C3" xr:uid="{00000000-0002-0000-0100-000002000000}"/>
    <dataValidation allowBlank="1" showInputMessage="1" showErrorMessage="1" prompt="Introduceți cheltuielile pentru această lună în această coloană, sub acest titlu" sqref="D3:O3" xr:uid="{00000000-0002-0000-0100-000003000000}"/>
    <dataValidation allowBlank="1" showInputMessage="1" showErrorMessage="1" prompt="Cheltuielile anuale se calculează automat în această coloană, sub acest titlu" sqref="P3" xr:uid="{00000000-0002-0000-0100-000004000000}"/>
    <dataValidation allowBlank="1" showInputMessage="1" showErrorMessage="1" prompt="Introduceți cheltuielile lunare în tabelul Cheltuieli din această foaie de lucru. Cheltuielile anuale sunt calculate automat." sqref="A1" xr:uid="{00000000-0002-0000-0100-000005000000}"/>
    <dataValidation type="list" errorStyle="warning" allowBlank="1" showInputMessage="1" showErrorMessage="1" error="Selectați o categorie din listă. Selectați ANULARE, apăsați ALT+SĂGEATĂ ÎN JOS pentru opțiuni, apoi SĂGEATĂ ÎN JOS și ENTER pentru a selecta" sqref="B4:B11" xr:uid="{00000000-0002-0000-0100-000006000000}">
      <formula1>"Locuință,Trai de zi cu zi,Transport,Distracție,Sănătate,Concedii,Recreere,Datorii/Abonamente,Personale,Obligații financiare,Plăți diverse"</formula1>
    </dataValidation>
    <dataValidation allowBlank="1" showInputMessage="1" showErrorMessage="1" prompt="Selectați o categorie din această coloană, sub acest titlu. Apăsați ALT+SĂGEATĂ ÎN JOS pentru a deschide lista verticală, apoi apăsați pe ENTER pentru a selecta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5</vt:i4>
      </vt:variant>
    </vt:vector>
  </HeadingPairs>
  <TitlesOfParts>
    <vt:vector size="7" baseType="lpstr">
      <vt:lpstr>Rezumat</vt:lpstr>
      <vt:lpstr>Cheltuială</vt:lpstr>
      <vt:lpstr>Cheltuială!Imprimare_titluri</vt:lpstr>
      <vt:lpstr>Rezumat!Imprimare_titluri</vt:lpstr>
      <vt:lpstr>RegiuneTitluRând1..O4</vt:lpstr>
      <vt:lpstr>Titlu1</vt:lpstr>
      <vt:lpstr>Titlu2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2018-09-25T06:04:10Z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