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11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15210" windowHeight="6705" xr2:uid="{00000000-000D-0000-FFFF-FFFF00000000}"/>
  </bookViews>
  <sheets>
    <sheet name="Súhrn" sheetId="1" r:id="rId1"/>
    <sheet name="Výdavky" sheetId="2" r:id="rId2"/>
  </sheets>
  <definedNames>
    <definedName name="Nadpis1">Prijmy[[#Headers],[Kategória]]</definedName>
    <definedName name="Nadpis2">Vydavky[[#Headers],[Kategória]]</definedName>
    <definedName name="_xlnm.Print_Titles" localSheetId="0">Súhrn!$2:$2</definedName>
    <definedName name="_xlnm.Print_Titles" localSheetId="1">Výdavky!$2:$3</definedName>
    <definedName name="Oblast_nadpisu_riadka1..O4">Súhrn!$B$2</definedName>
  </definedNames>
  <calcPr calcId="162913"/>
  <webPublishing codePage="1252"/>
  <fileRecoveryPr autoRecover="0"/>
</workbook>
</file>

<file path=xl/calcChain.xml><?xml version="1.0" encoding="utf-8"?>
<calcChain xmlns="http://schemas.openxmlformats.org/spreadsheetml/2006/main">
  <c r="P5" i="2" l="1"/>
  <c r="D12" i="2" l="1"/>
  <c r="C3" i="1" l="1"/>
  <c r="E12" i="2"/>
  <c r="D3" i="1" s="1"/>
  <c r="F12" i="2"/>
  <c r="E3" i="1" s="1"/>
  <c r="G12" i="2"/>
  <c r="F3" i="1" s="1"/>
  <c r="H12" i="2"/>
  <c r="G3" i="1" s="1"/>
  <c r="I12" i="2"/>
  <c r="H3" i="1" s="1"/>
  <c r="J12" i="2"/>
  <c r="I3" i="1" s="1"/>
  <c r="K12" i="2"/>
  <c r="J3" i="1" s="1"/>
  <c r="L12" i="2"/>
  <c r="K3" i="1" s="1"/>
  <c r="M12" i="2"/>
  <c r="L3" i="1" s="1"/>
  <c r="N12" i="2"/>
  <c r="M3" i="1" s="1"/>
  <c r="O12" i="2"/>
  <c r="N3" i="1" s="1"/>
  <c r="P6" i="2" l="1"/>
  <c r="P7" i="2"/>
  <c r="P8" i="2"/>
  <c r="P9" i="2"/>
  <c r="P10" i="2"/>
  <c r="P11" i="2"/>
  <c r="P4" i="2"/>
  <c r="P12" i="2" l="1"/>
  <c r="O7" i="1"/>
  <c r="O8" i="1"/>
  <c r="O9" i="1"/>
  <c r="N10" i="1"/>
  <c r="N4" i="1" s="1"/>
  <c r="M10" i="1"/>
  <c r="M4" i="1" s="1"/>
  <c r="L10" i="1"/>
  <c r="L4" i="1" s="1"/>
  <c r="K10" i="1"/>
  <c r="K4" i="1" s="1"/>
  <c r="J10" i="1"/>
  <c r="J4" i="1" s="1"/>
  <c r="I10" i="1"/>
  <c r="I4" i="1" s="1"/>
  <c r="H10" i="1"/>
  <c r="H4" i="1" s="1"/>
  <c r="G10" i="1"/>
  <c r="G4" i="1" s="1"/>
  <c r="F10" i="1"/>
  <c r="F4" i="1" s="1"/>
  <c r="E10" i="1"/>
  <c r="E4" i="1" s="1"/>
  <c r="D10" i="1"/>
  <c r="D4" i="1" s="1"/>
  <c r="C10" i="1"/>
  <c r="C4" i="1" s="1"/>
  <c r="O4" i="1" l="1"/>
  <c r="O3" i="1"/>
  <c r="O10" i="1"/>
</calcChain>
</file>

<file path=xl/sharedStrings.xml><?xml version="1.0" encoding="utf-8"?>
<sst xmlns="http://schemas.openxmlformats.org/spreadsheetml/2006/main" count="69" uniqueCount="40">
  <si>
    <t>Osobný rozpočet</t>
  </si>
  <si>
    <t>Celkové výdavky</t>
  </si>
  <si>
    <t>Chýbajúci alebo zostávajúci obnos</t>
  </si>
  <si>
    <t>Príjmy</t>
  </si>
  <si>
    <t>Kategória</t>
  </si>
  <si>
    <t>Mzdy</t>
  </si>
  <si>
    <t>Úroky a dividendy</t>
  </si>
  <si>
    <t>Rôzne</t>
  </si>
  <si>
    <t>Jan</t>
  </si>
  <si>
    <t>Feb</t>
  </si>
  <si>
    <t>Marec</t>
  </si>
  <si>
    <t>Apríl</t>
  </si>
  <si>
    <t>Máj</t>
  </si>
  <si>
    <t>Jún</t>
  </si>
  <si>
    <t>Júl</t>
  </si>
  <si>
    <t>Aug</t>
  </si>
  <si>
    <t>Sept</t>
  </si>
  <si>
    <t>Okt</t>
  </si>
  <si>
    <t>Nov</t>
  </si>
  <si>
    <t>Dec</t>
  </si>
  <si>
    <t>Rok</t>
  </si>
  <si>
    <t>Výdavky</t>
  </si>
  <si>
    <t>Domov</t>
  </si>
  <si>
    <t>Bežné výdavky</t>
  </si>
  <si>
    <t>Doprava</t>
  </si>
  <si>
    <t>Zábava</t>
  </si>
  <si>
    <t>Zdravotné</t>
  </si>
  <si>
    <t>Dovolenky</t>
  </si>
  <si>
    <t>Rekreácia</t>
  </si>
  <si>
    <t>Poplatky a predplatné</t>
  </si>
  <si>
    <t>Podkategória</t>
  </si>
  <si>
    <t>Hypotéka alebo nájomné</t>
  </si>
  <si>
    <t xml:space="preserve">Potraviny </t>
  </si>
  <si>
    <t>Pohonné látky</t>
  </si>
  <si>
    <t>Káblová televízia</t>
  </si>
  <si>
    <t>Poplatky za fitnes</t>
  </si>
  <si>
    <t>Letenky</t>
  </si>
  <si>
    <t>Poplatky za telocvičňu</t>
  </si>
  <si>
    <t>Časopisy</t>
  </si>
  <si>
    <t>Celková hodnota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</si>
</sst>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42" formatCode="_-* #,##0\ &quot;€&quot;_-;\-* #,##0\ &quot;€&quot;_-;_-* &quot;-&quot;\ &quot;€&quot;_-;_-@_-"/>
    <numFmt numFmtId="44" formatCode="_-* #,##0.00\ &quot;€&quot;_-;\-* #,##0.00\ &quot;€&quot;_-;_-* &quot;-&quot;??\ &quot;€&quot;_-;_-@_-"/>
    <numFmt numFmtId="164" formatCode="_(* #,##0_);_(* \(#,##0\);_(* &quot;-&quot;_);_(@_)"/>
    <numFmt numFmtId="165" formatCode="_(* #,##0.00_);_(* \(#,##0.00\);_(* &quot;-&quot;??_);_(@_)"/>
    <numFmt numFmtId="166" formatCode="#,##0\ [$EUR]"/>
  </numFmts>
  <fonts count="19" x14ac:knownFonts="1"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20"/>
      <color theme="3"/>
      <name val="Calibri"/>
      <family val="2"/>
      <scheme val="major"/>
    </font>
    <font>
      <b/>
      <sz val="12"/>
      <color theme="0"/>
      <name val="Calibri"/>
      <family val="2"/>
      <scheme val="major"/>
    </font>
    <font>
      <b/>
      <sz val="11"/>
      <color theme="0"/>
      <name val="Calibri"/>
      <family val="2"/>
      <scheme val="major"/>
    </font>
    <font>
      <sz val="11"/>
      <name val="Calibri"/>
      <family val="2"/>
      <scheme val="major"/>
    </font>
    <font>
      <sz val="11"/>
      <color theme="3"/>
      <name val="Calibri"/>
      <family val="2"/>
      <scheme val="minor"/>
    </font>
    <font>
      <i/>
      <sz val="11"/>
      <color theme="1" tint="0.34998626667073579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theme="7" tint="0.39994506668294322"/>
        <bgColor indexed="64"/>
      </patternFill>
    </fill>
    <fill>
      <patternFill patternType="solid">
        <fgColor theme="6" tint="-0.24994659260841701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/>
      <top/>
      <bottom style="medium">
        <color theme="0"/>
      </bottom>
      <diagonal/>
    </border>
    <border>
      <left/>
      <right style="thin">
        <color theme="0"/>
      </right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8">
    <xf numFmtId="0" fontId="0" fillId="0" borderId="0">
      <alignment vertical="center" wrapText="1"/>
    </xf>
    <xf numFmtId="0" fontId="2" fillId="0" borderId="0" applyNumberFormat="0" applyFill="0" applyBorder="0" applyAlignment="0" applyProtection="0"/>
    <xf numFmtId="0" fontId="3" fillId="4" borderId="2" applyNumberFormat="0" applyProtection="0">
      <alignment vertical="center"/>
    </xf>
    <xf numFmtId="0" fontId="4" fillId="3" borderId="1" applyNumberFormat="0" applyProtection="0">
      <alignment horizontal="center" vertical="center"/>
    </xf>
    <xf numFmtId="0" fontId="4" fillId="3" borderId="1" applyNumberFormat="0" applyProtection="0">
      <alignment vertical="center"/>
    </xf>
    <xf numFmtId="0" fontId="5" fillId="2" borderId="3" applyNumberFormat="0" applyProtection="0">
      <alignment vertical="center"/>
    </xf>
    <xf numFmtId="166" fontId="6" fillId="0" borderId="3" applyFill="0" applyProtection="0">
      <alignment vertical="center"/>
    </xf>
    <xf numFmtId="166" fontId="6" fillId="2" borderId="3" applyFill="0" applyBorder="0" applyAlignment="0" applyProtection="0">
      <alignment vertical="center"/>
    </xf>
    <xf numFmtId="0" fontId="7" fillId="0" borderId="0" applyNumberFormat="0" applyFill="0" applyBorder="0" applyAlignment="0" applyProtection="0"/>
    <xf numFmtId="165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2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0" fillId="7" borderId="0" applyNumberFormat="0" applyBorder="0" applyAlignment="0" applyProtection="0"/>
    <xf numFmtId="0" fontId="11" fillId="8" borderId="0" applyNumberFormat="0" applyBorder="0" applyAlignment="0" applyProtection="0"/>
    <xf numFmtId="0" fontId="12" fillId="9" borderId="0" applyNumberFormat="0" applyBorder="0" applyAlignment="0" applyProtection="0"/>
    <xf numFmtId="0" fontId="13" fillId="10" borderId="5" applyNumberFormat="0" applyAlignment="0" applyProtection="0"/>
    <xf numFmtId="0" fontId="14" fillId="11" borderId="6" applyNumberFormat="0" applyAlignment="0" applyProtection="0"/>
    <xf numFmtId="0" fontId="15" fillId="11" borderId="5" applyNumberFormat="0" applyAlignment="0" applyProtection="0"/>
    <xf numFmtId="0" fontId="16" fillId="0" borderId="7" applyNumberFormat="0" applyFill="0" applyAlignment="0" applyProtection="0"/>
    <xf numFmtId="0" fontId="8" fillId="12" borderId="8" applyNumberFormat="0" applyAlignment="0" applyProtection="0"/>
    <xf numFmtId="0" fontId="17" fillId="0" borderId="0" applyNumberFormat="0" applyFill="0" applyBorder="0" applyAlignment="0" applyProtection="0"/>
    <xf numFmtId="0" fontId="9" fillId="13" borderId="9" applyNumberFormat="0" applyFont="0" applyAlignment="0" applyProtection="0"/>
    <xf numFmtId="0" fontId="18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8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8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8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8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8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</cellStyleXfs>
  <cellXfs count="26">
    <xf numFmtId="0" fontId="0" fillId="0" borderId="0" xfId="0">
      <alignment vertical="center" wrapText="1"/>
    </xf>
    <xf numFmtId="166" fontId="6" fillId="0" borderId="3" xfId="6">
      <alignment vertical="center"/>
    </xf>
    <xf numFmtId="166" fontId="6" fillId="2" borderId="3" xfId="6" applyFill="1">
      <alignment vertical="center"/>
    </xf>
    <xf numFmtId="0" fontId="4" fillId="3" borderId="1" xfId="3">
      <alignment horizontal="center" vertical="center"/>
    </xf>
    <xf numFmtId="0" fontId="5" fillId="2" borderId="3" xfId="5" applyNumberFormat="1" applyAlignment="1">
      <alignment vertical="center" wrapText="1"/>
    </xf>
    <xf numFmtId="0" fontId="0" fillId="0" borderId="0" xfId="0" applyAlignment="1">
      <alignment vertical="center" wrapText="1"/>
    </xf>
    <xf numFmtId="0" fontId="4" fillId="3" borderId="1" xfId="3" applyAlignment="1">
      <alignment horizontal="center" vertical="center" wrapText="1"/>
    </xf>
    <xf numFmtId="0" fontId="2" fillId="0" borderId="0" xfId="1" applyNumberFormat="1" applyAlignment="1">
      <alignment vertical="center"/>
    </xf>
    <xf numFmtId="0" fontId="3" fillId="4" borderId="2" xfId="2">
      <alignment vertical="center"/>
    </xf>
    <xf numFmtId="166" fontId="6" fillId="2" borderId="3" xfId="7" applyFill="1">
      <alignment vertical="center"/>
    </xf>
    <xf numFmtId="166" fontId="6" fillId="0" borderId="3" xfId="7" applyFill="1">
      <alignment vertical="center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Border="1">
      <alignment vertical="center" wrapText="1"/>
    </xf>
    <xf numFmtId="0" fontId="8" fillId="0" borderId="1" xfId="4" applyFont="1" applyFill="1" applyBorder="1">
      <alignment vertical="center"/>
    </xf>
    <xf numFmtId="0" fontId="0" fillId="5" borderId="4" xfId="0" applyFont="1" applyFill="1" applyBorder="1" applyAlignment="1">
      <alignment vertical="center" wrapText="1"/>
    </xf>
    <xf numFmtId="0" fontId="0" fillId="6" borderId="0" xfId="0" applyFont="1" applyFill="1" applyBorder="1" applyAlignment="1">
      <alignment vertical="center" wrapText="1"/>
    </xf>
    <xf numFmtId="0" fontId="0" fillId="5" borderId="0" xfId="0" applyFont="1" applyFill="1" applyBorder="1" applyAlignment="1">
      <alignment vertical="center" wrapText="1"/>
    </xf>
    <xf numFmtId="0" fontId="8" fillId="0" borderId="1" xfId="3" applyFont="1" applyFill="1" applyBorder="1" applyAlignment="1">
      <alignment vertical="center"/>
    </xf>
    <xf numFmtId="166" fontId="6" fillId="0" borderId="0" xfId="0" applyNumberFormat="1" applyFont="1" applyFill="1">
      <alignment vertical="center" wrapText="1"/>
    </xf>
    <xf numFmtId="166" fontId="6" fillId="0" borderId="3" xfId="0" applyNumberFormat="1" applyFont="1" applyFill="1" applyBorder="1" applyAlignment="1">
      <alignment vertical="center"/>
    </xf>
    <xf numFmtId="166" fontId="0" fillId="0" borderId="0" xfId="0" applyNumberFormat="1" applyFont="1" applyFill="1" applyBorder="1">
      <alignment vertical="center" wrapText="1"/>
    </xf>
    <xf numFmtId="166" fontId="9" fillId="0" borderId="0" xfId="7" applyNumberFormat="1" applyFont="1" applyFill="1" applyBorder="1" applyAlignment="1">
      <alignment vertical="center" wrapText="1"/>
    </xf>
    <xf numFmtId="0" fontId="2" fillId="0" borderId="2" xfId="1" applyNumberFormat="1" applyBorder="1" applyAlignment="1">
      <alignment vertical="center"/>
    </xf>
    <xf numFmtId="0" fontId="2" fillId="0" borderId="0" xfId="1" applyNumberFormat="1" applyAlignment="1">
      <alignment vertical="center"/>
    </xf>
    <xf numFmtId="166" fontId="9" fillId="0" borderId="0" xfId="7" applyFont="1" applyFill="1" applyBorder="1" applyAlignment="1">
      <alignment vertical="center" wrapText="1"/>
    </xf>
    <xf numFmtId="166" fontId="9" fillId="0" borderId="0" xfId="6" applyNumberFormat="1" applyFont="1" applyFill="1" applyBorder="1" applyAlignment="1">
      <alignment vertical="center"/>
    </xf>
  </cellXfs>
  <cellStyles count="48">
    <cellStyle name="20 % - zvýraznenie1" xfId="25" builtinId="30" customBuiltin="1"/>
    <cellStyle name="20 % - zvýraznenie2" xfId="29" builtinId="34" customBuiltin="1"/>
    <cellStyle name="20 % - zvýraznenie3" xfId="33" builtinId="38" customBuiltin="1"/>
    <cellStyle name="20 % - zvýraznenie4" xfId="37" builtinId="42" customBuiltin="1"/>
    <cellStyle name="20 % - zvýraznenie5" xfId="41" builtinId="46" customBuiltin="1"/>
    <cellStyle name="20 % - zvýraznenie6" xfId="45" builtinId="50" customBuiltin="1"/>
    <cellStyle name="40 % - zvýraznenie1" xfId="26" builtinId="31" customBuiltin="1"/>
    <cellStyle name="40 % - zvýraznenie2" xfId="30" builtinId="35" customBuiltin="1"/>
    <cellStyle name="40 % - zvýraznenie3" xfId="34" builtinId="39" customBuiltin="1"/>
    <cellStyle name="40 % - zvýraznenie4" xfId="38" builtinId="43" customBuiltin="1"/>
    <cellStyle name="40 % - zvýraznenie5" xfId="42" builtinId="47" customBuiltin="1"/>
    <cellStyle name="40 % - zvýraznenie6" xfId="46" builtinId="51" customBuiltin="1"/>
    <cellStyle name="60 % - zvýraznenie1" xfId="27" builtinId="32" customBuiltin="1"/>
    <cellStyle name="60 % - zvýraznenie2" xfId="31" builtinId="36" customBuiltin="1"/>
    <cellStyle name="60 % - zvýraznenie3" xfId="35" builtinId="40" customBuiltin="1"/>
    <cellStyle name="60 % - zvýraznenie4" xfId="39" builtinId="44" customBuiltin="1"/>
    <cellStyle name="60 % - zvýraznenie5" xfId="43" builtinId="48" customBuiltin="1"/>
    <cellStyle name="60 % - zvýraznenie6" xfId="47" builtinId="52" customBuiltin="1"/>
    <cellStyle name="Čiarka" xfId="9" builtinId="3" customBuiltin="1"/>
    <cellStyle name="Čiarka [0]" xfId="10" builtinId="6" customBuiltin="1"/>
    <cellStyle name="Dobrá" xfId="14" builtinId="26" customBuiltin="1"/>
    <cellStyle name="Kontrolná bunka" xfId="21" builtinId="23" customBuiltin="1"/>
    <cellStyle name="Mena" xfId="11" builtinId="4" customBuiltin="1"/>
    <cellStyle name="Mena [0]" xfId="12" builtinId="7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ázov" xfId="1" builtinId="15" customBuiltin="1"/>
    <cellStyle name="Neutrálna" xfId="16" builtinId="28" customBuiltin="1"/>
    <cellStyle name="Normálna" xfId="0" builtinId="0" customBuiltin="1"/>
    <cellStyle name="Percentá" xfId="13" builtinId="5" customBuiltin="1"/>
    <cellStyle name="Poznámka" xfId="23" builtinId="10" customBuiltin="1"/>
    <cellStyle name="Prepojená bunka" xfId="20" builtinId="24" customBuiltin="1"/>
    <cellStyle name="Spolu" xfId="6" builtinId="25" customBuiltin="1"/>
    <cellStyle name="Suma" xfId="7" xr:uid="{00000000-0005-0000-0000-000000000000}"/>
    <cellStyle name="Text upozornenia" xfId="22" builtinId="11" customBuiltin="1"/>
    <cellStyle name="Vstup" xfId="17" builtinId="20" customBuiltin="1"/>
    <cellStyle name="Výpočet" xfId="19" builtinId="22" customBuiltin="1"/>
    <cellStyle name="Výstup" xfId="18" builtinId="21" customBuiltin="1"/>
    <cellStyle name="Vysvetľujúci text" xfId="8" builtinId="53" customBuiltin="1"/>
    <cellStyle name="Zlá" xfId="15" builtinId="27" customBuiltin="1"/>
    <cellStyle name="Zvýraznenie1" xfId="24" builtinId="29" customBuiltin="1"/>
    <cellStyle name="Zvýraznenie2" xfId="28" builtinId="33" customBuiltin="1"/>
    <cellStyle name="Zvýraznenie3" xfId="32" builtinId="37" customBuiltin="1"/>
    <cellStyle name="Zvýraznenie4" xfId="36" builtinId="41" customBuiltin="1"/>
    <cellStyle name="Zvýraznenie5" xfId="40" builtinId="45" customBuiltin="1"/>
    <cellStyle name="Zvýraznenie6" xfId="44" builtinId="49" customBuiltin="1"/>
  </cellStyles>
  <dxfs count="49"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6" formatCode="#,##0\ [$EUR]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6" formatCode="#,##0\ [$EUR]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6" formatCode="#,##0\ [$EUR]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6" formatCode="#,##0\ [$EUR]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6" formatCode="#,##0\ [$EUR]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6" formatCode="#,##0\ [$EUR]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6" formatCode="#,##0\ [$EUR]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6" formatCode="#,##0\ [$EUR]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6" formatCode="#,##0\ [$EUR]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6" formatCode="#,##0\ [$EUR]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6" formatCode="#,##0\ [$EUR]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6" formatCode="#,##0\ [$EUR]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6" formatCode="#,##0\ [$EUR]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6" formatCode="#,##0\ [$EUR]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6" formatCode="#,##0\ [$EUR]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6" formatCode="#,##0\ [$EUR]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6" formatCode="#,##0\ [$EUR]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6" formatCode="#,##0\ [$EUR]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6" formatCode="#,##0\ [$EUR]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6" formatCode="#,##0\ [$EUR]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6" formatCode="#,##0\ [$EUR]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6" formatCode="#,##0\ [$EUR]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6" formatCode="#,##0\ [$EUR]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6" formatCode="#,##0\ [$EUR]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</dxf>
    <dxf>
      <border>
        <bottom style="medium">
          <color theme="0"/>
        </bottom>
      </border>
    </dxf>
    <dxf>
      <font>
        <b/>
        <strike val="0"/>
        <outline val="0"/>
        <shadow val="0"/>
        <u val="none"/>
        <vertAlign val="baseline"/>
        <sz val="11"/>
        <color theme="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family val="2"/>
        <scheme val="minor"/>
      </font>
      <numFmt numFmtId="166" formatCode="#,##0\ [$EUR]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 style="thin">
          <color theme="0"/>
        </right>
        <top style="medium">
          <color theme="0"/>
        </top>
        <bottom style="medium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family val="2"/>
        <scheme val="minor"/>
      </font>
      <numFmt numFmtId="166" formatCode="#,##0\ [$EUR]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family val="2"/>
        <scheme val="minor"/>
      </font>
      <numFmt numFmtId="166" formatCode="#,##0\ [$EUR]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family val="2"/>
        <scheme val="minor"/>
      </font>
      <numFmt numFmtId="166" formatCode="#,##0\ [$EUR]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family val="2"/>
        <scheme val="minor"/>
      </font>
      <numFmt numFmtId="166" formatCode="#,##0\ [$EUR]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family val="2"/>
        <scheme val="minor"/>
      </font>
      <numFmt numFmtId="166" formatCode="#,##0\ [$EUR]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family val="2"/>
        <scheme val="minor"/>
      </font>
      <numFmt numFmtId="166" formatCode="#,##0\ [$EUR]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family val="2"/>
        <scheme val="minor"/>
      </font>
      <numFmt numFmtId="166" formatCode="#,##0\ [$EUR]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family val="2"/>
        <scheme val="minor"/>
      </font>
      <numFmt numFmtId="166" formatCode="#,##0\ [$EUR]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family val="2"/>
        <scheme val="minor"/>
      </font>
      <numFmt numFmtId="166" formatCode="#,##0\ [$EUR]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family val="2"/>
        <scheme val="minor"/>
      </font>
      <numFmt numFmtId="166" formatCode="#,##0\ [$EUR]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family val="2"/>
        <scheme val="minor"/>
      </font>
      <numFmt numFmtId="166" formatCode="#,##0\ [$EUR]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family val="2"/>
        <scheme val="minor"/>
      </font>
      <numFmt numFmtId="166" formatCode="#,##0\ [$EUR]"/>
      <fill>
        <patternFill patternType="none">
          <fgColor indexed="64"/>
          <bgColor indexed="65"/>
        </patternFill>
      </fill>
    </dxf>
    <dxf>
      <border diagonalUp="0" diagonalDown="0">
        <bottom style="thin">
          <color indexed="64"/>
        </bottom>
        <vertical/>
        <horizontal/>
      </border>
    </dxf>
    <dxf>
      <border>
        <vertical style="thin">
          <color theme="6" tint="0.39994506668294322"/>
        </vertical>
      </border>
    </dxf>
    <dxf>
      <fill>
        <patternFill>
          <bgColor theme="7" tint="0.79998168889431442"/>
        </patternFill>
      </fill>
      <border>
        <bottom style="thin">
          <color theme="0"/>
        </bottom>
        <vertical style="thin">
          <color theme="6" tint="0.39994506668294322"/>
        </vertical>
        <horizontal/>
      </border>
    </dxf>
    <dxf>
      <fill>
        <patternFill>
          <bgColor theme="7" tint="0.3999450666829432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</border>
    </dxf>
    <dxf>
      <font>
        <color theme="0"/>
      </font>
      <fill>
        <patternFill>
          <bgColor theme="6" tint="-0.24994659260841701"/>
        </patternFill>
      </fill>
      <border>
        <top style="thin">
          <color theme="0"/>
        </top>
        <bottom style="thin">
          <color theme="0"/>
        </bottom>
      </border>
    </dxf>
    <dxf>
      <font>
        <color auto="1"/>
      </font>
    </dxf>
  </dxfs>
  <tableStyles count="1" defaultTableStyle="TableStyleMedium2" defaultPivotStyle="PivotStyleLight16">
    <tableStyle name="Expense" pivot="0" count="5" xr9:uid="{00000000-0011-0000-FFFF-FFFF00000000}">
      <tableStyleElement type="wholeTable" dxfId="48"/>
      <tableStyleElement type="headerRow" dxfId="47"/>
      <tableStyleElement type="totalRow" dxfId="46"/>
      <tableStyleElement type="firstRowStripe" dxfId="45"/>
      <tableStyleElement type="secondRowStripe" dxfId="44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5FBFD"/>
      <rgbColor rgb="00CCFFCC"/>
      <rgbColor rgb="00FFFF99"/>
      <rgbColor rgb="00C5E0F3"/>
      <rgbColor rgb="00FF99CC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Prijmy" displayName="Prijmy" ref="B6:O10" totalsRowCount="1" headerRowBorderDxfId="43">
  <autoFilter ref="B6:O9" xr:uid="{00000000-0009-0000-0100-000002000000}"/>
  <tableColumns count="14">
    <tableColumn id="1" xr3:uid="{00000000-0010-0000-0000-000001000000}" name="Kategória" totalsRowLabel="Celková hodnota"/>
    <tableColumn id="2" xr3:uid="{00000000-0010-0000-0000-000002000000}" name="Jan" totalsRowFunction="sum" totalsRowDxfId="42" dataCellStyle="Suma"/>
    <tableColumn id="3" xr3:uid="{00000000-0010-0000-0000-000003000000}" name="Feb" totalsRowFunction="sum" totalsRowDxfId="41" dataCellStyle="Suma"/>
    <tableColumn id="4" xr3:uid="{00000000-0010-0000-0000-000004000000}" name="Marec" totalsRowFunction="sum" totalsRowDxfId="40" dataCellStyle="Suma"/>
    <tableColumn id="5" xr3:uid="{00000000-0010-0000-0000-000005000000}" name="Apríl" totalsRowFunction="sum" totalsRowDxfId="39" dataCellStyle="Suma"/>
    <tableColumn id="6" xr3:uid="{00000000-0010-0000-0000-000006000000}" name="Máj" totalsRowFunction="sum" totalsRowDxfId="38" dataCellStyle="Suma"/>
    <tableColumn id="7" xr3:uid="{00000000-0010-0000-0000-000007000000}" name="Jún" totalsRowFunction="sum" totalsRowDxfId="37" dataCellStyle="Suma"/>
    <tableColumn id="8" xr3:uid="{00000000-0010-0000-0000-000008000000}" name="Júl" totalsRowFunction="sum" totalsRowDxfId="36" dataCellStyle="Suma"/>
    <tableColumn id="9" xr3:uid="{00000000-0010-0000-0000-000009000000}" name="Aug" totalsRowFunction="sum" totalsRowDxfId="35" dataCellStyle="Suma"/>
    <tableColumn id="10" xr3:uid="{00000000-0010-0000-0000-00000A000000}" name="Sept" totalsRowFunction="sum" totalsRowDxfId="34" dataCellStyle="Suma"/>
    <tableColumn id="11" xr3:uid="{00000000-0010-0000-0000-00000B000000}" name="Okt" totalsRowFunction="sum" totalsRowDxfId="33" dataCellStyle="Suma"/>
    <tableColumn id="12" xr3:uid="{00000000-0010-0000-0000-00000C000000}" name="Nov" totalsRowFunction="sum" totalsRowDxfId="32" dataCellStyle="Suma"/>
    <tableColumn id="13" xr3:uid="{00000000-0010-0000-0000-00000D000000}" name="Dec" totalsRowFunction="sum" totalsRowDxfId="31" dataCellStyle="Suma"/>
    <tableColumn id="15" xr3:uid="{00000000-0010-0000-0000-00000F000000}" name="Rok" totalsRowFunction="sum" totalsRowDxfId="30">
      <calculatedColumnFormula>SUM(Prijmy[[#This Row],[Jan]:[Dec]])</calculatedColumnFormula>
    </tableColumn>
  </tableColumns>
  <tableStyleInfo name="Expense" showFirstColumn="0" showLastColumn="0" showRowStripes="1" showColumnStripes="1"/>
  <extLst>
    <ext xmlns:x14="http://schemas.microsoft.com/office/spreadsheetml/2009/9/main" uri="{504A1905-F514-4f6f-8877-14C23A59335A}">
      <x14:table altTextSummary="Do tejto tabuľky zadajte príjmy z rôznych zdrojov za jednotlivé mesiace. Ročné príjmy sa vypočítajú automaticky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1000000}" name="Vydavky" displayName="Vydavky" ref="B3:P12" totalsRowCount="1" headerRowDxfId="29" headerRowBorderDxfId="28">
  <autoFilter ref="B3:P11" xr:uid="{00000000-0009-0000-0100-000001000000}"/>
  <tableColumns count="15">
    <tableColumn id="15" xr3:uid="{00000000-0010-0000-0100-00000F000000}" name="Kategória" totalsRowLabel="Celková hodnota" dataDxfId="27" totalsRowDxfId="26"/>
    <tableColumn id="1" xr3:uid="{00000000-0010-0000-0100-000001000000}" name="Podkategória" dataDxfId="13"/>
    <tableColumn id="2" xr3:uid="{00000000-0010-0000-0100-000002000000}" name="Jan" totalsRowFunction="sum" dataDxfId="12" dataCellStyle="Suma"/>
    <tableColumn id="3" xr3:uid="{00000000-0010-0000-0100-000003000000}" name="Feb" totalsRowFunction="sum" dataDxfId="11" totalsRowDxfId="25"/>
    <tableColumn id="4" xr3:uid="{00000000-0010-0000-0100-000004000000}" name="Marec" totalsRowFunction="sum" dataDxfId="10" totalsRowDxfId="24"/>
    <tableColumn id="5" xr3:uid="{00000000-0010-0000-0100-000005000000}" name="Apríl" totalsRowFunction="sum" dataDxfId="9" totalsRowDxfId="23"/>
    <tableColumn id="6" xr3:uid="{00000000-0010-0000-0100-000006000000}" name="Máj" totalsRowFunction="sum" dataDxfId="8" totalsRowDxfId="22"/>
    <tableColumn id="7" xr3:uid="{00000000-0010-0000-0100-000007000000}" name="Jún" totalsRowFunction="sum" dataDxfId="7" totalsRowDxfId="21"/>
    <tableColumn id="8" xr3:uid="{00000000-0010-0000-0100-000008000000}" name="Júl" totalsRowFunction="sum" dataDxfId="6" totalsRowDxfId="20"/>
    <tableColumn id="9" xr3:uid="{00000000-0010-0000-0100-000009000000}" name="Aug" totalsRowFunction="sum" dataDxfId="5" totalsRowDxfId="19"/>
    <tableColumn id="10" xr3:uid="{00000000-0010-0000-0100-00000A000000}" name="Sept" totalsRowFunction="sum" dataDxfId="4" totalsRowDxfId="18"/>
    <tableColumn id="11" xr3:uid="{00000000-0010-0000-0100-00000B000000}" name="Okt" totalsRowFunction="sum" dataDxfId="3" totalsRowDxfId="17"/>
    <tableColumn id="12" xr3:uid="{00000000-0010-0000-0100-00000C000000}" name="Nov" totalsRowFunction="sum" dataDxfId="2" totalsRowDxfId="16"/>
    <tableColumn id="13" xr3:uid="{00000000-0010-0000-0100-00000D000000}" name="Dec" totalsRowFunction="sum" dataDxfId="1" totalsRowDxfId="15"/>
    <tableColumn id="14" xr3:uid="{00000000-0010-0000-0100-00000E000000}" name="Rok" totalsRowFunction="sum" dataDxfId="0" totalsRowDxfId="14"/>
  </tableColumns>
  <tableStyleInfo name="Expense" showFirstColumn="0" showLastColumn="0" showRowStripes="1" showColumnStripes="0"/>
  <extLst>
    <ext xmlns:x14="http://schemas.microsoft.com/office/spreadsheetml/2009/9/main" uri="{504A1905-F514-4f6f-8877-14C23A59335A}">
      <x14:table altTextSummary="Do tejto tabuľky zadajte výdavky za jednotlivé mesiace a kategórie. Ročné výdavky sa vypočítajú automaticky."/>
    </ext>
  </extLst>
</table>
</file>

<file path=xl/theme/theme1.xml><?xml version="1.0" encoding="utf-8"?>
<a:theme xmlns:a="http://schemas.openxmlformats.org/drawingml/2006/main" name="Technic">
  <a:themeElements>
    <a:clrScheme name="Technic">
      <a:dk1>
        <a:sysClr val="windowText" lastClr="000000"/>
      </a:dk1>
      <a:lt1>
        <a:sysClr val="window" lastClr="FFFFFF"/>
      </a:lt1>
      <a:dk2>
        <a:srgbClr val="3B3B3B"/>
      </a:dk2>
      <a:lt2>
        <a:srgbClr val="D4D2D0"/>
      </a:lt2>
      <a:accent1>
        <a:srgbClr val="6EA0B0"/>
      </a:accent1>
      <a:accent2>
        <a:srgbClr val="CCAF0A"/>
      </a:accent2>
      <a:accent3>
        <a:srgbClr val="8D89A4"/>
      </a:accent3>
      <a:accent4>
        <a:srgbClr val="748560"/>
      </a:accent4>
      <a:accent5>
        <a:srgbClr val="9E9273"/>
      </a:accent5>
      <a:accent6>
        <a:srgbClr val="7E848D"/>
      </a:accent6>
      <a:hlink>
        <a:srgbClr val="00E2DC"/>
      </a:hlink>
      <a:folHlink>
        <a:srgbClr val="00918A"/>
      </a:folHlink>
    </a:clrScheme>
    <a:fontScheme name="Calibri">
      <a:maj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Technic">
      <a:fillStyleLst>
        <a:solidFill>
          <a:schemeClr val="phClr"/>
        </a:solidFill>
        <a:gradFill rotWithShape="1">
          <a:gsLst>
            <a:gs pos="0">
              <a:schemeClr val="phClr">
                <a:tint val="1000"/>
              </a:schemeClr>
            </a:gs>
            <a:gs pos="68000">
              <a:schemeClr val="phClr">
                <a:tint val="77000"/>
              </a:schemeClr>
            </a:gs>
            <a:gs pos="81000">
              <a:schemeClr val="phClr">
                <a:tint val="79000"/>
              </a:schemeClr>
            </a:gs>
            <a:gs pos="86000">
              <a:schemeClr val="phClr">
                <a:tint val="73000"/>
              </a:schemeClr>
            </a:gs>
            <a:gs pos="100000">
              <a:schemeClr val="phClr">
                <a:tint val="35000"/>
              </a:schemeClr>
            </a:gs>
          </a:gsLst>
          <a:lin ang="5400000" scaled="1"/>
        </a:gradFill>
        <a:gradFill rotWithShape="1">
          <a:gsLst>
            <a:gs pos="0">
              <a:schemeClr val="phClr">
                <a:tint val="70000"/>
                <a:satMod val="150000"/>
              </a:schemeClr>
            </a:gs>
            <a:gs pos="23000">
              <a:schemeClr val="phClr">
                <a:tint val="98000"/>
                <a:shade val="87000"/>
                <a:satMod val="105000"/>
              </a:schemeClr>
            </a:gs>
            <a:gs pos="35000">
              <a:schemeClr val="phClr">
                <a:shade val="70000"/>
              </a:schemeClr>
            </a:gs>
            <a:gs pos="58000">
              <a:schemeClr val="phClr">
                <a:shade val="49000"/>
                <a:satMod val="120000"/>
              </a:schemeClr>
            </a:gs>
            <a:gs pos="80000">
              <a:schemeClr val="phClr">
                <a:shade val="50000"/>
                <a:satMod val="120000"/>
              </a:schemeClr>
            </a:gs>
            <a:gs pos="90000">
              <a:schemeClr val="phClr">
                <a:shade val="57000"/>
                <a:satMod val="130000"/>
              </a:schemeClr>
            </a:gs>
            <a:gs pos="100000">
              <a:schemeClr val="phClr">
                <a:shade val="76000"/>
                <a:satMod val="150000"/>
              </a:schemeClr>
            </a:gs>
          </a:gsLst>
          <a:lin ang="5400000" scaled="1"/>
        </a:gradFill>
      </a:fillStyleLst>
      <a:lnStyleLst>
        <a:ln w="3175" cap="flat" cmpd="sng" algn="ctr">
          <a:solidFill>
            <a:schemeClr val="phClr">
              <a:shade val="60000"/>
              <a:satMod val="300000"/>
            </a:schemeClr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glow rad="63500">
              <a:schemeClr val="phClr">
                <a:tint val="30000"/>
                <a:shade val="95000"/>
                <a:satMod val="300000"/>
                <a:alpha val="50000"/>
              </a:schemeClr>
            </a:glow>
          </a:effectLst>
        </a:effectStyle>
        <a:effectStyle>
          <a:effectLst>
            <a:glow rad="70000">
              <a:schemeClr val="phClr">
                <a:tint val="30000"/>
                <a:shade val="95000"/>
                <a:satMod val="300000"/>
                <a:alpha val="50000"/>
              </a:schemeClr>
            </a:glow>
          </a:effectLst>
        </a:effectStyle>
        <a:effectStyle>
          <a:effectLst>
            <a:glow rad="76200">
              <a:schemeClr val="phClr">
                <a:tint val="30000"/>
                <a:shade val="95000"/>
                <a:satMod val="300000"/>
                <a:alpha val="50000"/>
              </a:schemeClr>
            </a:glow>
          </a:effectLst>
          <a:scene3d>
            <a:camera prst="orthographicFront" fov="0">
              <a:rot lat="0" lon="0" rev="0"/>
            </a:camera>
            <a:lightRig rig="harsh" dir="t">
              <a:rot lat="6000000" lon="6000000" rev="0"/>
            </a:lightRig>
          </a:scene3d>
          <a:sp3d contourW="10000" prstMaterial="metal">
            <a:bevelT w="20000" h="9000" prst="softRound"/>
            <a:contourClr>
              <a:schemeClr val="phClr">
                <a:shade val="30000"/>
                <a:satMod val="200000"/>
              </a:schemeClr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40000"/>
                <a:satMod val="150000"/>
              </a:schemeClr>
            </a:gs>
            <a:gs pos="30000">
              <a:schemeClr val="phClr">
                <a:shade val="60000"/>
                <a:satMod val="150000"/>
              </a:schemeClr>
            </a:gs>
            <a:gs pos="100000">
              <a:schemeClr val="phClr">
                <a:tint val="83000"/>
                <a:satMod val="200000"/>
              </a:schemeClr>
            </a:gs>
          </a:gsLst>
          <a:lin ang="13000000" scaled="0"/>
        </a:gradFill>
        <a:gradFill rotWithShape="1">
          <a:gsLst>
            <a:gs pos="0">
              <a:schemeClr val="phClr">
                <a:tint val="78000"/>
                <a:satMod val="220000"/>
              </a:schemeClr>
            </a:gs>
            <a:gs pos="100000">
              <a:schemeClr val="phClr">
                <a:shade val="35000"/>
                <a:satMod val="155000"/>
              </a:schemeClr>
            </a:gs>
          </a:gsLst>
          <a:path path="circle">
            <a:fillToRect l="120000" t="100000" r="100000" b="10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/>
    <pageSetUpPr fitToPage="1"/>
  </sheetPr>
  <dimension ref="B1:O10"/>
  <sheetViews>
    <sheetView showGridLines="0" tabSelected="1" workbookViewId="0">
      <pane ySplit="4" topLeftCell="A5" activePane="bottomLeft" state="frozen"/>
      <selection pane="bottomLeft"/>
    </sheetView>
  </sheetViews>
  <sheetFormatPr defaultRowHeight="30" customHeight="1" x14ac:dyDescent="0.25"/>
  <cols>
    <col min="1" max="1" width="2.7109375" customWidth="1"/>
    <col min="2" max="2" width="32.85546875" style="5" customWidth="1"/>
    <col min="3" max="15" width="12.5703125" customWidth="1"/>
    <col min="16" max="16" width="2.7109375" customWidth="1"/>
  </cols>
  <sheetData>
    <row r="1" spans="2:15" ht="39.950000000000003" customHeight="1" thickBot="1" x14ac:dyDescent="0.3">
      <c r="B1" s="22" t="s">
        <v>0</v>
      </c>
      <c r="C1" s="22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</row>
    <row r="2" spans="2:15" ht="15" customHeight="1" thickBot="1" x14ac:dyDescent="0.3">
      <c r="B2" s="6"/>
      <c r="C2" s="3" t="s">
        <v>8</v>
      </c>
      <c r="D2" s="3" t="s">
        <v>9</v>
      </c>
      <c r="E2" s="3" t="s">
        <v>10</v>
      </c>
      <c r="F2" s="3" t="s">
        <v>11</v>
      </c>
      <c r="G2" s="3" t="s">
        <v>12</v>
      </c>
      <c r="H2" s="3" t="s">
        <v>13</v>
      </c>
      <c r="I2" s="3" t="s">
        <v>14</v>
      </c>
      <c r="J2" s="3" t="s">
        <v>15</v>
      </c>
      <c r="K2" s="3" t="s">
        <v>16</v>
      </c>
      <c r="L2" s="3" t="s">
        <v>17</v>
      </c>
      <c r="M2" s="3" t="s">
        <v>18</v>
      </c>
      <c r="N2" s="3" t="s">
        <v>19</v>
      </c>
      <c r="O2" s="3" t="s">
        <v>20</v>
      </c>
    </row>
    <row r="3" spans="2:15" ht="30" customHeight="1" thickBot="1" x14ac:dyDescent="0.3">
      <c r="B3" s="4" t="s">
        <v>1</v>
      </c>
      <c r="C3" s="9">
        <f>Vydavky[[#Totals],[Jan]]</f>
        <v>0</v>
      </c>
      <c r="D3" s="9">
        <f>Vydavky[[#Totals],[Feb]]</f>
        <v>0</v>
      </c>
      <c r="E3" s="9">
        <f>Vydavky[[#Totals],[Marec]]</f>
        <v>0</v>
      </c>
      <c r="F3" s="9">
        <f>Vydavky[[#Totals],[Apríl]]</f>
        <v>0</v>
      </c>
      <c r="G3" s="9">
        <f>Vydavky[[#Totals],[Máj]]</f>
        <v>0</v>
      </c>
      <c r="H3" s="9">
        <f>Vydavky[[#Totals],[Jún]]</f>
        <v>0</v>
      </c>
      <c r="I3" s="9">
        <f>Vydavky[[#Totals],[Júl]]</f>
        <v>0</v>
      </c>
      <c r="J3" s="9">
        <f>Vydavky[[#Totals],[Aug]]</f>
        <v>0</v>
      </c>
      <c r="K3" s="9">
        <f>Vydavky[[#Totals],[Sept]]</f>
        <v>0</v>
      </c>
      <c r="L3" s="9">
        <f>Vydavky[[#Totals],[Okt]]</f>
        <v>0</v>
      </c>
      <c r="M3" s="9">
        <f>Vydavky[[#Totals],[Nov]]</f>
        <v>0</v>
      </c>
      <c r="N3" s="9">
        <f>Vydavky[[#Totals],[Dec]]</f>
        <v>0</v>
      </c>
      <c r="O3" s="2">
        <f>SUM(C3:N3)</f>
        <v>0</v>
      </c>
    </row>
    <row r="4" spans="2:15" ht="30" customHeight="1" thickBot="1" x14ac:dyDescent="0.3">
      <c r="B4" s="5" t="s">
        <v>2</v>
      </c>
      <c r="C4" s="10">
        <f>SUM(Prijmy[[#Totals],[Jan]]-C3)</f>
        <v>0</v>
      </c>
      <c r="D4" s="10">
        <f>SUM(Prijmy[[#Totals],[Feb]]-D3)</f>
        <v>0</v>
      </c>
      <c r="E4" s="10">
        <f>SUM(Prijmy[[#Totals],[Marec]]-E3)</f>
        <v>0</v>
      </c>
      <c r="F4" s="10">
        <f>SUM(Prijmy[[#Totals],[Apríl]]-F3)</f>
        <v>0</v>
      </c>
      <c r="G4" s="10">
        <f>SUM(Prijmy[[#Totals],[Máj]]-G3)</f>
        <v>0</v>
      </c>
      <c r="H4" s="10">
        <f>SUM(Prijmy[[#Totals],[Jún]]-H3)</f>
        <v>0</v>
      </c>
      <c r="I4" s="10">
        <f>SUM(Prijmy[[#Totals],[Júl]]-I3)</f>
        <v>0</v>
      </c>
      <c r="J4" s="10">
        <f>SUM(Prijmy[[#Totals],[Aug]]-J3)</f>
        <v>0</v>
      </c>
      <c r="K4" s="10">
        <f>SUM(Prijmy[[#Totals],[Sept]]-K3)</f>
        <v>0</v>
      </c>
      <c r="L4" s="10">
        <f>SUM(Prijmy[[#Totals],[Okt]]-L3)</f>
        <v>0</v>
      </c>
      <c r="M4" s="10">
        <f>SUM(Prijmy[[#Totals],[Nov]]-M3)</f>
        <v>0</v>
      </c>
      <c r="N4" s="10">
        <f>SUM(Prijmy[[#Totals],[Dec]]-N3)</f>
        <v>0</v>
      </c>
      <c r="O4" s="10">
        <f>SUM(C4:N4)</f>
        <v>0</v>
      </c>
    </row>
    <row r="5" spans="2:15" ht="30" customHeight="1" thickBot="1" x14ac:dyDescent="0.3">
      <c r="B5" s="8" t="s">
        <v>3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</row>
    <row r="6" spans="2:15" ht="30" customHeight="1" thickBot="1" x14ac:dyDescent="0.3">
      <c r="B6" s="13" t="s">
        <v>4</v>
      </c>
      <c r="C6" s="17" t="s">
        <v>8</v>
      </c>
      <c r="D6" s="13" t="s">
        <v>9</v>
      </c>
      <c r="E6" s="13" t="s">
        <v>10</v>
      </c>
      <c r="F6" s="13" t="s">
        <v>11</v>
      </c>
      <c r="G6" s="13" t="s">
        <v>12</v>
      </c>
      <c r="H6" s="13" t="s">
        <v>13</v>
      </c>
      <c r="I6" s="13" t="s">
        <v>14</v>
      </c>
      <c r="J6" s="13" t="s">
        <v>15</v>
      </c>
      <c r="K6" s="13" t="s">
        <v>16</v>
      </c>
      <c r="L6" s="13" t="s">
        <v>17</v>
      </c>
      <c r="M6" s="13" t="s">
        <v>18</v>
      </c>
      <c r="N6" s="13" t="s">
        <v>19</v>
      </c>
      <c r="O6" s="13" t="s">
        <v>20</v>
      </c>
    </row>
    <row r="7" spans="2:15" ht="30" customHeight="1" thickBot="1" x14ac:dyDescent="0.3">
      <c r="B7" s="5" t="s">
        <v>5</v>
      </c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">
        <f>SUM(Prijmy[[#This Row],[Jan]:[Dec]])</f>
        <v>0</v>
      </c>
    </row>
    <row r="8" spans="2:15" ht="30" customHeight="1" thickBot="1" x14ac:dyDescent="0.3">
      <c r="B8" s="5" t="s">
        <v>6</v>
      </c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">
        <f>SUM(Prijmy[[#This Row],[Jan]:[Dec]])</f>
        <v>0</v>
      </c>
    </row>
    <row r="9" spans="2:15" ht="30" customHeight="1" thickBot="1" x14ac:dyDescent="0.3">
      <c r="B9" s="5" t="s">
        <v>7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">
        <f>SUM(Prijmy[[#This Row],[Jan]:[Dec]])</f>
        <v>0</v>
      </c>
    </row>
    <row r="10" spans="2:15" ht="30" customHeight="1" thickBot="1" x14ac:dyDescent="0.3">
      <c r="B10" t="s">
        <v>39</v>
      </c>
      <c r="C10" s="18">
        <f>SUBTOTAL(109,Prijmy[Jan])</f>
        <v>0</v>
      </c>
      <c r="D10" s="18">
        <f>SUBTOTAL(109,Prijmy[Feb])</f>
        <v>0</v>
      </c>
      <c r="E10" s="18">
        <f>SUBTOTAL(109,Prijmy[Marec])</f>
        <v>0</v>
      </c>
      <c r="F10" s="18">
        <f>SUBTOTAL(109,Prijmy[Apríl])</f>
        <v>0</v>
      </c>
      <c r="G10" s="18">
        <f>SUBTOTAL(109,Prijmy[Máj])</f>
        <v>0</v>
      </c>
      <c r="H10" s="18">
        <f>SUBTOTAL(109,Prijmy[Jún])</f>
        <v>0</v>
      </c>
      <c r="I10" s="18">
        <f>SUBTOTAL(109,Prijmy[Júl])</f>
        <v>0</v>
      </c>
      <c r="J10" s="18">
        <f>SUBTOTAL(109,Prijmy[Aug])</f>
        <v>0</v>
      </c>
      <c r="K10" s="18">
        <f>SUBTOTAL(109,Prijmy[Sept])</f>
        <v>0</v>
      </c>
      <c r="L10" s="18">
        <f>SUBTOTAL(109,Prijmy[Okt])</f>
        <v>0</v>
      </c>
      <c r="M10" s="18">
        <f>SUBTOTAL(109,Prijmy[Nov])</f>
        <v>0</v>
      </c>
      <c r="N10" s="18">
        <f>SUBTOTAL(109,Prijmy[Dec])</f>
        <v>0</v>
      </c>
      <c r="O10" s="19">
        <f>SUBTOTAL(109,Prijmy[Rok])</f>
        <v>0</v>
      </c>
    </row>
  </sheetData>
  <mergeCells count="1">
    <mergeCell ref="B1:C1"/>
  </mergeCells>
  <phoneticPr fontId="0" type="noConversion"/>
  <conditionalFormatting sqref="C4:N4">
    <cfRule type="iconSet" priority="2">
      <iconSet iconSet="3Arrows">
        <cfvo type="percentile" val="0"/>
        <cfvo type="num" val="0"/>
        <cfvo type="num" val="1"/>
      </iconSet>
    </cfRule>
  </conditionalFormatting>
  <conditionalFormatting sqref="O4">
    <cfRule type="iconSet" priority="1">
      <iconSet iconSet="3Arrows">
        <cfvo type="percentile" val="0"/>
        <cfvo type="num" val="0"/>
        <cfvo type="num" val="1"/>
      </iconSet>
    </cfRule>
  </conditionalFormatting>
  <dataValidations count="9">
    <dataValidation allowBlank="1" showInputMessage="1" showErrorMessage="1" prompt="V tejto bunke sa nachádza nadpis hárka." sqref="B1:C1" xr:uid="{00000000-0002-0000-0000-000000000000}"/>
    <dataValidation allowBlank="1" showInputMessage="1" showErrorMessage="1" prompt="V bunkách vpravo sú mesiace. V bunkách C3 až O4 nižšie sa automaticky vypočítajú celkové výdavky a chýbajúci alebo zostávajúci obnos." sqref="B2" xr:uid="{00000000-0002-0000-0000-000001000000}"/>
    <dataValidation allowBlank="1" showInputMessage="1" showErrorMessage="1" prompt="V bunkách vpravo sa automaticky vypočítajú celkové výdavky." sqref="B3" xr:uid="{00000000-0002-0000-0000-000002000000}"/>
    <dataValidation allowBlank="1" showInputMessage="1" showErrorMessage="1" prompt="V bunkách vpravo sa automaticky vypočíta chýbajúci alebo zostávajúci obnos a ikony sa aktualizujú podľa výsledku." sqref="B4" xr:uid="{00000000-0002-0000-0000-000003000000}"/>
    <dataValidation allowBlank="1" showInputMessage="1" showErrorMessage="1" prompt="Do tabuľky nižšie zadajte podrobnosti príjmu." sqref="B5" xr:uid="{00000000-0002-0000-0000-000004000000}"/>
    <dataValidation allowBlank="1" showInputMessage="1" showErrorMessage="1" prompt="V tomto zošite môžete vytvoriť základný osobný rozpočet. Celkové mesačné a ročné výdavky v tomto hárku sa aktualizujú automaticky. Zadajte podrobnosti do tabuľky príjmov." sqref="A1" xr:uid="{00000000-0002-0000-0000-000005000000}"/>
    <dataValidation allowBlank="1" showInputMessage="1" showErrorMessage="1" prompt="Do stĺpca pod týmto záhlavím zadajte kategóriu. Na vyhľadanie konkrétnych záznamov použite filtre záhlaví." sqref="B6" xr:uid="{00000000-0002-0000-0000-000006000000}"/>
    <dataValidation allowBlank="1" showInputMessage="1" showErrorMessage="1" prompt="V stĺpci pod týmto záhlavím sa automaticky vypočítajú ročné príjmy." sqref="O6" xr:uid="{00000000-0002-0000-0000-000007000000}"/>
    <dataValidation allowBlank="1" showInputMessage="1" showErrorMessage="1" prompt="Do stĺpca pod týmto záhlavím zadajte príjmy za tento mesiac." sqref="C6:N6" xr:uid="{00000000-0002-0000-0000-000008000000}"/>
  </dataValidations>
  <printOptions horizontalCentered="1"/>
  <pageMargins left="0.5" right="0.5" top="0.75" bottom="0.75" header="0.5" footer="0.5"/>
  <pageSetup paperSize="9" scale="68" fitToHeight="0" orientation="landscape" horizontalDpi="200" verticalDpi="200" r:id="rId1"/>
  <headerFooter differentFirst="1" alignWithMargins="0">
    <oddFooter>Page &amp;P of &amp;N</oddFooter>
  </headerFooter>
  <ignoredErrors>
    <ignoredError sqref="O7:O9" emptyCellReference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7"/>
    <pageSetUpPr fitToPage="1"/>
  </sheetPr>
  <dimension ref="B1:P12"/>
  <sheetViews>
    <sheetView showGridLines="0" workbookViewId="0">
      <pane ySplit="1" topLeftCell="A2" activePane="bottomLeft" state="frozen"/>
      <selection pane="bottomLeft"/>
    </sheetView>
  </sheetViews>
  <sheetFormatPr defaultRowHeight="30" customHeight="1" x14ac:dyDescent="0.25"/>
  <cols>
    <col min="1" max="1" width="2.7109375" customWidth="1"/>
    <col min="2" max="2" width="21.42578125" customWidth="1"/>
    <col min="3" max="3" width="24.28515625" customWidth="1"/>
    <col min="4" max="16" width="12.5703125" customWidth="1"/>
    <col min="17" max="17" width="2.7109375" customWidth="1"/>
  </cols>
  <sheetData>
    <row r="1" spans="2:16" ht="39.950000000000003" customHeight="1" x14ac:dyDescent="0.25">
      <c r="B1" s="23" t="s">
        <v>0</v>
      </c>
      <c r="C1" s="23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</row>
    <row r="2" spans="2:16" ht="30" customHeight="1" thickBot="1" x14ac:dyDescent="0.3">
      <c r="B2" s="8" t="s">
        <v>21</v>
      </c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</row>
    <row r="3" spans="2:16" ht="30" customHeight="1" thickBot="1" x14ac:dyDescent="0.3">
      <c r="B3" s="13" t="s">
        <v>4</v>
      </c>
      <c r="C3" s="13" t="s">
        <v>30</v>
      </c>
      <c r="D3" s="17" t="s">
        <v>8</v>
      </c>
      <c r="E3" s="13" t="s">
        <v>9</v>
      </c>
      <c r="F3" s="13" t="s">
        <v>10</v>
      </c>
      <c r="G3" s="13" t="s">
        <v>11</v>
      </c>
      <c r="H3" s="13" t="s">
        <v>12</v>
      </c>
      <c r="I3" s="13" t="s">
        <v>13</v>
      </c>
      <c r="J3" s="13" t="s">
        <v>14</v>
      </c>
      <c r="K3" s="13" t="s">
        <v>15</v>
      </c>
      <c r="L3" s="13" t="s">
        <v>16</v>
      </c>
      <c r="M3" s="13" t="s">
        <v>17</v>
      </c>
      <c r="N3" s="13" t="s">
        <v>18</v>
      </c>
      <c r="O3" s="13" t="s">
        <v>19</v>
      </c>
      <c r="P3" s="13" t="s">
        <v>20</v>
      </c>
    </row>
    <row r="4" spans="2:16" ht="30" customHeight="1" x14ac:dyDescent="0.25">
      <c r="B4" s="14" t="s">
        <v>22</v>
      </c>
      <c r="C4" s="11" t="s">
        <v>31</v>
      </c>
      <c r="D4" s="24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5">
        <f>SUM(Výdavky!$D4:$O4)</f>
        <v>0</v>
      </c>
    </row>
    <row r="5" spans="2:16" ht="30" customHeight="1" x14ac:dyDescent="0.25">
      <c r="B5" s="15" t="s">
        <v>23</v>
      </c>
      <c r="C5" s="11" t="s">
        <v>32</v>
      </c>
      <c r="D5" s="24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5">
        <f>SUM(Výdavky!$D5:$O5)</f>
        <v>0</v>
      </c>
    </row>
    <row r="6" spans="2:16" ht="30" customHeight="1" x14ac:dyDescent="0.25">
      <c r="B6" s="16" t="s">
        <v>24</v>
      </c>
      <c r="C6" s="11" t="s">
        <v>33</v>
      </c>
      <c r="D6" s="24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5">
        <f>SUM(Výdavky!$D6:$O6)</f>
        <v>0</v>
      </c>
    </row>
    <row r="7" spans="2:16" ht="30" customHeight="1" x14ac:dyDescent="0.25">
      <c r="B7" s="15" t="s">
        <v>25</v>
      </c>
      <c r="C7" s="11" t="s">
        <v>34</v>
      </c>
      <c r="D7" s="24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5">
        <f>SUM(Výdavky!$D7:$O7)</f>
        <v>0</v>
      </c>
    </row>
    <row r="8" spans="2:16" ht="30" customHeight="1" x14ac:dyDescent="0.25">
      <c r="B8" s="16" t="s">
        <v>26</v>
      </c>
      <c r="C8" s="11" t="s">
        <v>35</v>
      </c>
      <c r="D8" s="24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5">
        <f>SUM(Výdavky!$D8:$O8)</f>
        <v>0</v>
      </c>
    </row>
    <row r="9" spans="2:16" ht="30" customHeight="1" x14ac:dyDescent="0.25">
      <c r="B9" s="15" t="s">
        <v>27</v>
      </c>
      <c r="C9" s="11" t="s">
        <v>36</v>
      </c>
      <c r="D9" s="24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5">
        <f>SUM(Výdavky!$D9:$O9)</f>
        <v>0</v>
      </c>
    </row>
    <row r="10" spans="2:16" ht="30" customHeight="1" x14ac:dyDescent="0.25">
      <c r="B10" s="16" t="s">
        <v>28</v>
      </c>
      <c r="C10" s="11" t="s">
        <v>37</v>
      </c>
      <c r="D10" s="24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5">
        <f>SUM(Výdavky!$D10:$O10)</f>
        <v>0</v>
      </c>
    </row>
    <row r="11" spans="2:16" ht="30" customHeight="1" x14ac:dyDescent="0.25">
      <c r="B11" s="15" t="s">
        <v>29</v>
      </c>
      <c r="C11" s="5" t="s">
        <v>38</v>
      </c>
      <c r="D11" s="24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5">
        <f>SUM(Výdavky!$D11:$O11)</f>
        <v>0</v>
      </c>
    </row>
    <row r="12" spans="2:16" ht="30" customHeight="1" x14ac:dyDescent="0.25">
      <c r="B12" s="12" t="s">
        <v>39</v>
      </c>
      <c r="D12" s="20">
        <f>SUBTOTAL(109,Vydavky[Jan])</f>
        <v>0</v>
      </c>
      <c r="E12" s="20">
        <f>SUBTOTAL(109,Vydavky[Feb])</f>
        <v>0</v>
      </c>
      <c r="F12" s="20">
        <f>SUBTOTAL(109,Vydavky[Marec])</f>
        <v>0</v>
      </c>
      <c r="G12" s="20">
        <f>SUBTOTAL(109,Vydavky[Apríl])</f>
        <v>0</v>
      </c>
      <c r="H12" s="20">
        <f>SUBTOTAL(109,Vydavky[Máj])</f>
        <v>0</v>
      </c>
      <c r="I12" s="20">
        <f>SUBTOTAL(109,Vydavky[Jún])</f>
        <v>0</v>
      </c>
      <c r="J12" s="20">
        <f>SUBTOTAL(109,Vydavky[Júl])</f>
        <v>0</v>
      </c>
      <c r="K12" s="20">
        <f>SUBTOTAL(109,Vydavky[Aug])</f>
        <v>0</v>
      </c>
      <c r="L12" s="20">
        <f>SUBTOTAL(109,Vydavky[Sept])</f>
        <v>0</v>
      </c>
      <c r="M12" s="20">
        <f>SUBTOTAL(109,Vydavky[Okt])</f>
        <v>0</v>
      </c>
      <c r="N12" s="20">
        <f>SUBTOTAL(109,Vydavky[Nov])</f>
        <v>0</v>
      </c>
      <c r="O12" s="20">
        <f>SUBTOTAL(109,Vydavky[Dec])</f>
        <v>0</v>
      </c>
      <c r="P12" s="20">
        <f>SUBTOTAL(109,Vydavky[Rok])</f>
        <v>0</v>
      </c>
    </row>
  </sheetData>
  <mergeCells count="1">
    <mergeCell ref="B1:C1"/>
  </mergeCells>
  <dataValidations count="8">
    <dataValidation allowBlank="1" showInputMessage="1" showErrorMessage="1" prompt="V tejto bunke sa nachádza nadpis hárka." sqref="B1:C1" xr:uid="{00000000-0002-0000-0100-000000000000}"/>
    <dataValidation allowBlank="1" showInputMessage="1" showErrorMessage="1" prompt="Do tabuľky uvedenej nižšie zadajte výdavky." sqref="B2" xr:uid="{00000000-0002-0000-0100-000001000000}"/>
    <dataValidation allowBlank="1" showInputMessage="1" showErrorMessage="1" prompt="Do pod týmto záhlavím zadajte podkategóriu." sqref="C3" xr:uid="{00000000-0002-0000-0100-000002000000}"/>
    <dataValidation allowBlank="1" showInputMessage="1" showErrorMessage="1" prompt="Do stĺpca pod týmto záhlavím zadajte výdavky za tento mesiac." sqref="D3:O3" xr:uid="{00000000-0002-0000-0100-000003000000}"/>
    <dataValidation allowBlank="1" showInputMessage="1" showErrorMessage="1" prompt="V stĺpci pod týmto záhlavím sa automaticky vypočítajú ročné výdavky." sqref="P3" xr:uid="{00000000-0002-0000-0100-000004000000}"/>
    <dataValidation allowBlank="1" showInputMessage="1" showErrorMessage="1" prompt="Do tabuľky výdavkov v tomto hárku zadajte mesačné výdavky. Ročné výdavky sa vypočítajú automaticky." sqref="A1" xr:uid="{00000000-0002-0000-0100-000005000000}"/>
    <dataValidation type="list" errorStyle="warning" allowBlank="1" showInputMessage="1" showErrorMessage="1" error="Vyberte kategóriu v zozname. Vyberte možnosť ZRUŠIŤ a stlačením kombinácie klávesov ALT + ŠÍPKA NADOL zobrazte možnosti. Potom pomocou klávesov ŠÍPKA NADOL a ENTER vyberte možnosť." sqref="B4:B11" xr:uid="{00000000-0002-0000-0100-000006000000}">
      <formula1>"Domov,Bežné výdavky,Doprava,Zábava,Zdravotné,Dovolenky,Rekreácia,Poplatky a predplatné,Osobné,Finančné záväzky,Rôzne platby"</formula1>
    </dataValidation>
    <dataValidation allowBlank="1" showInputMessage="1" showErrorMessage="1" prompt="V tomto stĺpci pod týmto záhlavím vyberte kategóriu. Stlačením kombinácie klávesov ALT + ŠÍPKA NADOL otvorte rozbaľovací zoznam a potom stlačením klávesu ENTER vykonajte výber." sqref="B3" xr:uid="{00000000-0002-0000-0100-000007000000}"/>
  </dataValidations>
  <printOptions horizontalCentered="1"/>
  <pageMargins left="0.5" right="0.5" top="0.75" bottom="0.75" header="0.5" footer="0.5"/>
  <pageSetup paperSize="9" scale="64" fitToHeight="0" orientation="landscape" horizontalDpi="200" verticalDpi="200" r:id="rId1"/>
  <headerFooter differentFirst="1" alignWithMargins="0">
    <oddFooter>Page &amp;P of &amp;N</oddFooter>
  </headerFooter>
  <ignoredErrors>
    <ignoredError sqref="P4:P11" emptyCellReference="1"/>
  </ignoredError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5</vt:i4>
      </vt:variant>
    </vt:vector>
  </HeadingPairs>
  <TitlesOfParts>
    <vt:vector size="7" baseType="lpstr">
      <vt:lpstr>Súhrn</vt:lpstr>
      <vt:lpstr>Výdavky</vt:lpstr>
      <vt:lpstr>Nadpis1</vt:lpstr>
      <vt:lpstr>Nadpis2</vt:lpstr>
      <vt:lpstr>Súhrn!Názvy_tlače</vt:lpstr>
      <vt:lpstr>Výdavky!Názvy_tlače</vt:lpstr>
      <vt:lpstr>Oblast_nadpisu_riadka1..O4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Printed>2018-02-27T11:11:33Z</cp:lastPrinted>
  <dcterms:created xsi:type="dcterms:W3CDTF">2018-02-27T04:55:40Z</dcterms:created>
  <dcterms:modified xsi:type="dcterms:W3CDTF">2018-09-18T10:22:33Z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