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000" xr2:uid="{00000000-000D-0000-FFFF-FFFF00000000}"/>
  </bookViews>
  <sheets>
    <sheet name="パフォーマンス レポート" sheetId="3" r:id="rId1"/>
    <sheet name="定義" sheetId="2" r:id="rId2"/>
  </sheets>
  <definedNames>
    <definedName name="ColumnTitle2">定義[[#Headers],[S'#]]</definedName>
    <definedName name="_xlnm.Print_Area" localSheetId="0">'パフォーマンス レポート'!$B$2:$T$25</definedName>
    <definedName name="_xlnm.Print_Titles" localSheetId="0">'パフォーマンス レポート'!$7:$7</definedName>
    <definedName name="_xlnm.Print_Titles" localSheetId="1">定義!$5:$5</definedName>
    <definedName name="Title1">効率[[#Headers],[S'#]]</definedName>
    <definedName name="Title2">状態[[#Headers],[状態]]</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3" l="1"/>
  <c r="N10" i="3" l="1"/>
  <c r="N11" i="3"/>
  <c r="N12" i="3"/>
  <c r="N14" i="3"/>
  <c r="N15" i="3"/>
  <c r="N16" i="3"/>
  <c r="N19" i="3"/>
  <c r="N20" i="3"/>
  <c r="N21" i="3"/>
  <c r="N23" i="3"/>
  <c r="N24" i="3"/>
  <c r="N25" i="3"/>
  <c r="M10" i="3"/>
  <c r="P10" i="3" s="1"/>
  <c r="M11" i="3"/>
  <c r="P11" i="3" s="1"/>
  <c r="M12" i="3"/>
  <c r="P12" i="3" s="1"/>
  <c r="M14" i="3"/>
  <c r="P14" i="3" s="1"/>
  <c r="O14" i="3" s="1"/>
  <c r="M15" i="3"/>
  <c r="P15" i="3" s="1"/>
  <c r="M16" i="3"/>
  <c r="P16" i="3" s="1"/>
  <c r="O16" i="3" s="1"/>
  <c r="M19" i="3"/>
  <c r="P19" i="3" s="1"/>
  <c r="M20" i="3"/>
  <c r="P20" i="3" s="1"/>
  <c r="M21" i="3"/>
  <c r="P21" i="3" s="1"/>
  <c r="M23" i="3"/>
  <c r="P23" i="3" s="1"/>
  <c r="M24" i="3"/>
  <c r="P24" i="3" s="1"/>
  <c r="M25" i="3"/>
  <c r="P25" i="3" s="1"/>
  <c r="R25" i="3" s="1"/>
  <c r="Q25" i="3" s="1"/>
  <c r="K10" i="3"/>
  <c r="L10" i="3" s="1"/>
  <c r="K11" i="3"/>
  <c r="L11" i="3" s="1"/>
  <c r="K12" i="3"/>
  <c r="L12" i="3" s="1"/>
  <c r="K14" i="3"/>
  <c r="L14" i="3" s="1"/>
  <c r="K15" i="3"/>
  <c r="L15" i="3" s="1"/>
  <c r="K16" i="3"/>
  <c r="L16" i="3" s="1"/>
  <c r="K19" i="3"/>
  <c r="L19" i="3" s="1"/>
  <c r="K20" i="3"/>
  <c r="L20" i="3" s="1"/>
  <c r="K21" i="3"/>
  <c r="L21" i="3" s="1"/>
  <c r="K23" i="3"/>
  <c r="L23" i="3" s="1"/>
  <c r="K24" i="3"/>
  <c r="L24" i="3" s="1"/>
  <c r="K25" i="3"/>
  <c r="L25" i="3" s="1"/>
  <c r="I10" i="3"/>
  <c r="J10" i="3" s="1"/>
  <c r="I11" i="3"/>
  <c r="J11" i="3" s="1"/>
  <c r="I12" i="3"/>
  <c r="J12" i="3" s="1"/>
  <c r="I14" i="3"/>
  <c r="J14" i="3" s="1"/>
  <c r="I15" i="3"/>
  <c r="J15" i="3" s="1"/>
  <c r="I16" i="3"/>
  <c r="J16" i="3" s="1"/>
  <c r="I19" i="3"/>
  <c r="J19" i="3" s="1"/>
  <c r="I20" i="3"/>
  <c r="J20" i="3" s="1"/>
  <c r="I21" i="3"/>
  <c r="J21" i="3" s="1"/>
  <c r="I23" i="3"/>
  <c r="J23" i="3" s="1"/>
  <c r="I24" i="3"/>
  <c r="J24" i="3" s="1"/>
  <c r="I25" i="3"/>
  <c r="J25" i="3" s="1"/>
  <c r="D9" i="3"/>
  <c r="G22" i="3"/>
  <c r="I22" i="3" s="1"/>
  <c r="F22" i="3"/>
  <c r="E22" i="3"/>
  <c r="N22" i="3" s="1"/>
  <c r="G18" i="3"/>
  <c r="G17" i="3" s="1"/>
  <c r="F18" i="3"/>
  <c r="E18" i="3"/>
  <c r="K18" i="3" s="1"/>
  <c r="L18" i="3" s="1"/>
  <c r="D18" i="3"/>
  <c r="G13" i="3"/>
  <c r="I13" i="3" s="1"/>
  <c r="F13" i="3"/>
  <c r="E13" i="3"/>
  <c r="K13" i="3" s="1"/>
  <c r="L13" i="3" s="1"/>
  <c r="D13" i="3"/>
  <c r="G9" i="3"/>
  <c r="I9" i="3" s="1"/>
  <c r="F9" i="3"/>
  <c r="E9" i="3"/>
  <c r="N9" i="3" s="1"/>
  <c r="D8" i="3"/>
  <c r="F8" i="3"/>
  <c r="F17" i="3"/>
  <c r="S11" i="3" l="1"/>
  <c r="T11" i="3" s="1"/>
  <c r="O20" i="3"/>
  <c r="R20" i="3"/>
  <c r="Q20" i="3" s="1"/>
  <c r="S16" i="3"/>
  <c r="T16" i="3" s="1"/>
  <c r="R11" i="3"/>
  <c r="Q11" i="3" s="1"/>
  <c r="O11" i="3"/>
  <c r="I18" i="3"/>
  <c r="S19" i="3"/>
  <c r="T19" i="3" s="1"/>
  <c r="E17" i="3"/>
  <c r="K22" i="3"/>
  <c r="L22" i="3" s="1"/>
  <c r="J22" i="3"/>
  <c r="M13" i="3"/>
  <c r="P13" i="3" s="1"/>
  <c r="R13" i="3" s="1"/>
  <c r="Q13" i="3" s="1"/>
  <c r="J18" i="3"/>
  <c r="K17" i="3"/>
  <c r="L17" i="3" s="1"/>
  <c r="J9" i="3"/>
  <c r="J13" i="3"/>
  <c r="M22" i="3"/>
  <c r="S22" i="3" s="1"/>
  <c r="T22" i="3" s="1"/>
  <c r="R23" i="3"/>
  <c r="Q23" i="3" s="1"/>
  <c r="O23" i="3"/>
  <c r="S23" i="3"/>
  <c r="T23" i="3" s="1"/>
  <c r="S21" i="3"/>
  <c r="T21" i="3" s="1"/>
  <c r="S15" i="3"/>
  <c r="T15" i="3" s="1"/>
  <c r="S10" i="3"/>
  <c r="T10" i="3" s="1"/>
  <c r="M9" i="3"/>
  <c r="P9" i="3" s="1"/>
  <c r="R9" i="3" s="1"/>
  <c r="Q9" i="3" s="1"/>
  <c r="P22" i="3"/>
  <c r="O22" i="3" s="1"/>
  <c r="S25" i="3"/>
  <c r="T25" i="3" s="1"/>
  <c r="S20" i="3"/>
  <c r="T20" i="3" s="1"/>
  <c r="S14" i="3"/>
  <c r="T14" i="3" s="1"/>
  <c r="I17" i="3"/>
  <c r="J17" i="3" s="1"/>
  <c r="M17" i="3"/>
  <c r="N17" i="3"/>
  <c r="M18" i="3"/>
  <c r="P18" i="3" s="1"/>
  <c r="G8" i="3"/>
  <c r="M8" i="3" s="1"/>
  <c r="P8" i="3" s="1"/>
  <c r="N18" i="3"/>
  <c r="S18" i="3" s="1"/>
  <c r="T18" i="3" s="1"/>
  <c r="O24" i="3"/>
  <c r="R24" i="3"/>
  <c r="Q24" i="3" s="1"/>
  <c r="O12" i="3"/>
  <c r="R12" i="3"/>
  <c r="Q12" i="3" s="1"/>
  <c r="R15" i="3"/>
  <c r="Q15" i="3" s="1"/>
  <c r="O15" i="3"/>
  <c r="O19" i="3"/>
  <c r="R19" i="3"/>
  <c r="Q19" i="3" s="1"/>
  <c r="R21" i="3"/>
  <c r="Q21" i="3" s="1"/>
  <c r="O21" i="3"/>
  <c r="O10" i="3"/>
  <c r="R10" i="3"/>
  <c r="Q10" i="3" s="1"/>
  <c r="D17" i="3"/>
  <c r="E8" i="3"/>
  <c r="N13" i="3"/>
  <c r="R16" i="3"/>
  <c r="Q16" i="3" s="1"/>
  <c r="O25" i="3"/>
  <c r="S12" i="3"/>
  <c r="T12" i="3" s="1"/>
  <c r="S24" i="3"/>
  <c r="T24" i="3" s="1"/>
  <c r="R14" i="3"/>
  <c r="Q14" i="3" s="1"/>
  <c r="K9" i="3"/>
  <c r="L9" i="3" s="1"/>
  <c r="O13" i="3" l="1"/>
  <c r="S13" i="3"/>
  <c r="T13" i="3" s="1"/>
  <c r="R22" i="3"/>
  <c r="Q22" i="3" s="1"/>
  <c r="S9" i="3"/>
  <c r="T9" i="3" s="1"/>
  <c r="R18" i="3"/>
  <c r="Q18" i="3" s="1"/>
  <c r="O18" i="3"/>
  <c r="O8" i="3"/>
  <c r="R8" i="3"/>
  <c r="Q8" i="3" s="1"/>
  <c r="O9" i="3"/>
  <c r="S17" i="3"/>
  <c r="T17" i="3" s="1"/>
  <c r="I8" i="3"/>
  <c r="K8" i="3"/>
  <c r="L8" i="3" s="1"/>
  <c r="N8" i="3"/>
  <c r="S8" i="3" s="1"/>
  <c r="T8" i="3" s="1"/>
  <c r="P17" i="3"/>
  <c r="O17" i="3" s="1"/>
  <c r="J8" i="3"/>
  <c r="R17" i="3" l="1"/>
  <c r="Q17" i="3" s="1"/>
</calcChain>
</file>

<file path=xl/sharedStrings.xml><?xml version="1.0" encoding="utf-8"?>
<sst xmlns="http://schemas.openxmlformats.org/spreadsheetml/2006/main" count="131" uniqueCount="110">
  <si>
    <t>プロジェクトのパフォーマンス</t>
  </si>
  <si>
    <t>レポート</t>
  </si>
  <si>
    <t>S#</t>
  </si>
  <si>
    <t>A</t>
  </si>
  <si>
    <t>A.1</t>
  </si>
  <si>
    <t>A.1.1</t>
  </si>
  <si>
    <t>A.1.2</t>
  </si>
  <si>
    <t>A.1.3</t>
  </si>
  <si>
    <t>A.2</t>
  </si>
  <si>
    <t>A.2.1</t>
  </si>
  <si>
    <t>A.2.2</t>
  </si>
  <si>
    <t>A.2.3</t>
  </si>
  <si>
    <t>B</t>
  </si>
  <si>
    <t>B.1</t>
  </si>
  <si>
    <t>B.1.1</t>
  </si>
  <si>
    <t>B.1.2</t>
  </si>
  <si>
    <t>B.1.3</t>
  </si>
  <si>
    <t>B.2</t>
  </si>
  <si>
    <t>B.2.1</t>
  </si>
  <si>
    <t>B.2.2</t>
  </si>
  <si>
    <t>項目の説明</t>
  </si>
  <si>
    <t>プログラム A</t>
  </si>
  <si>
    <t>プロジェクト 1</t>
  </si>
  <si>
    <t>成果物 1</t>
  </si>
  <si>
    <t>成果物 2</t>
  </si>
  <si>
    <t>成果物 3</t>
  </si>
  <si>
    <t>プロジェクト 2</t>
  </si>
  <si>
    <t>プログラム B</t>
  </si>
  <si>
    <t>予算</t>
  </si>
  <si>
    <t>全体 B.A.C. ($)</t>
  </si>
  <si>
    <t>達成</t>
  </si>
  <si>
    <t>実績</t>
  </si>
  <si>
    <t>コスト</t>
  </si>
  <si>
    <t>C.V. (%)</t>
  </si>
  <si>
    <t>スケジュール</t>
  </si>
  <si>
    <t>S.V. (%)</t>
  </si>
  <si>
    <t>パフォーマンス指数</t>
  </si>
  <si>
    <t>C.P.I.</t>
  </si>
  <si>
    <t>S.P.I.</t>
  </si>
  <si>
    <t>予測</t>
  </si>
  <si>
    <t>E.T.C.</t>
  </si>
  <si>
    <t>E.A.C.</t>
  </si>
  <si>
    <t>V.A.C. (%)</t>
  </si>
  <si>
    <t>定義</t>
  </si>
  <si>
    <t>平均指数</t>
  </si>
  <si>
    <t>状態</t>
  </si>
  <si>
    <t>メトリック定義</t>
  </si>
  <si>
    <t>メートル法</t>
  </si>
  <si>
    <t>基準計画コスト</t>
  </si>
  <si>
    <t>実費</t>
  </si>
  <si>
    <t>達成値</t>
  </si>
  <si>
    <t>予定値</t>
  </si>
  <si>
    <t>コストの差異</t>
  </si>
  <si>
    <t>コスト パフォーマンス指数</t>
  </si>
  <si>
    <t>スケジュールの差異</t>
  </si>
  <si>
    <t>スケジュール パフォーマンス指数</t>
  </si>
  <si>
    <t>推定完了時間</t>
  </si>
  <si>
    <t>完了時の推定</t>
  </si>
  <si>
    <t>完了時の差異</t>
  </si>
  <si>
    <t>予定、達成、実績</t>
  </si>
  <si>
    <t>略語</t>
  </si>
  <si>
    <t>B.A.C.</t>
  </si>
  <si>
    <t>A.C.</t>
  </si>
  <si>
    <t>E.V.</t>
  </si>
  <si>
    <t>P.V.</t>
  </si>
  <si>
    <t>C.V.</t>
  </si>
  <si>
    <t>S.V.</t>
  </si>
  <si>
    <t>V.A.C.</t>
  </si>
  <si>
    <t>該当なし</t>
  </si>
  <si>
    <t>P.E.A.</t>
  </si>
  <si>
    <t>説明</t>
  </si>
  <si>
    <t>ベースライン プロジェクトのコスト</t>
  </si>
  <si>
    <t>特定の期間中の作業完了で発生したコスト合計</t>
  </si>
  <si>
    <t>特定の期間中に完了した物理的作業</t>
  </si>
  <si>
    <t>特定の期間中に完了するように予定された物理的作業</t>
  </si>
  <si>
    <t>特定の期間中の超過コスト</t>
  </si>
  <si>
    <t>コスト効率の割合</t>
  </si>
  <si>
    <t>特定の期間中にずれが生じたスケジュール</t>
  </si>
  <si>
    <t>スケジュール効率の割合</t>
  </si>
  <si>
    <t>予想される追加コスト</t>
  </si>
  <si>
    <t>予想される合計コスト</t>
  </si>
  <si>
    <t>プロジェクト終了時に予想される超過コスト</t>
  </si>
  <si>
    <t>CPI と SPI の平均値</t>
  </si>
  <si>
    <t>予定、達成、実績およびスパーク ライン</t>
  </si>
  <si>
    <t>数式と値</t>
  </si>
  <si>
    <t>E.V.-A.C.</t>
  </si>
  <si>
    <t>E.V./A.C.</t>
  </si>
  <si>
    <t>E.V.-P.V.</t>
  </si>
  <si>
    <t>E.V./P.V.</t>
  </si>
  <si>
    <t>E.A.C.-A.C.</t>
  </si>
  <si>
    <t>B.A.C./C.P.I.</t>
  </si>
  <si>
    <t>B.A.C.-E.A.C.</t>
  </si>
  <si>
    <t>(C.P.I.+S.P.I.)/2</t>
  </si>
  <si>
    <t>黒</t>
  </si>
  <si>
    <t>赤</t>
  </si>
  <si>
    <t>オレンジ</t>
  </si>
  <si>
    <t>緑</t>
  </si>
  <si>
    <t>強制終了または復元する必要があります。</t>
  </si>
  <si>
    <t>直ちに対応が必要</t>
  </si>
  <si>
    <t>ややスケジュール遅れ/予算超過</t>
  </si>
  <si>
    <t>順調</t>
  </si>
  <si>
    <t>下限値</t>
  </si>
  <si>
    <t>P.V. (¥)</t>
    <phoneticPr fontId="29"/>
  </si>
  <si>
    <t>E.V. (¥)</t>
    <phoneticPr fontId="29"/>
  </si>
  <si>
    <t>A.C. (¥)</t>
    <phoneticPr fontId="29"/>
  </si>
  <si>
    <t>P.E.A. (¥)</t>
    <phoneticPr fontId="29"/>
  </si>
  <si>
    <t>C.V. (¥)</t>
    <phoneticPr fontId="29"/>
  </si>
  <si>
    <t>S.V. (¥)</t>
    <phoneticPr fontId="29"/>
  </si>
  <si>
    <t>V.A.C. (¥)</t>
    <phoneticPr fontId="29"/>
  </si>
  <si>
    <t>B.2.3</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</si>
</sst>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 #,##0_ ;_ * \-#,##0_ ;_ * &quot;-&quot;_ ;_ @_ "/>
    <numFmt numFmtId="43" formatCode="_ * #,##0.00_ ;_ * \-#,##0.00_ ;_ * &quot;-&quot;??_ ;_ @_ "/>
    <numFmt numFmtId="176" formatCode="_ &quot;₹&quot;\ * #,##0_ ;_ &quot;₹&quot;\ * \-#,##0_ ;_ &quot;₹&quot;\ * &quot;-&quot;_ ;_ @_ "/>
    <numFmt numFmtId="177" formatCode="_ &quot;₹&quot;\ * #,##0.00_ ;_ &quot;₹&quot;\ * \-#,##0.00_ ;_ &quot;₹&quot;\ * &quot;-&quot;??_ ;_ @_ "/>
    <numFmt numFmtId="178" formatCode="0_);[Red]\(0\)"/>
    <numFmt numFmtId="179" formatCode="0_);\(0\)"/>
    <numFmt numFmtId="180" formatCode="0.00_ "/>
    <numFmt numFmtId="181" formatCode="0.00_);[Red]\(0.00\)"/>
  </numFmts>
  <fonts count="31" x14ac:knownFonts="1">
    <font>
      <sz val="11"/>
      <color theme="1" tint="0.24994659260841701"/>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color theme="1" tint="0.24994659260841701"/>
      <name val="Meiryo UI"/>
      <family val="2"/>
      <charset val="128"/>
    </font>
    <font>
      <i/>
      <sz val="11"/>
      <color theme="1" tint="0.34998626667073579"/>
      <name val="Meiryo UI"/>
      <family val="2"/>
      <charset val="128"/>
    </font>
    <font>
      <u/>
      <sz val="11"/>
      <color theme="11"/>
      <name val="Meiryo UI"/>
      <family val="2"/>
      <charset val="128"/>
    </font>
    <font>
      <sz val="11"/>
      <color rgb="FF006100"/>
      <name val="Meiryo UI"/>
      <family val="2"/>
      <charset val="128"/>
    </font>
    <font>
      <sz val="20"/>
      <color theme="3"/>
      <name val="Meiryo UI"/>
      <family val="2"/>
      <charset val="128"/>
    </font>
    <font>
      <sz val="28"/>
      <color theme="4" tint="-0.24994659260841701"/>
      <name val="Meiryo UI"/>
      <family val="2"/>
      <charset val="128"/>
    </font>
    <font>
      <b/>
      <sz val="11"/>
      <color theme="3"/>
      <name val="Meiryo UI"/>
      <family val="2"/>
      <charset val="128"/>
    </font>
    <font>
      <u/>
      <sz val="11"/>
      <color theme="10"/>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8"/>
      <color theme="3"/>
      <name val="Meiryo UI"/>
      <family val="2"/>
      <charset val="128"/>
    </font>
    <font>
      <b/>
      <sz val="11"/>
      <color theme="1"/>
      <name val="Meiryo UI"/>
      <family val="2"/>
      <charset val="128"/>
    </font>
    <font>
      <sz val="11"/>
      <color rgb="FFFF0000"/>
      <name val="Meiryo UI"/>
      <family val="2"/>
      <charset val="128"/>
    </font>
    <font>
      <u/>
      <sz val="11"/>
      <color theme="0"/>
      <name val="Meiryo UI"/>
      <family val="2"/>
    </font>
    <font>
      <sz val="11"/>
      <color theme="1" tint="0.24994659260841701"/>
      <name val="Meiryo UI"/>
      <family val="2"/>
    </font>
    <font>
      <sz val="20"/>
      <color theme="3"/>
      <name val="Meiryo UI"/>
      <family val="3"/>
      <charset val="128"/>
    </font>
    <font>
      <sz val="28"/>
      <color theme="4" tint="-0.24994659260841701"/>
      <name val="Meiryo UI"/>
      <family val="3"/>
      <charset val="128"/>
    </font>
    <font>
      <sz val="11"/>
      <color theme="1" tint="0.24994659260841701"/>
      <name val="Meiryo UI"/>
      <family val="3"/>
      <charset val="128"/>
    </font>
    <font>
      <b/>
      <sz val="11"/>
      <color theme="1" tint="0.249977111117893"/>
      <name val="Meiryo UI"/>
      <family val="3"/>
      <charset val="128"/>
    </font>
    <font>
      <b/>
      <sz val="10"/>
      <name val="Meiryo UI"/>
      <family val="3"/>
      <charset val="128"/>
    </font>
    <font>
      <b/>
      <sz val="11"/>
      <color theme="1" tint="0.24994659260841701"/>
      <name val="Meiryo UI"/>
      <family val="3"/>
      <charset val="128"/>
    </font>
    <font>
      <sz val="6"/>
      <name val="Meiryo UI"/>
      <family val="2"/>
      <charset val="128"/>
    </font>
    <font>
      <sz val="11"/>
      <color theme="0"/>
      <name val="Meiryo UI"/>
      <family val="3"/>
      <charset val="128"/>
    </font>
  </fonts>
  <fills count="3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right/>
      <top/>
      <bottom style="thin">
        <color theme="1" tint="0.24994659260841701"/>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01"/>
      </top>
      <bottom style="double">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10" fillId="0" borderId="0" applyNumberFormat="0" applyFill="0" applyProtection="0"/>
    <xf numFmtId="0" fontId="11" fillId="0" borderId="0" applyNumberFormat="0" applyFill="0" applyBorder="0" applyProtection="0">
      <alignment vertical="top"/>
    </xf>
    <xf numFmtId="0" fontId="12" fillId="0" borderId="0" applyNumberFormat="0" applyFill="0" applyBorder="0" applyAlignment="0" applyProtection="0"/>
    <xf numFmtId="43" fontId="6" fillId="0" borderId="0" applyFill="0" applyBorder="0" applyAlignment="0" applyProtection="0"/>
    <xf numFmtId="41" fontId="6" fillId="0" borderId="0" applyFill="0" applyBorder="0" applyAlignment="0" applyProtection="0"/>
    <xf numFmtId="177" fontId="6" fillId="0" borderId="0" applyFill="0" applyBorder="0" applyAlignment="0" applyProtection="0"/>
    <xf numFmtId="176" fontId="6" fillId="0" borderId="0" applyFill="0" applyBorder="0" applyAlignment="0" applyProtection="0"/>
    <xf numFmtId="9" fontId="6" fillId="0" borderId="0" applyFill="0" applyBorder="0" applyAlignment="0" applyProtection="0"/>
    <xf numFmtId="0" fontId="6" fillId="5" borderId="7" applyNumberFormat="0" applyAlignment="0" applyProtection="0"/>
    <xf numFmtId="0" fontId="7" fillId="0" borderId="0" applyNumberFormat="0" applyFill="0" applyBorder="0" applyAlignment="0" applyProtection="0"/>
    <xf numFmtId="0" fontId="19" fillId="0" borderId="8" applyNumberFormat="0" applyFill="0" applyAlignment="0" applyProtection="0"/>
    <xf numFmtId="0" fontId="13" fillId="0" borderId="0" applyNumberFormat="0" applyFill="0" applyBorder="0" applyAlignment="0" applyProtection="0">
      <alignment vertical="center" wrapText="1"/>
    </xf>
    <xf numFmtId="0" fontId="8" fillId="0" borderId="0" applyNumberFormat="0" applyFill="0" applyBorder="0" applyAlignment="0" applyProtection="0">
      <alignment vertical="center" wrapText="1"/>
    </xf>
    <xf numFmtId="0" fontId="18" fillId="0" borderId="0" applyNumberFormat="0" applyFill="0" applyBorder="0" applyAlignment="0" applyProtection="0"/>
    <xf numFmtId="0" fontId="12" fillId="0" borderId="0" applyNumberFormat="0" applyFill="0" applyBorder="0" applyAlignment="0" applyProtection="0"/>
    <xf numFmtId="0" fontId="9" fillId="8" borderId="0" applyNumberFormat="0" applyBorder="0" applyAlignment="0" applyProtection="0"/>
    <xf numFmtId="0" fontId="3" fillId="9" borderId="0" applyNumberFormat="0" applyBorder="0" applyAlignment="0" applyProtection="0"/>
    <xf numFmtId="0" fontId="16" fillId="10" borderId="0" applyNumberFormat="0" applyBorder="0" applyAlignment="0" applyProtection="0"/>
    <xf numFmtId="0" fontId="14" fillId="11" borderId="9" applyNumberFormat="0" applyAlignment="0" applyProtection="0"/>
    <xf numFmtId="0" fontId="17" fillId="12" borderId="10" applyNumberFormat="0" applyAlignment="0" applyProtection="0"/>
    <xf numFmtId="0" fontId="4" fillId="12" borderId="9" applyNumberFormat="0" applyAlignment="0" applyProtection="0"/>
    <xf numFmtId="0" fontId="15" fillId="0" borderId="11" applyNumberFormat="0" applyFill="0" applyAlignment="0" applyProtection="0"/>
    <xf numFmtId="0" fontId="5" fillId="13" borderId="12" applyNumberFormat="0" applyAlignment="0" applyProtection="0"/>
    <xf numFmtId="0" fontId="20" fillId="0" borderId="0" applyNumberFormat="0" applyFill="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9">
    <xf numFmtId="0" fontId="0" fillId="0" borderId="0" xfId="0">
      <alignment vertical="center" wrapText="1"/>
    </xf>
    <xf numFmtId="0" fontId="22" fillId="0" borderId="0" xfId="0" applyFont="1">
      <alignment vertical="center" wrapText="1"/>
    </xf>
    <xf numFmtId="178" fontId="22" fillId="0" borderId="0" xfId="0" applyNumberFormat="1" applyFont="1">
      <alignment vertical="center" wrapText="1"/>
    </xf>
    <xf numFmtId="0" fontId="25" fillId="0" borderId="0" xfId="0" applyFont="1">
      <alignment vertical="center" wrapText="1"/>
    </xf>
    <xf numFmtId="0" fontId="26" fillId="0" borderId="0" xfId="0" applyFont="1" applyFill="1" applyBorder="1" applyAlignment="1">
      <alignment vertical="center"/>
    </xf>
    <xf numFmtId="0" fontId="26" fillId="2"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 xfId="0" applyFont="1" applyFill="1" applyBorder="1" applyAlignment="1">
      <alignment horizontal="center" vertical="center"/>
    </xf>
    <xf numFmtId="0" fontId="25" fillId="0" borderId="0" xfId="0" applyFont="1" applyAlignment="1">
      <alignment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indent="1"/>
    </xf>
    <xf numFmtId="0" fontId="25" fillId="0" borderId="0" xfId="0" applyFont="1" applyFill="1" applyBorder="1" applyAlignment="1">
      <alignment horizontal="center" vertical="center" wrapText="1"/>
    </xf>
    <xf numFmtId="0" fontId="27" fillId="0" borderId="0" xfId="0" applyFont="1">
      <alignment vertical="center" wrapText="1"/>
    </xf>
    <xf numFmtId="0" fontId="28" fillId="0" borderId="0" xfId="0" applyFont="1" applyFill="1" applyBorder="1" applyAlignment="1">
      <alignment horizontal="right" vertical="center" indent="1"/>
    </xf>
    <xf numFmtId="0" fontId="28" fillId="0" borderId="0" xfId="0" applyFont="1" applyFill="1" applyBorder="1" applyAlignment="1">
      <alignment horizontal="left" vertical="center" indent="1"/>
    </xf>
    <xf numFmtId="0" fontId="28" fillId="0" borderId="0" xfId="0" applyFont="1" applyFill="1" applyBorder="1" applyAlignment="1">
      <alignment horizontal="center" vertical="center"/>
    </xf>
    <xf numFmtId="179" fontId="28" fillId="0" borderId="0" xfId="0" applyNumberFormat="1" applyFont="1" applyAlignment="1">
      <alignment horizontal="center" vertical="center"/>
    </xf>
    <xf numFmtId="9" fontId="28" fillId="0" borderId="0" xfId="0" applyNumberFormat="1" applyFont="1" applyAlignment="1">
      <alignment horizontal="center" vertical="center"/>
    </xf>
    <xf numFmtId="178" fontId="28"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25" fillId="0" borderId="0" xfId="0" applyFont="1" applyFill="1" applyBorder="1" applyAlignment="1">
      <alignment horizontal="right" vertical="center" indent="1"/>
    </xf>
    <xf numFmtId="0" fontId="25" fillId="0" borderId="0" xfId="0" applyFont="1" applyFill="1" applyBorder="1" applyAlignment="1">
      <alignment horizontal="left" vertical="center" indent="2"/>
    </xf>
    <xf numFmtId="179" fontId="25" fillId="0" borderId="0" xfId="0" applyNumberFormat="1" applyFont="1" applyAlignment="1">
      <alignment horizontal="center" vertical="center"/>
    </xf>
    <xf numFmtId="9" fontId="25" fillId="0" borderId="0" xfId="0" applyNumberFormat="1" applyFont="1" applyAlignment="1">
      <alignment horizontal="center" vertical="center"/>
    </xf>
    <xf numFmtId="178"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indent="3"/>
    </xf>
    <xf numFmtId="0" fontId="25" fillId="0" borderId="0" xfId="0" applyFont="1" applyFill="1" applyBorder="1">
      <alignment vertical="center" wrapText="1"/>
    </xf>
    <xf numFmtId="0" fontId="25" fillId="0" borderId="0" xfId="0" applyFont="1" applyFill="1" applyBorder="1" applyAlignment="1">
      <alignment horizontal="left" vertical="center" wrapText="1" indent="1"/>
    </xf>
    <xf numFmtId="0" fontId="25" fillId="0" borderId="0" xfId="0" applyFont="1" applyFill="1" applyBorder="1" applyAlignment="1">
      <alignment vertical="center" wrapText="1"/>
    </xf>
    <xf numFmtId="0" fontId="30" fillId="3" borderId="6" xfId="0" applyFont="1" applyFill="1" applyBorder="1">
      <alignment vertical="center" wrapText="1"/>
    </xf>
    <xf numFmtId="0" fontId="30" fillId="4" borderId="6" xfId="0" applyFont="1" applyFill="1" applyBorder="1">
      <alignment vertical="center" wrapText="1"/>
    </xf>
    <xf numFmtId="0" fontId="30" fillId="6" borderId="6" xfId="0" applyFont="1" applyFill="1" applyBorder="1">
      <alignment vertical="center" wrapText="1"/>
    </xf>
    <xf numFmtId="0" fontId="30" fillId="7" borderId="6" xfId="0" applyFont="1" applyFill="1" applyBorder="1">
      <alignment vertical="center" wrapText="1"/>
    </xf>
    <xf numFmtId="0" fontId="25" fillId="0" borderId="0" xfId="0" applyFont="1" applyAlignment="1">
      <alignment horizontal="right"/>
    </xf>
    <xf numFmtId="0" fontId="25" fillId="0" borderId="0" xfId="0" applyFont="1" applyAlignment="1">
      <alignment horizontal="center"/>
    </xf>
    <xf numFmtId="180" fontId="28" fillId="0" borderId="0" xfId="0" applyNumberFormat="1" applyFont="1" applyFill="1" applyBorder="1" applyAlignment="1">
      <alignment horizontal="center" vertical="center"/>
    </xf>
    <xf numFmtId="180" fontId="25" fillId="0" borderId="0" xfId="0" applyNumberFormat="1" applyFont="1" applyFill="1" applyBorder="1" applyAlignment="1">
      <alignment horizontal="center" vertical="center"/>
    </xf>
    <xf numFmtId="0" fontId="21" fillId="0" borderId="0" xfId="12" applyFont="1" applyFill="1" applyBorder="1" applyAlignment="1">
      <alignment horizontal="center" vertical="center"/>
    </xf>
    <xf numFmtId="0" fontId="23" fillId="0" borderId="0" xfId="1" applyFont="1" applyFill="1"/>
    <xf numFmtId="0" fontId="26" fillId="2" borderId="5" xfId="0" applyFont="1" applyFill="1" applyBorder="1" applyAlignment="1">
      <alignment horizontal="center" vertical="center"/>
    </xf>
    <xf numFmtId="0" fontId="24" fillId="0" borderId="0" xfId="2" applyFont="1" applyFill="1" applyBorder="1">
      <alignment vertical="top"/>
    </xf>
    <xf numFmtId="0" fontId="24" fillId="0" borderId="0" xfId="2" applyFont="1">
      <alignment vertical="top"/>
    </xf>
    <xf numFmtId="0" fontId="23" fillId="0" borderId="0" xfId="1" applyFont="1"/>
    <xf numFmtId="0" fontId="21" fillId="0" borderId="0" xfId="12" applyFont="1" applyAlignment="1">
      <alignment vertical="center"/>
    </xf>
    <xf numFmtId="181" fontId="22" fillId="0" borderId="0" xfId="0" applyNumberFormat="1" applyFont="1">
      <alignment vertical="center" wrapText="1"/>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4" builtinId="15" customBuiltin="1"/>
    <cellStyle name="チェック セル" xfId="23" builtinId="23" customBuiltin="1"/>
    <cellStyle name="どちらでもない" xfId="18" builtinId="28" customBuiltin="1"/>
    <cellStyle name="パーセント" xfId="8" builtinId="5" customBuiltin="1"/>
    <cellStyle name="ハイパーリンク" xfId="12" builtinId="8" customBuiltin="1"/>
    <cellStyle name="メモ" xfId="9" builtinId="10" customBuiltin="1"/>
    <cellStyle name="リンク セル" xfId="22" builtinId="24" customBuiltin="1"/>
    <cellStyle name="悪い" xfId="17" builtinId="27" customBuiltin="1"/>
    <cellStyle name="計算" xfId="21" builtinId="22" customBuiltin="1"/>
    <cellStyle name="警告文" xfId="24" builtinId="11" customBuiltin="1"/>
    <cellStyle name="桁区切り" xfId="5" builtinId="6" customBuiltin="1"/>
    <cellStyle name="桁区切り [0.00]" xfId="4" builtinId="3" customBuiltin="1"/>
    <cellStyle name="見出し 1" xfId="1" builtinId="16" customBuiltin="1"/>
    <cellStyle name="見出し 2" xfId="2" builtinId="17" customBuiltin="1"/>
    <cellStyle name="見出し 3" xfId="3" builtinId="18" customBuiltin="1"/>
    <cellStyle name="見出し 4" xfId="15" builtinId="19" customBuiltin="1"/>
    <cellStyle name="集計" xfId="11" builtinId="25" customBuiltin="1"/>
    <cellStyle name="出力" xfId="20" builtinId="21" customBuiltin="1"/>
    <cellStyle name="説明文" xfId="10" builtinId="53" customBuiltin="1"/>
    <cellStyle name="通貨" xfId="7" builtinId="7" customBuiltin="1"/>
    <cellStyle name="通貨 [0.00]" xfId="6" builtinId="4" customBuiltin="1"/>
    <cellStyle name="入力" xfId="19" builtinId="20" customBuiltin="1"/>
    <cellStyle name="標準" xfId="0" builtinId="0" customBuiltin="1"/>
    <cellStyle name="表示済みのハイパーリンク" xfId="13" builtinId="9" customBuiltin="1"/>
    <cellStyle name="良い" xfId="16" builtinId="26" customBuiltin="1"/>
  </cellStyles>
  <dxfs count="59">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strike val="0"/>
        <outline val="0"/>
        <shadow val="0"/>
        <u val="none"/>
        <vertAlign val="baseline"/>
        <sz val="11"/>
        <color theme="1" tint="0.24994659260841701"/>
        <name val="Meiryo UI"/>
        <family val="3"/>
        <charset val="128"/>
        <scheme val="none"/>
      </font>
      <alignment horizontal="general"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80" formatCode="0.00_ "/>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79" formatCode="0_);\(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80" formatCode="0.00_ "/>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80" formatCode="0.00_ "/>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79" formatCode="0_);\(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numFmt numFmtId="179" formatCode="0_);\(0\)"/>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u val="none"/>
        <vertAlign val="baseline"/>
        <sz val="11"/>
        <color theme="1" tint="0.24994659260841701"/>
        <name val="Meiryo UI"/>
        <family val="3"/>
        <charset val="128"/>
        <scheme val="none"/>
      </font>
      <alignment horizontal="left" vertical="center" textRotation="0" wrapText="0" indent="1" justifyLastLine="0" shrinkToFit="0" readingOrder="0"/>
    </dxf>
    <dxf>
      <font>
        <strike val="0"/>
        <outline val="0"/>
        <shadow val="0"/>
        <u val="none"/>
        <vertAlign val="baseline"/>
        <sz val="11"/>
        <color theme="1" tint="0.24994659260841701"/>
        <name val="Meiryo UI"/>
        <family val="3"/>
        <charset val="128"/>
        <scheme val="none"/>
      </font>
      <alignment horizontal="right" vertical="center" textRotation="0" wrapText="0" indent="1" justifyLastLine="0" shrinkToFit="0" readingOrder="0"/>
    </dxf>
    <dxf>
      <font>
        <strike val="0"/>
        <outline val="0"/>
        <shadow val="0"/>
        <u val="none"/>
        <vertAlign val="baseline"/>
        <sz val="11"/>
        <color theme="1" tint="0.24994659260841701"/>
        <name val="Meiryo UI"/>
        <family val="3"/>
        <charset val="128"/>
        <scheme val="none"/>
      </font>
    </dxf>
    <dxf>
      <font>
        <strike val="0"/>
        <outline val="0"/>
        <shadow val="0"/>
        <vertAlign val="baseline"/>
        <name val="Meiryo UI"/>
        <family val="3"/>
        <charset val="128"/>
        <scheme val="none"/>
      </font>
    </dxf>
    <dxf>
      <font>
        <b val="0"/>
        <i val="0"/>
        <strike val="0"/>
        <condense val="0"/>
        <extend val="0"/>
        <outline val="0"/>
        <shadow val="0"/>
        <u val="none"/>
        <vertAlign val="baseline"/>
        <sz val="11"/>
        <color theme="1" tint="0.24994659260841701"/>
        <name val="Meiryo UI"/>
        <family val="3"/>
        <charset val="128"/>
        <scheme val="none"/>
      </font>
      <numFmt numFmtId="180" formatCode="0.00_ "/>
      <alignment horizontal="center" vertical="center" textRotation="0" wrapText="0" indent="0" justifyLastLine="0" shrinkToFit="0" readingOrder="0"/>
    </dxf>
    <dxf>
      <font>
        <strike val="0"/>
        <outline val="0"/>
        <shadow val="0"/>
        <vertAlign val="baseline"/>
        <name val="Meiryo UI"/>
        <family val="3"/>
        <charset val="128"/>
        <scheme val="none"/>
      </font>
      <numFmt numFmtId="180" formatCode="0.00_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left" vertical="center" textRotation="0" wrapText="0" indent="1" justifyLastLine="0" shrinkToFit="0" readingOrder="0"/>
      <border diagonalUp="0" diagonalDown="0" outline="0">
        <left style="thin">
          <color theme="0"/>
        </left>
        <right/>
        <top/>
        <bottom/>
      </border>
    </dxf>
    <dxf>
      <font>
        <strike val="0"/>
        <outline val="0"/>
        <shadow val="0"/>
        <vertAlign val="baseline"/>
        <name val="Meiryo UI"/>
        <family val="3"/>
        <charset val="128"/>
        <scheme val="none"/>
      </font>
      <alignment horizontal="left" vertical="center" textRotation="0" wrapText="0" indent="1" justifyLastLine="0" shrinkToFit="0" readingOrder="0"/>
      <border>
        <left style="thin">
          <color theme="0"/>
        </left>
      </border>
    </dxf>
    <dxf>
      <font>
        <b val="0"/>
        <i val="0"/>
        <strike val="0"/>
        <condense val="0"/>
        <extend val="0"/>
        <outline val="0"/>
        <shadow val="0"/>
        <u val="none"/>
        <vertAlign val="baseline"/>
        <sz val="11"/>
        <color theme="0"/>
        <name val="Meiryo UI"/>
        <family val="3"/>
        <charset val="128"/>
        <scheme val="none"/>
      </font>
      <border diagonalUp="0" diagonalDown="0" outline="0">
        <left style="thin">
          <color theme="0"/>
        </left>
        <right/>
        <top/>
        <bottom/>
      </border>
    </dxf>
    <dxf>
      <font>
        <strike val="0"/>
        <outline val="0"/>
        <shadow val="0"/>
        <u val="none"/>
        <vertAlign val="baseline"/>
        <sz val="11"/>
        <color theme="0"/>
        <name val="Meiryo UI"/>
        <family val="3"/>
        <charset val="128"/>
        <scheme val="none"/>
      </font>
      <border diagonalUp="0" diagonalDown="0" outline="0">
        <left style="thin">
          <color theme="0"/>
        </left>
        <right/>
        <top style="thin">
          <color theme="0"/>
        </top>
        <bottom style="thin">
          <color theme="0"/>
        </bottom>
      </border>
    </dxf>
    <dxf>
      <font>
        <strike val="0"/>
        <outline val="0"/>
        <shadow val="0"/>
        <vertAlign val="baseline"/>
        <name val="Meiryo UI"/>
        <family val="3"/>
        <charset val="128"/>
        <scheme val="none"/>
      </font>
    </dxf>
    <dxf>
      <font>
        <strike val="0"/>
        <outline val="0"/>
        <shadow val="0"/>
        <vertAlign val="baseline"/>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general" vertical="center" textRotation="0" wrapText="1" indent="0" justifyLastLine="0" shrinkToFit="0" readingOrder="0"/>
    </dxf>
    <dxf>
      <font>
        <strike val="0"/>
        <outline val="0"/>
        <shadow val="0"/>
        <vertAlign val="baseline"/>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Meiryo UI"/>
        <family val="3"/>
        <charset val="128"/>
        <scheme val="none"/>
      </font>
      <alignment horizontal="center" vertical="center" textRotation="0" wrapText="0" indent="0" justifyLastLine="0" shrinkToFit="0" readingOrder="0"/>
    </dxf>
    <dxf>
      <font>
        <strike val="0"/>
        <outline val="0"/>
        <shadow val="0"/>
        <vertAlign val="baseline"/>
        <name val="Meiryo UI"/>
        <family val="3"/>
        <charset val="128"/>
        <scheme val="none"/>
      </font>
      <alignment horizontal="center" vertical="center" textRotation="0" wrapText="0" indent="0" justifyLastLine="0" shrinkToFit="0" readingOrder="0"/>
    </dxf>
    <dxf>
      <font>
        <strike val="0"/>
        <outline val="0"/>
        <shadow val="0"/>
        <vertAlign val="baseline"/>
        <name val="Meiryo UI"/>
        <family val="3"/>
        <charset val="128"/>
        <scheme val="none"/>
      </font>
    </dxf>
    <dxf>
      <font>
        <strike val="0"/>
        <outline val="0"/>
        <shadow val="0"/>
        <vertAlign val="baseline"/>
        <name val="Meiryo UI"/>
        <family val="3"/>
        <charset val="128"/>
        <scheme val="none"/>
      </font>
    </dxf>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1" defaultTableStyle="TableStyleMedium2" defaultPivotStyle="PivotStyleLight16">
    <tableStyle name="Project Performance Report" pivot="0" count="3" xr9:uid="{00000000-0011-0000-FFFF-FFFF00000000}">
      <tableStyleElement type="wholeTable" dxfId="58"/>
      <tableStyleElement type="headerRow" dxfId="57"/>
      <tableStyleElement type="firstRowStripe" dxfId="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3450;&#32681;'!A1"/></Relationships>
</file>

<file path=xl/drawings/_rels/drawing2.xml.rels><?xml version="1.0" encoding="UTF-8" standalone="yes"?>
<Relationships xmlns="http://schemas.openxmlformats.org/package/2006/relationships"><Relationship Id="rId1" Type="http://schemas.openxmlformats.org/officeDocument/2006/relationships/hyperlink" Target="#'&#12497;&#12501;&#12457;&#12540;&#12510;&#12531;&#12473; &#12524;&#12509;&#12540;&#12488;'!A1"/></Relationships>
</file>

<file path=xl/drawings/drawing1.xml><?xml version="1.0" encoding="utf-8"?>
<xdr:wsDr xmlns:xdr="http://schemas.openxmlformats.org/drawingml/2006/spreadsheetDrawing" xmlns:a="http://schemas.openxmlformats.org/drawingml/2006/main">
  <xdr:twoCellAnchor editAs="oneCell">
    <xdr:from>
      <xdr:col>18</xdr:col>
      <xdr:colOff>485776</xdr:colOff>
      <xdr:row>2</xdr:row>
      <xdr:rowOff>200024</xdr:rowOff>
    </xdr:from>
    <xdr:to>
      <xdr:col>19</xdr:col>
      <xdr:colOff>257177</xdr:colOff>
      <xdr:row>2</xdr:row>
      <xdr:rowOff>476249</xdr:rowOff>
    </xdr:to>
    <xdr:sp macro="" textlink="">
      <xdr:nvSpPr>
        <xdr:cNvPr id="2" name="角丸四角形 1" descr="Navigation link to Definitions sheet">
          <a:hlinkClick xmlns:r="http://schemas.openxmlformats.org/officeDocument/2006/relationships" r:id="rId1" tooltip="選択して [定義] ワークシートに移動します"/>
          <a:extLst>
            <a:ext uri="{FF2B5EF4-FFF2-40B4-BE49-F238E27FC236}">
              <a16:creationId xmlns:a16="http://schemas.microsoft.com/office/drawing/2014/main" id="{00000000-0008-0000-0000-000002000000}"/>
            </a:ext>
          </a:extLst>
        </xdr:cNvPr>
        <xdr:cNvSpPr/>
      </xdr:nvSpPr>
      <xdr:spPr>
        <a:xfrm>
          <a:off x="15735301" y="761999"/>
          <a:ext cx="962026" cy="27622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b="1">
              <a:solidFill>
                <a:schemeClr val="bg1"/>
              </a:solidFill>
              <a:latin typeface="Meiryo UI" panose="020B0604030504040204" pitchFamily="34" charset="-128"/>
              <a:ea typeface="Meiryo UI" panose="020B0604030504040204" pitchFamily="34" charset="-128"/>
            </a:rPr>
            <a:t>定義</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257176</xdr:colOff>
      <xdr:row>2</xdr:row>
      <xdr:rowOff>85725</xdr:rowOff>
    </xdr:from>
    <xdr:to>
      <xdr:col>9</xdr:col>
      <xdr:colOff>1308100</xdr:colOff>
      <xdr:row>2</xdr:row>
      <xdr:rowOff>381000</xdr:rowOff>
    </xdr:to>
    <xdr:sp macro="" textlink="">
      <xdr:nvSpPr>
        <xdr:cNvPr id="2" name="角丸四角形 1" descr="Navigation button to Performance Report sheet">
          <a:hlinkClick xmlns:r="http://schemas.openxmlformats.org/officeDocument/2006/relationships" r:id="rId1" tooltip="選択して [パフォーマンス レポート] ワークシートに移動します"/>
          <a:extLst>
            <a:ext uri="{FF2B5EF4-FFF2-40B4-BE49-F238E27FC236}">
              <a16:creationId xmlns:a16="http://schemas.microsoft.com/office/drawing/2014/main" id="{00000000-0008-0000-0100-000002000000}"/>
            </a:ext>
          </a:extLst>
        </xdr:cNvPr>
        <xdr:cNvSpPr/>
      </xdr:nvSpPr>
      <xdr:spPr>
        <a:xfrm>
          <a:off x="13601701" y="647700"/>
          <a:ext cx="10509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b="1">
              <a:solidFill>
                <a:schemeClr val="bg1"/>
              </a:solidFill>
              <a:latin typeface="Meiryo UI" panose="020B0604030504040204" pitchFamily="34" charset="-128"/>
              <a:ea typeface="Meiryo UI" panose="020B0604030504040204" pitchFamily="34" charset="-128"/>
            </a:rPr>
            <a:t>レポート</a:t>
          </a:r>
          <a:endParaRPr lang="en-US" sz="1000" b="1">
            <a:solidFill>
              <a:schemeClr val="bg1"/>
            </a:solidFill>
            <a:latin typeface="Meiryo UI" panose="020B0604030504040204" pitchFamily="34" charset="-128"/>
            <a:ea typeface="Meiryo UI" panose="020B0604030504040204" pitchFamily="34" charset="-128"/>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効率" displayName="効率" ref="B7:T25" totalsRowShown="0" headerRowDxfId="26" dataDxfId="25">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S#" dataDxfId="24"/>
    <tableColumn id="2" xr3:uid="{00000000-0010-0000-0000-000002000000}" name="項目の説明" dataDxfId="23"/>
    <tableColumn id="3" xr3:uid="{00000000-0010-0000-0000-000003000000}" name="全体 B.A.C. ($)" dataDxfId="22"/>
    <tableColumn id="4" xr3:uid="{00000000-0010-0000-0000-000004000000}" name="P.V. (¥)" dataDxfId="21"/>
    <tableColumn id="5" xr3:uid="{00000000-0010-0000-0000-000005000000}" name="E.V. (¥)" dataDxfId="20"/>
    <tableColumn id="6" xr3:uid="{00000000-0010-0000-0000-000006000000}" name="A.C. (¥)" dataDxfId="19"/>
    <tableColumn id="19" xr3:uid="{00000000-0010-0000-0000-000013000000}" name="P.E.A. (¥)" dataDxfId="18"/>
    <tableColumn id="7" xr3:uid="{00000000-0010-0000-0000-000007000000}" name="C.V. (¥)" dataDxfId="17">
      <calculatedColumnFormula>効率[[#This Row],[E.V. (¥)]]-効率[[#This Row],[A.C. (¥)]]</calculatedColumnFormula>
    </tableColumn>
    <tableColumn id="8" xr3:uid="{00000000-0010-0000-0000-000008000000}" name="C.V. (%)" dataDxfId="16">
      <calculatedColumnFormula>IFERROR(効率[[#This Row],[C.V. (¥)]]/効率[[#This Row],[P.V. (¥)]],0)</calculatedColumnFormula>
    </tableColumn>
    <tableColumn id="9" xr3:uid="{00000000-0010-0000-0000-000009000000}" name="S.V. (¥)" dataDxfId="15">
      <calculatedColumnFormula>IFERROR(効率[[#This Row],[E.V. (¥)]]-効率[[#This Row],[P.V. (¥)]],0)</calculatedColumnFormula>
    </tableColumn>
    <tableColumn id="10" xr3:uid="{00000000-0010-0000-0000-00000A000000}" name="S.V. (%)" dataDxfId="14">
      <calculatedColumnFormula>IFERROR(効率[[#This Row],[S.V. (¥)]]/効率[[#This Row],[P.V. (¥)]],0)</calculatedColumnFormula>
    </tableColumn>
    <tableColumn id="11" xr3:uid="{00000000-0010-0000-0000-00000B000000}" name="C.P.I." dataDxfId="13">
      <calculatedColumnFormula>IFERROR(効率[[#This Row],[E.V. (¥)]]/効率[[#This Row],[A.C. (¥)]],0)</calculatedColumnFormula>
    </tableColumn>
    <tableColumn id="12" xr3:uid="{00000000-0010-0000-0000-00000C000000}" name="S.P.I." dataDxfId="12">
      <calculatedColumnFormula>IFERROR(効率[[#This Row],[E.V. (¥)]]/効率[[#This Row],[P.V. (¥)]],0)</calculatedColumnFormula>
    </tableColumn>
    <tableColumn id="13" xr3:uid="{00000000-0010-0000-0000-00000D000000}" name="E.T.C." dataDxfId="11">
      <calculatedColumnFormula>IFERROR(効率[[#This Row],[E.A.C.]]-効率[[#This Row],[A.C. (¥)]],0)</calculatedColumnFormula>
    </tableColumn>
    <tableColumn id="14" xr3:uid="{00000000-0010-0000-0000-00000E000000}" name="E.A.C." dataDxfId="10">
      <calculatedColumnFormula>IFERROR(効率[[#This Row],[全体 B.A.C. ($)]]/効率[[#This Row],[C.P.I.]],0)</calculatedColumnFormula>
    </tableColumn>
    <tableColumn id="15" xr3:uid="{00000000-0010-0000-0000-00000F000000}" name="V.A.C. (%)" dataDxfId="9">
      <calculatedColumnFormula>IFERROR(効率[[#This Row],[V.A.C. (¥)]]/効率[[#This Row],[全体 B.A.C. ($)]],0)</calculatedColumnFormula>
    </tableColumn>
    <tableColumn id="16" xr3:uid="{00000000-0010-0000-0000-000010000000}" name="V.A.C. (¥)" dataDxfId="8">
      <calculatedColumnFormula>IFERROR(効率[[#This Row],[全体 B.A.C. ($)]]-効率[[#This Row],[E.A.C.]],0)</calculatedColumnFormula>
    </tableColumn>
    <tableColumn id="17" xr3:uid="{00000000-0010-0000-0000-000011000000}" name="平均指数" dataDxfId="7">
      <calculatedColumnFormula>IFERROR((効率[[#This Row],[S.P.I.]]+効率[[#This Row],[C.P.I.]])/2,0)</calculatedColumnFormula>
    </tableColumn>
    <tableColumn id="18" xr3:uid="{00000000-0010-0000-0000-000012000000}" name="状態" dataDxfId="6">
      <calculatedColumnFormula>LOOKUP(効率[[#This Row],[平均指数]],状態[下限値],状態[状態])</calculatedColumnFormula>
    </tableColumn>
  </tableColumns>
  <tableStyleInfo name="Project Performance Report" showFirstColumn="0" showLastColumn="0" showRowStripes="1" showColumnStripes="0"/>
  <extLst>
    <ext xmlns:x14="http://schemas.microsoft.com/office/spreadsheetml/2009/9/main" uri="{504A1905-F514-4f6f-8877-14C23A59335A}">
      <x14:table altTextSummary="成果物のプロジェクト項目、プランド バリュー、アーンド バリュー、正確な値を入力します。コスト差異、効率指数、状態は自動的に更新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定義" displayName="定義" ref="B5:F18" headerRowDxfId="46" dataDxfId="45">
  <tableColumns count="5">
    <tableColumn id="1" xr3:uid="{00000000-0010-0000-0100-000001000000}" name="S#" totalsRowLabel="集計" dataDxfId="44" totalsRowDxfId="43"/>
    <tableColumn id="2" xr3:uid="{00000000-0010-0000-0100-000002000000}" name="メートル法" dataDxfId="42" totalsRowDxfId="41"/>
    <tableColumn id="3" xr3:uid="{00000000-0010-0000-0100-000003000000}" name="略語" dataDxfId="40" totalsRowDxfId="39"/>
    <tableColumn id="4" xr3:uid="{00000000-0010-0000-0100-000004000000}" name="説明" dataDxfId="38" totalsRowDxfId="37"/>
    <tableColumn id="5" xr3:uid="{00000000-0010-0000-0100-000005000000}" name="数式と値" totalsRowFunction="count" dataDxfId="36" totalsRowDxfId="35"/>
  </tableColumns>
  <tableStyleInfo name="Project Performance Report" showFirstColumn="0" showLastColumn="0" showRowStripes="1" showColumnStripes="1"/>
  <extLst>
    <ext xmlns:x14="http://schemas.microsoft.com/office/spreadsheetml/2009/9/main" uri="{504A1905-F514-4f6f-8877-14C23A59335A}">
      <x14:table altTextSummary="この表でメトリックス、省略形、説明、数式を修正し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状態" displayName="状態" ref="H5:J9" headerRowDxfId="34" dataDxfId="33">
  <sortState ref="H6:J9">
    <sortCondition ref="J5:J9"/>
  </sortState>
  <tableColumns count="3">
    <tableColumn id="1" xr3:uid="{00000000-0010-0000-0200-000001000000}" name="状態" totalsRowLabel="集計" dataDxfId="32" totalsRowDxfId="31"/>
    <tableColumn id="4" xr3:uid="{00000000-0010-0000-0200-000004000000}" name="説明" dataDxfId="30" totalsRowDxfId="29"/>
    <tableColumn id="2" xr3:uid="{00000000-0010-0000-0200-000002000000}" name="下限値" totalsRowFunction="sum" dataDxfId="28" totalsRowDxfId="27"/>
  </tableColumns>
  <tableStyleInfo name="Project Performance Report" showFirstColumn="0" showLastColumn="0" showRowStripes="1" showColumnStripes="0"/>
  <extLst>
    <ext xmlns:x14="http://schemas.microsoft.com/office/spreadsheetml/2009/9/main" uri="{504A1905-F514-4f6f-8877-14C23A59335A}">
      <x14:table altTextSummary="[レポート] ワークシートの [状態] 列の形式はこのテーブルに表示されます。昇順で下限値を入力します"/>
    </ext>
  </extLst>
</table>
</file>

<file path=xl/theme/theme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tabSelected="1" zoomScaleNormal="100" workbookViewId="0"/>
  </sheetViews>
  <sheetFormatPr defaultColWidth="9.21875" defaultRowHeight="30" customHeight="1" x14ac:dyDescent="0.25"/>
  <cols>
    <col min="1" max="1" width="1.6640625" style="1" customWidth="1"/>
    <col min="2" max="2" width="9.21875" style="1" customWidth="1"/>
    <col min="3" max="3" width="20.44140625" style="1" customWidth="1"/>
    <col min="4" max="4" width="8.5546875" style="1" customWidth="1"/>
    <col min="5" max="5" width="7.33203125" style="1" customWidth="1"/>
    <col min="6" max="6" width="8.44140625" style="1" customWidth="1"/>
    <col min="7" max="7" width="7.6640625" style="1" customWidth="1"/>
    <col min="8" max="8" width="9.88671875" style="1" bestFit="1" customWidth="1"/>
    <col min="9" max="12" width="10.33203125" style="1" customWidth="1"/>
    <col min="13" max="13" width="11.6640625" style="1" customWidth="1"/>
    <col min="14" max="18" width="10.33203125" style="1" customWidth="1"/>
    <col min="19" max="19" width="13.88671875" style="1" customWidth="1"/>
    <col min="20" max="20" width="8.44140625" style="1" customWidth="1"/>
    <col min="21" max="21" width="1.33203125" style="1" customWidth="1"/>
    <col min="22" max="16384" width="9.21875" style="1"/>
  </cols>
  <sheetData>
    <row r="1" spans="1:20" ht="15.75" x14ac:dyDescent="0.25">
      <c r="I1" s="2"/>
      <c r="J1" s="2"/>
      <c r="K1" s="2"/>
      <c r="L1" s="2"/>
      <c r="M1" s="48"/>
      <c r="N1" s="48"/>
      <c r="O1" s="2"/>
      <c r="P1" s="2"/>
      <c r="Q1" s="2"/>
      <c r="R1" s="2"/>
      <c r="S1" s="41" t="s">
        <v>43</v>
      </c>
      <c r="T1" s="41"/>
    </row>
    <row r="2" spans="1:20" ht="28.5" x14ac:dyDescent="0.45">
      <c r="B2" s="42" t="s">
        <v>0</v>
      </c>
      <c r="C2" s="42"/>
      <c r="D2" s="42"/>
      <c r="E2" s="42"/>
      <c r="F2" s="42"/>
      <c r="G2" s="42"/>
      <c r="H2" s="42"/>
      <c r="I2" s="42"/>
      <c r="J2" s="42"/>
      <c r="K2" s="42"/>
      <c r="L2" s="42"/>
      <c r="M2" s="42"/>
      <c r="N2" s="42"/>
      <c r="O2" s="42"/>
      <c r="P2" s="42"/>
      <c r="Q2" s="42"/>
      <c r="R2" s="42"/>
      <c r="S2" s="41"/>
      <c r="T2" s="41"/>
    </row>
    <row r="3" spans="1:20" ht="37.5" x14ac:dyDescent="0.25">
      <c r="B3" s="44" t="s">
        <v>1</v>
      </c>
      <c r="C3" s="44"/>
      <c r="D3" s="44"/>
      <c r="E3" s="44"/>
      <c r="F3" s="44"/>
      <c r="G3" s="44"/>
      <c r="H3" s="44"/>
      <c r="I3" s="44"/>
      <c r="J3" s="44"/>
      <c r="K3" s="44"/>
      <c r="L3" s="44"/>
      <c r="M3" s="44"/>
      <c r="N3" s="44"/>
      <c r="O3" s="44"/>
      <c r="P3" s="44"/>
      <c r="Q3" s="44"/>
      <c r="R3" s="44"/>
      <c r="S3" s="41"/>
      <c r="T3" s="41"/>
    </row>
    <row r="4" spans="1:20" ht="15.75" x14ac:dyDescent="0.25">
      <c r="I4" s="2"/>
      <c r="J4" s="2"/>
      <c r="K4" s="2"/>
      <c r="L4" s="2"/>
      <c r="M4" s="48"/>
      <c r="N4" s="48"/>
      <c r="O4" s="2"/>
      <c r="P4" s="2"/>
      <c r="Q4" s="2"/>
      <c r="R4" s="2"/>
      <c r="S4" s="41"/>
      <c r="T4" s="41"/>
    </row>
    <row r="5" spans="1:20" ht="15.75" x14ac:dyDescent="0.25">
      <c r="A5" s="3"/>
      <c r="B5" s="4"/>
      <c r="C5" s="4"/>
      <c r="D5" s="43" t="s">
        <v>28</v>
      </c>
      <c r="E5" s="43"/>
      <c r="F5" s="5" t="s">
        <v>30</v>
      </c>
      <c r="G5" s="5" t="s">
        <v>31</v>
      </c>
      <c r="H5" s="5"/>
      <c r="I5" s="43" t="s">
        <v>32</v>
      </c>
      <c r="J5" s="43"/>
      <c r="K5" s="43" t="s">
        <v>34</v>
      </c>
      <c r="L5" s="43"/>
      <c r="M5" s="43" t="s">
        <v>36</v>
      </c>
      <c r="N5" s="43"/>
      <c r="O5" s="43" t="s">
        <v>39</v>
      </c>
      <c r="P5" s="43"/>
      <c r="Q5" s="43"/>
      <c r="R5" s="43"/>
      <c r="S5" s="41"/>
      <c r="T5" s="41"/>
    </row>
    <row r="6" spans="1:20" ht="6" customHeight="1" x14ac:dyDescent="0.25">
      <c r="A6" s="3"/>
      <c r="B6" s="6"/>
      <c r="C6" s="6"/>
      <c r="D6" s="7"/>
      <c r="E6" s="8"/>
      <c r="F6" s="9"/>
      <c r="G6" s="9"/>
      <c r="H6" s="5"/>
      <c r="I6" s="7"/>
      <c r="J6" s="8"/>
      <c r="K6" s="7"/>
      <c r="L6" s="8"/>
      <c r="M6" s="7"/>
      <c r="N6" s="8"/>
      <c r="O6" s="7"/>
      <c r="P6" s="10"/>
      <c r="Q6" s="10"/>
      <c r="R6" s="8"/>
      <c r="S6" s="41"/>
      <c r="T6" s="41"/>
    </row>
    <row r="7" spans="1:20" ht="30" customHeight="1" x14ac:dyDescent="0.25">
      <c r="A7" s="11"/>
      <c r="B7" s="12" t="s">
        <v>2</v>
      </c>
      <c r="C7" s="13" t="s">
        <v>20</v>
      </c>
      <c r="D7" s="14" t="s">
        <v>29</v>
      </c>
      <c r="E7" s="12" t="s">
        <v>102</v>
      </c>
      <c r="F7" s="12" t="s">
        <v>103</v>
      </c>
      <c r="G7" s="12" t="s">
        <v>104</v>
      </c>
      <c r="H7" s="12" t="s">
        <v>105</v>
      </c>
      <c r="I7" s="12" t="s">
        <v>106</v>
      </c>
      <c r="J7" s="12" t="s">
        <v>33</v>
      </c>
      <c r="K7" s="12" t="s">
        <v>107</v>
      </c>
      <c r="L7" s="12" t="s">
        <v>35</v>
      </c>
      <c r="M7" s="12" t="s">
        <v>37</v>
      </c>
      <c r="N7" s="12" t="s">
        <v>38</v>
      </c>
      <c r="O7" s="12" t="s">
        <v>40</v>
      </c>
      <c r="P7" s="12" t="s">
        <v>41</v>
      </c>
      <c r="Q7" s="12" t="s">
        <v>42</v>
      </c>
      <c r="R7" s="12" t="s">
        <v>108</v>
      </c>
      <c r="S7" s="12" t="s">
        <v>44</v>
      </c>
      <c r="T7" s="12" t="s">
        <v>45</v>
      </c>
    </row>
    <row r="8" spans="1:20" ht="30" customHeight="1" x14ac:dyDescent="0.25">
      <c r="A8" s="15"/>
      <c r="B8" s="16" t="s">
        <v>3</v>
      </c>
      <c r="C8" s="17" t="s">
        <v>21</v>
      </c>
      <c r="D8" s="18">
        <f>SUM(D9,D13)</f>
        <v>489</v>
      </c>
      <c r="E8" s="18">
        <f>SUM(E9,E13)</f>
        <v>254</v>
      </c>
      <c r="F8" s="18">
        <f>SUM(F9,F13)</f>
        <v>225</v>
      </c>
      <c r="G8" s="18">
        <f>SUM(G9,G13)</f>
        <v>266</v>
      </c>
      <c r="H8" s="18"/>
      <c r="I8" s="19">
        <f>効率[[#This Row],[E.V. (¥)]]-効率[[#This Row],[A.C. (¥)]]</f>
        <v>-41</v>
      </c>
      <c r="J8" s="20">
        <f>IFERROR(効率[[#This Row],[C.V. (¥)]]/効率[[#This Row],[P.V. (¥)]],0)</f>
        <v>-0.16141732283464566</v>
      </c>
      <c r="K8" s="19">
        <f>IFERROR(効率[[#This Row],[E.V. (¥)]]-効率[[#This Row],[P.V. (¥)]],0)</f>
        <v>-29</v>
      </c>
      <c r="L8" s="20">
        <f>IFERROR(効率[[#This Row],[S.V. (¥)]]/効率[[#This Row],[P.V. (¥)]],0)</f>
        <v>-0.1141732283464567</v>
      </c>
      <c r="M8" s="39">
        <f>IFERROR(効率[[#This Row],[E.V. (¥)]]/効率[[#This Row],[A.C. (¥)]],0)</f>
        <v>0.84586466165413532</v>
      </c>
      <c r="N8" s="39">
        <f>IFERROR(効率[[#This Row],[E.V. (¥)]]/効率[[#This Row],[P.V. (¥)]],0)</f>
        <v>0.88582677165354329</v>
      </c>
      <c r="O8" s="21">
        <f>IFERROR(効率[[#This Row],[E.A.C.]]-効率[[#This Row],[A.C. (¥)]],0)</f>
        <v>312.10666666666668</v>
      </c>
      <c r="P8" s="21">
        <f>IFERROR(効率[[#This Row],[全体 B.A.C. ($)]]/効率[[#This Row],[C.P.I.]],0)</f>
        <v>578.10666666666668</v>
      </c>
      <c r="Q8" s="20">
        <f>IFERROR(効率[[#This Row],[V.A.C. (¥)]]/効率[[#This Row],[全体 B.A.C. ($)]],0)</f>
        <v>-0.18222222222222226</v>
      </c>
      <c r="R8" s="19">
        <f>IFERROR(効率[[#This Row],[全体 B.A.C. ($)]]-効率[[#This Row],[E.A.C.]],0)</f>
        <v>-89.106666666666683</v>
      </c>
      <c r="S8" s="39">
        <f>IFERROR((効率[[#This Row],[S.P.I.]]+効率[[#This Row],[C.P.I.]])/2,0)</f>
        <v>0.86584571665383936</v>
      </c>
      <c r="T8" s="22" t="str">
        <f>LOOKUP(効率[[#This Row],[平均指数]],状態[下限値],状態[状態])</f>
        <v>オレンジ</v>
      </c>
    </row>
    <row r="9" spans="1:20" ht="30" customHeight="1" x14ac:dyDescent="0.25">
      <c r="A9" s="15"/>
      <c r="B9" s="23" t="s">
        <v>4</v>
      </c>
      <c r="C9" s="24" t="s">
        <v>22</v>
      </c>
      <c r="D9" s="12">
        <f>SUM(D10:D12)</f>
        <v>186</v>
      </c>
      <c r="E9" s="12">
        <f>SUM(E10:E12)</f>
        <v>93</v>
      </c>
      <c r="F9" s="12">
        <f>SUM(F10:F12)</f>
        <v>90</v>
      </c>
      <c r="G9" s="12">
        <f>SUM(G10:G12)</f>
        <v>100</v>
      </c>
      <c r="H9" s="12"/>
      <c r="I9" s="25">
        <f>効率[[#This Row],[E.V. (¥)]]-効率[[#This Row],[A.C. (¥)]]</f>
        <v>-10</v>
      </c>
      <c r="J9" s="26">
        <f>IFERROR(効率[[#This Row],[C.V. (¥)]]/効率[[#This Row],[P.V. (¥)]],0)</f>
        <v>-0.10752688172043011</v>
      </c>
      <c r="K9" s="25">
        <f>IFERROR(効率[[#This Row],[E.V. (¥)]]-効率[[#This Row],[P.V. (¥)]],0)</f>
        <v>-3</v>
      </c>
      <c r="L9" s="26">
        <f>IFERROR(効率[[#This Row],[S.V. (¥)]]/効率[[#This Row],[P.V. (¥)]],0)</f>
        <v>-3.2258064516129031E-2</v>
      </c>
      <c r="M9" s="40">
        <f>IFERROR(効率[[#This Row],[E.V. (¥)]]/効率[[#This Row],[A.C. (¥)]],0)</f>
        <v>0.9</v>
      </c>
      <c r="N9" s="40">
        <f>IFERROR(効率[[#This Row],[E.V. (¥)]]/効率[[#This Row],[P.V. (¥)]],0)</f>
        <v>0.967741935483871</v>
      </c>
      <c r="O9" s="27">
        <f>IFERROR(効率[[#This Row],[E.A.C.]]-効率[[#This Row],[A.C. (¥)]],0)</f>
        <v>106.66666666666666</v>
      </c>
      <c r="P9" s="27">
        <f>IFERROR(効率[[#This Row],[全体 B.A.C. ($)]]/効率[[#This Row],[C.P.I.]],0)</f>
        <v>206.66666666666666</v>
      </c>
      <c r="Q9" s="26">
        <f>IFERROR(効率[[#This Row],[V.A.C. (¥)]]/効率[[#This Row],[全体 B.A.C. ($)]],0)</f>
        <v>-0.11111111111111106</v>
      </c>
      <c r="R9" s="25">
        <f>IFERROR(効率[[#This Row],[全体 B.A.C. ($)]]-効率[[#This Row],[E.A.C.]],0)</f>
        <v>-20.666666666666657</v>
      </c>
      <c r="S9" s="40">
        <f>IFERROR((効率[[#This Row],[S.P.I.]]+効率[[#This Row],[C.P.I.]])/2,0)</f>
        <v>0.93387096774193545</v>
      </c>
      <c r="T9" s="28" t="str">
        <f>LOOKUP(効率[[#This Row],[平均指数]],状態[下限値],状態[状態])</f>
        <v>オレンジ</v>
      </c>
    </row>
    <row r="10" spans="1:20" ht="30" customHeight="1" x14ac:dyDescent="0.25">
      <c r="B10" s="23" t="s">
        <v>5</v>
      </c>
      <c r="C10" s="29" t="s">
        <v>23</v>
      </c>
      <c r="D10" s="12">
        <v>100</v>
      </c>
      <c r="E10" s="12">
        <v>55</v>
      </c>
      <c r="F10" s="12">
        <v>50</v>
      </c>
      <c r="G10" s="12">
        <v>60</v>
      </c>
      <c r="H10" s="12"/>
      <c r="I10" s="25">
        <f>効率[[#This Row],[E.V. (¥)]]-効率[[#This Row],[A.C. (¥)]]</f>
        <v>-10</v>
      </c>
      <c r="J10" s="26">
        <f>IFERROR(効率[[#This Row],[C.V. (¥)]]/効率[[#This Row],[P.V. (¥)]],0)</f>
        <v>-0.18181818181818182</v>
      </c>
      <c r="K10" s="25">
        <f>IFERROR(効率[[#This Row],[E.V. (¥)]]-効率[[#This Row],[P.V. (¥)]],0)</f>
        <v>-5</v>
      </c>
      <c r="L10" s="26">
        <f>IFERROR(効率[[#This Row],[S.V. (¥)]]/効率[[#This Row],[P.V. (¥)]],0)</f>
        <v>-9.0909090909090912E-2</v>
      </c>
      <c r="M10" s="40">
        <f>IFERROR(効率[[#This Row],[E.V. (¥)]]/効率[[#This Row],[A.C. (¥)]],0)</f>
        <v>0.83333333333333337</v>
      </c>
      <c r="N10" s="40">
        <f>IFERROR(効率[[#This Row],[E.V. (¥)]]/効率[[#This Row],[P.V. (¥)]],0)</f>
        <v>0.90909090909090906</v>
      </c>
      <c r="O10" s="27">
        <f>IFERROR(効率[[#This Row],[E.A.C.]]-効率[[#This Row],[A.C. (¥)]],0)</f>
        <v>60</v>
      </c>
      <c r="P10" s="27">
        <f>IFERROR(効率[[#This Row],[全体 B.A.C. ($)]]/効率[[#This Row],[C.P.I.]],0)</f>
        <v>120</v>
      </c>
      <c r="Q10" s="26">
        <f>IFERROR(効率[[#This Row],[V.A.C. (¥)]]/効率[[#This Row],[全体 B.A.C. ($)]],0)</f>
        <v>-0.2</v>
      </c>
      <c r="R10" s="25">
        <f>IFERROR(効率[[#This Row],[全体 B.A.C. ($)]]-効率[[#This Row],[E.A.C.]],0)</f>
        <v>-20</v>
      </c>
      <c r="S10" s="40">
        <f>IFERROR((効率[[#This Row],[S.P.I.]]+効率[[#This Row],[C.P.I.]])/2,0)</f>
        <v>0.87121212121212122</v>
      </c>
      <c r="T10" s="28" t="str">
        <f>LOOKUP(効率[[#This Row],[平均指数]],状態[下限値],状態[状態])</f>
        <v>オレンジ</v>
      </c>
    </row>
    <row r="11" spans="1:20" ht="30" customHeight="1" x14ac:dyDescent="0.25">
      <c r="B11" s="23" t="s">
        <v>6</v>
      </c>
      <c r="C11" s="29" t="s">
        <v>24</v>
      </c>
      <c r="D11" s="12">
        <v>28</v>
      </c>
      <c r="E11" s="12">
        <v>13</v>
      </c>
      <c r="F11" s="12">
        <v>14</v>
      </c>
      <c r="G11" s="12">
        <v>18</v>
      </c>
      <c r="H11" s="12"/>
      <c r="I11" s="25">
        <f>効率[[#This Row],[E.V. (¥)]]-効率[[#This Row],[A.C. (¥)]]</f>
        <v>-4</v>
      </c>
      <c r="J11" s="26">
        <f>IFERROR(効率[[#This Row],[C.V. (¥)]]/効率[[#This Row],[P.V. (¥)]],0)</f>
        <v>-0.30769230769230771</v>
      </c>
      <c r="K11" s="25">
        <f>IFERROR(効率[[#This Row],[E.V. (¥)]]-効率[[#This Row],[P.V. (¥)]],0)</f>
        <v>1</v>
      </c>
      <c r="L11" s="26">
        <f>IFERROR(効率[[#This Row],[S.V. (¥)]]/効率[[#This Row],[P.V. (¥)]],0)</f>
        <v>7.6923076923076927E-2</v>
      </c>
      <c r="M11" s="40">
        <f>IFERROR(効率[[#This Row],[E.V. (¥)]]/効率[[#This Row],[A.C. (¥)]],0)</f>
        <v>0.77777777777777779</v>
      </c>
      <c r="N11" s="40">
        <f>IFERROR(効率[[#This Row],[E.V. (¥)]]/効率[[#This Row],[P.V. (¥)]],0)</f>
        <v>1.0769230769230769</v>
      </c>
      <c r="O11" s="27">
        <f>IFERROR(効率[[#This Row],[E.A.C.]]-効率[[#This Row],[A.C. (¥)]],0)</f>
        <v>18</v>
      </c>
      <c r="P11" s="27">
        <f>IFERROR(効率[[#This Row],[全体 B.A.C. ($)]]/効率[[#This Row],[C.P.I.]],0)</f>
        <v>36</v>
      </c>
      <c r="Q11" s="26">
        <f>IFERROR(効率[[#This Row],[V.A.C. (¥)]]/効率[[#This Row],[全体 B.A.C. ($)]],0)</f>
        <v>-0.2857142857142857</v>
      </c>
      <c r="R11" s="25">
        <f>IFERROR(効率[[#This Row],[全体 B.A.C. ($)]]-効率[[#This Row],[E.A.C.]],0)</f>
        <v>-8</v>
      </c>
      <c r="S11" s="40">
        <f>IFERROR((効率[[#This Row],[S.P.I.]]+効率[[#This Row],[C.P.I.]])/2,0)</f>
        <v>0.92735042735042739</v>
      </c>
      <c r="T11" s="28" t="str">
        <f>LOOKUP(効率[[#This Row],[平均指数]],状態[下限値],状態[状態])</f>
        <v>オレンジ</v>
      </c>
    </row>
    <row r="12" spans="1:20" ht="30" customHeight="1" x14ac:dyDescent="0.25">
      <c r="B12" s="23" t="s">
        <v>7</v>
      </c>
      <c r="C12" s="29" t="s">
        <v>25</v>
      </c>
      <c r="D12" s="12">
        <v>58</v>
      </c>
      <c r="E12" s="12">
        <v>25</v>
      </c>
      <c r="F12" s="12">
        <v>26</v>
      </c>
      <c r="G12" s="12">
        <v>22</v>
      </c>
      <c r="H12" s="12"/>
      <c r="I12" s="25">
        <f>効率[[#This Row],[E.V. (¥)]]-効率[[#This Row],[A.C. (¥)]]</f>
        <v>4</v>
      </c>
      <c r="J12" s="26">
        <f>IFERROR(効率[[#This Row],[C.V. (¥)]]/効率[[#This Row],[P.V. (¥)]],0)</f>
        <v>0.16</v>
      </c>
      <c r="K12" s="25">
        <f>IFERROR(効率[[#This Row],[E.V. (¥)]]-効率[[#This Row],[P.V. (¥)]],0)</f>
        <v>1</v>
      </c>
      <c r="L12" s="26">
        <f>IFERROR(効率[[#This Row],[S.V. (¥)]]/効率[[#This Row],[P.V. (¥)]],0)</f>
        <v>0.04</v>
      </c>
      <c r="M12" s="40">
        <f>IFERROR(効率[[#This Row],[E.V. (¥)]]/効率[[#This Row],[A.C. (¥)]],0)</f>
        <v>1.1818181818181819</v>
      </c>
      <c r="N12" s="40">
        <f>IFERROR(効率[[#This Row],[E.V. (¥)]]/効率[[#This Row],[P.V. (¥)]],0)</f>
        <v>1.04</v>
      </c>
      <c r="O12" s="27">
        <f>IFERROR(効率[[#This Row],[E.A.C.]]-効率[[#This Row],[A.C. (¥)]],0)</f>
        <v>27.076923076923073</v>
      </c>
      <c r="P12" s="27">
        <f>IFERROR(効率[[#This Row],[全体 B.A.C. ($)]]/効率[[#This Row],[C.P.I.]],0)</f>
        <v>49.076923076923073</v>
      </c>
      <c r="Q12" s="26">
        <f>IFERROR(効率[[#This Row],[V.A.C. (¥)]]/効率[[#This Row],[全体 B.A.C. ($)]],0)</f>
        <v>0.15384615384615391</v>
      </c>
      <c r="R12" s="25">
        <f>IFERROR(効率[[#This Row],[全体 B.A.C. ($)]]-効率[[#This Row],[E.A.C.]],0)</f>
        <v>8.9230769230769269</v>
      </c>
      <c r="S12" s="40">
        <f>IFERROR((効率[[#This Row],[S.P.I.]]+効率[[#This Row],[C.P.I.]])/2,0)</f>
        <v>1.1109090909090908</v>
      </c>
      <c r="T12" s="28" t="str">
        <f>LOOKUP(効率[[#This Row],[平均指数]],状態[下限値],状態[状態])</f>
        <v>緑</v>
      </c>
    </row>
    <row r="13" spans="1:20" ht="30" customHeight="1" x14ac:dyDescent="0.25">
      <c r="A13" s="15"/>
      <c r="B13" s="23" t="s">
        <v>8</v>
      </c>
      <c r="C13" s="24" t="s">
        <v>26</v>
      </c>
      <c r="D13" s="12">
        <f>SUM(D14:D16)</f>
        <v>303</v>
      </c>
      <c r="E13" s="12">
        <f>SUM(E14:E16)</f>
        <v>161</v>
      </c>
      <c r="F13" s="12">
        <f>SUM(F14:F16)</f>
        <v>135</v>
      </c>
      <c r="G13" s="12">
        <f>SUM(G14:G16)</f>
        <v>166</v>
      </c>
      <c r="H13" s="12"/>
      <c r="I13" s="25">
        <f>効率[[#This Row],[E.V. (¥)]]-効率[[#This Row],[A.C. (¥)]]</f>
        <v>-31</v>
      </c>
      <c r="J13" s="26">
        <f>IFERROR(効率[[#This Row],[C.V. (¥)]]/効率[[#This Row],[P.V. (¥)]],0)</f>
        <v>-0.19254658385093168</v>
      </c>
      <c r="K13" s="25">
        <f>IFERROR(効率[[#This Row],[E.V. (¥)]]-効率[[#This Row],[P.V. (¥)]],0)</f>
        <v>-26</v>
      </c>
      <c r="L13" s="26">
        <f>IFERROR(効率[[#This Row],[S.V. (¥)]]/効率[[#This Row],[P.V. (¥)]],0)</f>
        <v>-0.16149068322981366</v>
      </c>
      <c r="M13" s="40">
        <f>IFERROR(効率[[#This Row],[E.V. (¥)]]/効率[[#This Row],[A.C. (¥)]],0)</f>
        <v>0.81325301204819278</v>
      </c>
      <c r="N13" s="40">
        <f>IFERROR(効率[[#This Row],[E.V. (¥)]]/効率[[#This Row],[P.V. (¥)]],0)</f>
        <v>0.83850931677018636</v>
      </c>
      <c r="O13" s="27">
        <f>IFERROR(効率[[#This Row],[E.A.C.]]-効率[[#This Row],[A.C. (¥)]],0)</f>
        <v>206.57777777777778</v>
      </c>
      <c r="P13" s="27">
        <f>IFERROR(効率[[#This Row],[全体 B.A.C. ($)]]/効率[[#This Row],[C.P.I.]],0)</f>
        <v>372.57777777777778</v>
      </c>
      <c r="Q13" s="26">
        <f>IFERROR(効率[[#This Row],[V.A.C. (¥)]]/効率[[#This Row],[全体 B.A.C. ($)]],0)</f>
        <v>-0.22962962962962966</v>
      </c>
      <c r="R13" s="25">
        <f>IFERROR(効率[[#This Row],[全体 B.A.C. ($)]]-効率[[#This Row],[E.A.C.]],0)</f>
        <v>-69.577777777777783</v>
      </c>
      <c r="S13" s="40">
        <f>IFERROR((効率[[#This Row],[S.P.I.]]+効率[[#This Row],[C.P.I.]])/2,0)</f>
        <v>0.82588116440918957</v>
      </c>
      <c r="T13" s="28" t="str">
        <f>LOOKUP(効率[[#This Row],[平均指数]],状態[下限値],状態[状態])</f>
        <v>赤</v>
      </c>
    </row>
    <row r="14" spans="1:20" ht="30" customHeight="1" x14ac:dyDescent="0.25">
      <c r="B14" s="23" t="s">
        <v>9</v>
      </c>
      <c r="C14" s="29" t="s">
        <v>23</v>
      </c>
      <c r="D14" s="12">
        <v>180</v>
      </c>
      <c r="E14" s="12">
        <v>92</v>
      </c>
      <c r="F14" s="12">
        <v>80</v>
      </c>
      <c r="G14" s="12">
        <v>100</v>
      </c>
      <c r="H14" s="12"/>
      <c r="I14" s="25">
        <f>効率[[#This Row],[E.V. (¥)]]-効率[[#This Row],[A.C. (¥)]]</f>
        <v>-20</v>
      </c>
      <c r="J14" s="26">
        <f>IFERROR(効率[[#This Row],[C.V. (¥)]]/効率[[#This Row],[P.V. (¥)]],0)</f>
        <v>-0.21739130434782608</v>
      </c>
      <c r="K14" s="25">
        <f>IFERROR(効率[[#This Row],[E.V. (¥)]]-効率[[#This Row],[P.V. (¥)]],0)</f>
        <v>-12</v>
      </c>
      <c r="L14" s="26">
        <f>IFERROR(効率[[#This Row],[S.V. (¥)]]/効率[[#This Row],[P.V. (¥)]],0)</f>
        <v>-0.13043478260869565</v>
      </c>
      <c r="M14" s="40">
        <f>IFERROR(効率[[#This Row],[E.V. (¥)]]/効率[[#This Row],[A.C. (¥)]],0)</f>
        <v>0.8</v>
      </c>
      <c r="N14" s="40">
        <f>IFERROR(効率[[#This Row],[E.V. (¥)]]/効率[[#This Row],[P.V. (¥)]],0)</f>
        <v>0.86956521739130432</v>
      </c>
      <c r="O14" s="27">
        <f>IFERROR(効率[[#This Row],[E.A.C.]]-効率[[#This Row],[A.C. (¥)]],0)</f>
        <v>125</v>
      </c>
      <c r="P14" s="27">
        <f>IFERROR(効率[[#This Row],[全体 B.A.C. ($)]]/効率[[#This Row],[C.P.I.]],0)</f>
        <v>225</v>
      </c>
      <c r="Q14" s="26">
        <f>IFERROR(効率[[#This Row],[V.A.C. (¥)]]/効率[[#This Row],[全体 B.A.C. ($)]],0)</f>
        <v>-0.25</v>
      </c>
      <c r="R14" s="25">
        <f>IFERROR(効率[[#This Row],[全体 B.A.C. ($)]]-効率[[#This Row],[E.A.C.]],0)</f>
        <v>-45</v>
      </c>
      <c r="S14" s="40">
        <f>IFERROR((効率[[#This Row],[S.P.I.]]+効率[[#This Row],[C.P.I.]])/2,0)</f>
        <v>0.83478260869565224</v>
      </c>
      <c r="T14" s="28" t="str">
        <f>LOOKUP(効率[[#This Row],[平均指数]],状態[下限値],状態[状態])</f>
        <v>赤</v>
      </c>
    </row>
    <row r="15" spans="1:20" ht="30" customHeight="1" x14ac:dyDescent="0.25">
      <c r="B15" s="23" t="s">
        <v>10</v>
      </c>
      <c r="C15" s="29" t="s">
        <v>24</v>
      </c>
      <c r="D15" s="12">
        <v>45</v>
      </c>
      <c r="E15" s="12">
        <v>35</v>
      </c>
      <c r="F15" s="12">
        <v>20</v>
      </c>
      <c r="G15" s="12">
        <v>30</v>
      </c>
      <c r="H15" s="12"/>
      <c r="I15" s="25">
        <f>効率[[#This Row],[E.V. (¥)]]-効率[[#This Row],[A.C. (¥)]]</f>
        <v>-10</v>
      </c>
      <c r="J15" s="26">
        <f>IFERROR(効率[[#This Row],[C.V. (¥)]]/効率[[#This Row],[P.V. (¥)]],0)</f>
        <v>-0.2857142857142857</v>
      </c>
      <c r="K15" s="25">
        <f>IFERROR(効率[[#This Row],[E.V. (¥)]]-効率[[#This Row],[P.V. (¥)]],0)</f>
        <v>-15</v>
      </c>
      <c r="L15" s="26">
        <f>IFERROR(効率[[#This Row],[S.V. (¥)]]/効率[[#This Row],[P.V. (¥)]],0)</f>
        <v>-0.42857142857142855</v>
      </c>
      <c r="M15" s="40">
        <f>IFERROR(効率[[#This Row],[E.V. (¥)]]/効率[[#This Row],[A.C. (¥)]],0)</f>
        <v>0.66666666666666663</v>
      </c>
      <c r="N15" s="40">
        <f>IFERROR(効率[[#This Row],[E.V. (¥)]]/効率[[#This Row],[P.V. (¥)]],0)</f>
        <v>0.5714285714285714</v>
      </c>
      <c r="O15" s="27">
        <f>IFERROR(効率[[#This Row],[E.A.C.]]-効率[[#This Row],[A.C. (¥)]],0)</f>
        <v>37.5</v>
      </c>
      <c r="P15" s="27">
        <f>IFERROR(効率[[#This Row],[全体 B.A.C. ($)]]/効率[[#This Row],[C.P.I.]],0)</f>
        <v>67.5</v>
      </c>
      <c r="Q15" s="26">
        <f>IFERROR(効率[[#This Row],[V.A.C. (¥)]]/効率[[#This Row],[全体 B.A.C. ($)]],0)</f>
        <v>-0.5</v>
      </c>
      <c r="R15" s="25">
        <f>IFERROR(効率[[#This Row],[全体 B.A.C. ($)]]-効率[[#This Row],[E.A.C.]],0)</f>
        <v>-22.5</v>
      </c>
      <c r="S15" s="40">
        <f>IFERROR((効率[[#This Row],[S.P.I.]]+効率[[#This Row],[C.P.I.]])/2,0)</f>
        <v>0.61904761904761907</v>
      </c>
      <c r="T15" s="28" t="str">
        <f>LOOKUP(効率[[#This Row],[平均指数]],状態[下限値],状態[状態])</f>
        <v>黒</v>
      </c>
    </row>
    <row r="16" spans="1:20" ht="30" customHeight="1" x14ac:dyDescent="0.25">
      <c r="B16" s="23" t="s">
        <v>11</v>
      </c>
      <c r="C16" s="29" t="s">
        <v>25</v>
      </c>
      <c r="D16" s="12">
        <v>78</v>
      </c>
      <c r="E16" s="12">
        <v>34</v>
      </c>
      <c r="F16" s="12">
        <v>35</v>
      </c>
      <c r="G16" s="12">
        <v>36</v>
      </c>
      <c r="H16" s="12"/>
      <c r="I16" s="25">
        <f>効率[[#This Row],[E.V. (¥)]]-効率[[#This Row],[A.C. (¥)]]</f>
        <v>-1</v>
      </c>
      <c r="J16" s="26">
        <f>IFERROR(効率[[#This Row],[C.V. (¥)]]/効率[[#This Row],[P.V. (¥)]],0)</f>
        <v>-2.9411764705882353E-2</v>
      </c>
      <c r="K16" s="25">
        <f>IFERROR(効率[[#This Row],[E.V. (¥)]]-効率[[#This Row],[P.V. (¥)]],0)</f>
        <v>1</v>
      </c>
      <c r="L16" s="26">
        <f>IFERROR(効率[[#This Row],[S.V. (¥)]]/効率[[#This Row],[P.V. (¥)]],0)</f>
        <v>2.9411764705882353E-2</v>
      </c>
      <c r="M16" s="40">
        <f>IFERROR(効率[[#This Row],[E.V. (¥)]]/効率[[#This Row],[A.C. (¥)]],0)</f>
        <v>0.97222222222222221</v>
      </c>
      <c r="N16" s="40">
        <f>IFERROR(効率[[#This Row],[E.V. (¥)]]/効率[[#This Row],[P.V. (¥)]],0)</f>
        <v>1.0294117647058822</v>
      </c>
      <c r="O16" s="27">
        <f>IFERROR(効率[[#This Row],[E.A.C.]]-効率[[#This Row],[A.C. (¥)]],0)</f>
        <v>44.228571428571428</v>
      </c>
      <c r="P16" s="27">
        <f>IFERROR(効率[[#This Row],[全体 B.A.C. ($)]]/効率[[#This Row],[C.P.I.]],0)</f>
        <v>80.228571428571428</v>
      </c>
      <c r="Q16" s="26">
        <f>IFERROR(効率[[#This Row],[V.A.C. (¥)]]/効率[[#This Row],[全体 B.A.C. ($)]],0)</f>
        <v>-2.857142857142856E-2</v>
      </c>
      <c r="R16" s="25">
        <f>IFERROR(効率[[#This Row],[全体 B.A.C. ($)]]-効率[[#This Row],[E.A.C.]],0)</f>
        <v>-2.2285714285714278</v>
      </c>
      <c r="S16" s="40">
        <f>IFERROR((効率[[#This Row],[S.P.I.]]+効率[[#This Row],[C.P.I.]])/2,0)</f>
        <v>1.0008169934640523</v>
      </c>
      <c r="T16" s="28" t="str">
        <f>LOOKUP(効率[[#This Row],[平均指数]],状態[下限値],状態[状態])</f>
        <v>緑</v>
      </c>
    </row>
    <row r="17" spans="1:20" ht="30" customHeight="1" x14ac:dyDescent="0.25">
      <c r="A17" s="15"/>
      <c r="B17" s="16" t="s">
        <v>12</v>
      </c>
      <c r="C17" s="17" t="s">
        <v>27</v>
      </c>
      <c r="D17" s="18">
        <f>SUM(D18,D22)</f>
        <v>705</v>
      </c>
      <c r="E17" s="18">
        <f>SUM(E18,E22)</f>
        <v>363</v>
      </c>
      <c r="F17" s="18">
        <f>SUM(F18,F22)</f>
        <v>405</v>
      </c>
      <c r="G17" s="18">
        <f>SUM(G18,G22)</f>
        <v>430</v>
      </c>
      <c r="H17" s="18"/>
      <c r="I17" s="19">
        <f>効率[[#This Row],[E.V. (¥)]]-効率[[#This Row],[A.C. (¥)]]</f>
        <v>-25</v>
      </c>
      <c r="J17" s="20">
        <f>IFERROR(効率[[#This Row],[C.V. (¥)]]/効率[[#This Row],[P.V. (¥)]],0)</f>
        <v>-6.8870523415977963E-2</v>
      </c>
      <c r="K17" s="19">
        <f>IFERROR(効率[[#This Row],[E.V. (¥)]]-効率[[#This Row],[P.V. (¥)]],0)</f>
        <v>42</v>
      </c>
      <c r="L17" s="20">
        <f>IFERROR(効率[[#This Row],[S.V. (¥)]]/効率[[#This Row],[P.V. (¥)]],0)</f>
        <v>0.11570247933884298</v>
      </c>
      <c r="M17" s="39">
        <f>IFERROR(効率[[#This Row],[E.V. (¥)]]/効率[[#This Row],[A.C. (¥)]],0)</f>
        <v>0.94186046511627908</v>
      </c>
      <c r="N17" s="39">
        <f>IFERROR(効率[[#This Row],[E.V. (¥)]]/効率[[#This Row],[P.V. (¥)]],0)</f>
        <v>1.115702479338843</v>
      </c>
      <c r="O17" s="21">
        <f>IFERROR(効率[[#This Row],[E.A.C.]]-効率[[#This Row],[A.C. (¥)]],0)</f>
        <v>318.51851851851848</v>
      </c>
      <c r="P17" s="21">
        <f>IFERROR(効率[[#This Row],[全体 B.A.C. ($)]]/効率[[#This Row],[C.P.I.]],0)</f>
        <v>748.51851851851848</v>
      </c>
      <c r="Q17" s="20">
        <f>IFERROR(効率[[#This Row],[V.A.C. (¥)]]/効率[[#This Row],[全体 B.A.C. ($)]],0)</f>
        <v>-6.1728395061728336E-2</v>
      </c>
      <c r="R17" s="19">
        <f>IFERROR(効率[[#This Row],[全体 B.A.C. ($)]]-効率[[#This Row],[E.A.C.]],0)</f>
        <v>-43.518518518518476</v>
      </c>
      <c r="S17" s="39">
        <f>IFERROR((効率[[#This Row],[S.P.I.]]+効率[[#This Row],[C.P.I.]])/2,0)</f>
        <v>1.028781472227561</v>
      </c>
      <c r="T17" s="22" t="str">
        <f>LOOKUP(効率[[#This Row],[平均指数]],状態[下限値],状態[状態])</f>
        <v>緑</v>
      </c>
    </row>
    <row r="18" spans="1:20" ht="30" customHeight="1" x14ac:dyDescent="0.25">
      <c r="A18" s="15"/>
      <c r="B18" s="23" t="s">
        <v>13</v>
      </c>
      <c r="C18" s="24" t="s">
        <v>22</v>
      </c>
      <c r="D18" s="12">
        <f>SUM(D19:D21)</f>
        <v>375</v>
      </c>
      <c r="E18" s="12">
        <f>SUM(E19:E21)</f>
        <v>148</v>
      </c>
      <c r="F18" s="12">
        <f>SUM(F19:F21)</f>
        <v>210</v>
      </c>
      <c r="G18" s="12">
        <f>SUM(G19:G21)</f>
        <v>225</v>
      </c>
      <c r="H18" s="12"/>
      <c r="I18" s="25">
        <f>効率[[#This Row],[E.V. (¥)]]-効率[[#This Row],[A.C. (¥)]]</f>
        <v>-15</v>
      </c>
      <c r="J18" s="26">
        <f>IFERROR(効率[[#This Row],[C.V. (¥)]]/効率[[#This Row],[P.V. (¥)]],0)</f>
        <v>-0.10135135135135136</v>
      </c>
      <c r="K18" s="25">
        <f>IFERROR(効率[[#This Row],[E.V. (¥)]]-効率[[#This Row],[P.V. (¥)]],0)</f>
        <v>62</v>
      </c>
      <c r="L18" s="26">
        <f>IFERROR(効率[[#This Row],[S.V. (¥)]]/効率[[#This Row],[P.V. (¥)]],0)</f>
        <v>0.41891891891891891</v>
      </c>
      <c r="M18" s="40">
        <f>IFERROR(効率[[#This Row],[E.V. (¥)]]/効率[[#This Row],[A.C. (¥)]],0)</f>
        <v>0.93333333333333335</v>
      </c>
      <c r="N18" s="40">
        <f>IFERROR(効率[[#This Row],[E.V. (¥)]]/効率[[#This Row],[P.V. (¥)]],0)</f>
        <v>1.4189189189189189</v>
      </c>
      <c r="O18" s="27">
        <f>IFERROR(効率[[#This Row],[E.A.C.]]-効率[[#This Row],[A.C. (¥)]],0)</f>
        <v>176.78571428571428</v>
      </c>
      <c r="P18" s="27">
        <f>IFERROR(効率[[#This Row],[全体 B.A.C. ($)]]/効率[[#This Row],[C.P.I.]],0)</f>
        <v>401.78571428571428</v>
      </c>
      <c r="Q18" s="26">
        <f>IFERROR(効率[[#This Row],[V.A.C. (¥)]]/効率[[#This Row],[全体 B.A.C. ($)]],0)</f>
        <v>-7.1428571428571411E-2</v>
      </c>
      <c r="R18" s="25">
        <f>IFERROR(効率[[#This Row],[全体 B.A.C. ($)]]-効率[[#This Row],[E.A.C.]],0)</f>
        <v>-26.785714285714278</v>
      </c>
      <c r="S18" s="40">
        <f>IFERROR((効率[[#This Row],[S.P.I.]]+効率[[#This Row],[C.P.I.]])/2,0)</f>
        <v>1.176126126126126</v>
      </c>
      <c r="T18" s="28" t="str">
        <f>LOOKUP(効率[[#This Row],[平均指数]],状態[下限値],状態[状態])</f>
        <v>緑</v>
      </c>
    </row>
    <row r="19" spans="1:20" ht="30" customHeight="1" x14ac:dyDescent="0.25">
      <c r="B19" s="23" t="s">
        <v>14</v>
      </c>
      <c r="C19" s="29" t="s">
        <v>23</v>
      </c>
      <c r="D19" s="12">
        <v>250</v>
      </c>
      <c r="E19" s="12">
        <v>55</v>
      </c>
      <c r="F19" s="12">
        <v>125</v>
      </c>
      <c r="G19" s="12">
        <v>150</v>
      </c>
      <c r="H19" s="12"/>
      <c r="I19" s="25">
        <f>効率[[#This Row],[E.V. (¥)]]-効率[[#This Row],[A.C. (¥)]]</f>
        <v>-25</v>
      </c>
      <c r="J19" s="26">
        <f>IFERROR(効率[[#This Row],[C.V. (¥)]]/効率[[#This Row],[P.V. (¥)]],0)</f>
        <v>-0.45454545454545453</v>
      </c>
      <c r="K19" s="25">
        <f>IFERROR(効率[[#This Row],[E.V. (¥)]]-効率[[#This Row],[P.V. (¥)]],0)</f>
        <v>70</v>
      </c>
      <c r="L19" s="26">
        <f>IFERROR(効率[[#This Row],[S.V. (¥)]]/効率[[#This Row],[P.V. (¥)]],0)</f>
        <v>1.2727272727272727</v>
      </c>
      <c r="M19" s="40">
        <f>IFERROR(効率[[#This Row],[E.V. (¥)]]/効率[[#This Row],[A.C. (¥)]],0)</f>
        <v>0.83333333333333337</v>
      </c>
      <c r="N19" s="40">
        <f>IFERROR(効率[[#This Row],[E.V. (¥)]]/効率[[#This Row],[P.V. (¥)]],0)</f>
        <v>2.2727272727272729</v>
      </c>
      <c r="O19" s="27">
        <f>IFERROR(効率[[#This Row],[E.A.C.]]-効率[[#This Row],[A.C. (¥)]],0)</f>
        <v>150</v>
      </c>
      <c r="P19" s="27">
        <f>IFERROR(効率[[#This Row],[全体 B.A.C. ($)]]/効率[[#This Row],[C.P.I.]],0)</f>
        <v>300</v>
      </c>
      <c r="Q19" s="26">
        <f>IFERROR(効率[[#This Row],[V.A.C. (¥)]]/効率[[#This Row],[全体 B.A.C. ($)]],0)</f>
        <v>-0.2</v>
      </c>
      <c r="R19" s="25">
        <f>IFERROR(効率[[#This Row],[全体 B.A.C. ($)]]-効率[[#This Row],[E.A.C.]],0)</f>
        <v>-50</v>
      </c>
      <c r="S19" s="40">
        <f>IFERROR((効率[[#This Row],[S.P.I.]]+効率[[#This Row],[C.P.I.]])/2,0)</f>
        <v>1.5530303030303032</v>
      </c>
      <c r="T19" s="28" t="str">
        <f>LOOKUP(効率[[#This Row],[平均指数]],状態[下限値],状態[状態])</f>
        <v>緑</v>
      </c>
    </row>
    <row r="20" spans="1:20" ht="30" customHeight="1" x14ac:dyDescent="0.25">
      <c r="B20" s="23" t="s">
        <v>15</v>
      </c>
      <c r="C20" s="29" t="s">
        <v>24</v>
      </c>
      <c r="D20" s="12">
        <v>100</v>
      </c>
      <c r="E20" s="12">
        <v>82</v>
      </c>
      <c r="F20" s="12">
        <v>70</v>
      </c>
      <c r="G20" s="12">
        <v>65</v>
      </c>
      <c r="H20" s="12"/>
      <c r="I20" s="25">
        <f>効率[[#This Row],[E.V. (¥)]]-効率[[#This Row],[A.C. (¥)]]</f>
        <v>5</v>
      </c>
      <c r="J20" s="26">
        <f>IFERROR(効率[[#This Row],[C.V. (¥)]]/効率[[#This Row],[P.V. (¥)]],0)</f>
        <v>6.097560975609756E-2</v>
      </c>
      <c r="K20" s="25">
        <f>IFERROR(効率[[#This Row],[E.V. (¥)]]-効率[[#This Row],[P.V. (¥)]],0)</f>
        <v>-12</v>
      </c>
      <c r="L20" s="26">
        <f>IFERROR(効率[[#This Row],[S.V. (¥)]]/効率[[#This Row],[P.V. (¥)]],0)</f>
        <v>-0.14634146341463414</v>
      </c>
      <c r="M20" s="40">
        <f>IFERROR(効率[[#This Row],[E.V. (¥)]]/効率[[#This Row],[A.C. (¥)]],0)</f>
        <v>1.0769230769230769</v>
      </c>
      <c r="N20" s="40">
        <f>IFERROR(効率[[#This Row],[E.V. (¥)]]/効率[[#This Row],[P.V. (¥)]],0)</f>
        <v>0.85365853658536583</v>
      </c>
      <c r="O20" s="27">
        <f>IFERROR(効率[[#This Row],[E.A.C.]]-効率[[#This Row],[A.C. (¥)]],0)</f>
        <v>27.857142857142861</v>
      </c>
      <c r="P20" s="27">
        <f>IFERROR(効率[[#This Row],[全体 B.A.C. ($)]]/効率[[#This Row],[C.P.I.]],0)</f>
        <v>92.857142857142861</v>
      </c>
      <c r="Q20" s="26">
        <f>IFERROR(効率[[#This Row],[V.A.C. (¥)]]/効率[[#This Row],[全体 B.A.C. ($)]],0)</f>
        <v>7.1428571428571383E-2</v>
      </c>
      <c r="R20" s="25">
        <f>IFERROR(効率[[#This Row],[全体 B.A.C. ($)]]-効率[[#This Row],[E.A.C.]],0)</f>
        <v>7.1428571428571388</v>
      </c>
      <c r="S20" s="40">
        <f>IFERROR((効率[[#This Row],[S.P.I.]]+効率[[#This Row],[C.P.I.]])/2,0)</f>
        <v>0.96529080675422141</v>
      </c>
      <c r="T20" s="28" t="str">
        <f>LOOKUP(効率[[#This Row],[平均指数]],状態[下限値],状態[状態])</f>
        <v>オレンジ</v>
      </c>
    </row>
    <row r="21" spans="1:20" ht="30" customHeight="1" x14ac:dyDescent="0.25">
      <c r="B21" s="23" t="s">
        <v>16</v>
      </c>
      <c r="C21" s="29" t="s">
        <v>25</v>
      </c>
      <c r="D21" s="12">
        <v>25</v>
      </c>
      <c r="E21" s="12">
        <v>11</v>
      </c>
      <c r="F21" s="12">
        <v>15</v>
      </c>
      <c r="G21" s="12">
        <v>10</v>
      </c>
      <c r="H21" s="12"/>
      <c r="I21" s="25">
        <f>効率[[#This Row],[E.V. (¥)]]-効率[[#This Row],[A.C. (¥)]]</f>
        <v>5</v>
      </c>
      <c r="J21" s="26">
        <f>IFERROR(効率[[#This Row],[C.V. (¥)]]/効率[[#This Row],[P.V. (¥)]],0)</f>
        <v>0.45454545454545453</v>
      </c>
      <c r="K21" s="25">
        <f>IFERROR(効率[[#This Row],[E.V. (¥)]]-効率[[#This Row],[P.V. (¥)]],0)</f>
        <v>4</v>
      </c>
      <c r="L21" s="26">
        <f>IFERROR(効率[[#This Row],[S.V. (¥)]]/効率[[#This Row],[P.V. (¥)]],0)</f>
        <v>0.36363636363636365</v>
      </c>
      <c r="M21" s="40">
        <f>IFERROR(効率[[#This Row],[E.V. (¥)]]/効率[[#This Row],[A.C. (¥)]],0)</f>
        <v>1.5</v>
      </c>
      <c r="N21" s="40">
        <f>IFERROR(効率[[#This Row],[E.V. (¥)]]/効率[[#This Row],[P.V. (¥)]],0)</f>
        <v>1.3636363636363635</v>
      </c>
      <c r="O21" s="27">
        <f>IFERROR(効率[[#This Row],[E.A.C.]]-効率[[#This Row],[A.C. (¥)]],0)</f>
        <v>6.6666666666666679</v>
      </c>
      <c r="P21" s="27">
        <f>IFERROR(効率[[#This Row],[全体 B.A.C. ($)]]/効率[[#This Row],[C.P.I.]],0)</f>
        <v>16.666666666666668</v>
      </c>
      <c r="Q21" s="26">
        <f>IFERROR(効率[[#This Row],[V.A.C. (¥)]]/効率[[#This Row],[全体 B.A.C. ($)]],0)</f>
        <v>0.33333333333333326</v>
      </c>
      <c r="R21" s="25">
        <f>IFERROR(効率[[#This Row],[全体 B.A.C. ($)]]-効率[[#This Row],[E.A.C.]],0)</f>
        <v>8.3333333333333321</v>
      </c>
      <c r="S21" s="40">
        <f>IFERROR((効率[[#This Row],[S.P.I.]]+効率[[#This Row],[C.P.I.]])/2,0)</f>
        <v>1.4318181818181817</v>
      </c>
      <c r="T21" s="28" t="str">
        <f>LOOKUP(効率[[#This Row],[平均指数]],状態[下限値],状態[状態])</f>
        <v>緑</v>
      </c>
    </row>
    <row r="22" spans="1:20" ht="30" customHeight="1" x14ac:dyDescent="0.25">
      <c r="A22" s="15"/>
      <c r="B22" s="23" t="s">
        <v>17</v>
      </c>
      <c r="C22" s="24" t="s">
        <v>26</v>
      </c>
      <c r="D22" s="12">
        <f>SUM(D23:D25)</f>
        <v>330</v>
      </c>
      <c r="E22" s="12">
        <f>SUM(E23:E25)</f>
        <v>215</v>
      </c>
      <c r="F22" s="12">
        <f>SUM(F23:F25)</f>
        <v>195</v>
      </c>
      <c r="G22" s="12">
        <f>SUM(G23:G25)</f>
        <v>205</v>
      </c>
      <c r="H22" s="12"/>
      <c r="I22" s="25">
        <f>効率[[#This Row],[E.V. (¥)]]-効率[[#This Row],[A.C. (¥)]]</f>
        <v>-10</v>
      </c>
      <c r="J22" s="26">
        <f>IFERROR(効率[[#This Row],[C.V. (¥)]]/効率[[#This Row],[P.V. (¥)]],0)</f>
        <v>-4.6511627906976744E-2</v>
      </c>
      <c r="K22" s="25">
        <f>IFERROR(効率[[#This Row],[E.V. (¥)]]-効率[[#This Row],[P.V. (¥)]],0)</f>
        <v>-20</v>
      </c>
      <c r="L22" s="26">
        <f>IFERROR(効率[[#This Row],[S.V. (¥)]]/効率[[#This Row],[P.V. (¥)]],0)</f>
        <v>-9.3023255813953487E-2</v>
      </c>
      <c r="M22" s="40">
        <f>IFERROR(効率[[#This Row],[E.V. (¥)]]/効率[[#This Row],[A.C. (¥)]],0)</f>
        <v>0.95121951219512191</v>
      </c>
      <c r="N22" s="40">
        <f>IFERROR(効率[[#This Row],[E.V. (¥)]]/効率[[#This Row],[P.V. (¥)]],0)</f>
        <v>0.90697674418604646</v>
      </c>
      <c r="O22" s="27">
        <f>IFERROR(効率[[#This Row],[E.A.C.]]-効率[[#This Row],[A.C. (¥)]],0)</f>
        <v>141.92307692307696</v>
      </c>
      <c r="P22" s="27">
        <f>IFERROR(効率[[#This Row],[全体 B.A.C. ($)]]/効率[[#This Row],[C.P.I.]],0)</f>
        <v>346.92307692307696</v>
      </c>
      <c r="Q22" s="26">
        <f>IFERROR(効率[[#This Row],[V.A.C. (¥)]]/効率[[#This Row],[全体 B.A.C. ($)]],0)</f>
        <v>-5.1282051282051398E-2</v>
      </c>
      <c r="R22" s="25">
        <f>IFERROR(効率[[#This Row],[全体 B.A.C. ($)]]-効率[[#This Row],[E.A.C.]],0)</f>
        <v>-16.923076923076962</v>
      </c>
      <c r="S22" s="40">
        <f>IFERROR((効率[[#This Row],[S.P.I.]]+効率[[#This Row],[C.P.I.]])/2,0)</f>
        <v>0.92909812819058413</v>
      </c>
      <c r="T22" s="28" t="str">
        <f>LOOKUP(効率[[#This Row],[平均指数]],状態[下限値],状態[状態])</f>
        <v>オレンジ</v>
      </c>
    </row>
    <row r="23" spans="1:20" ht="30" customHeight="1" x14ac:dyDescent="0.25">
      <c r="B23" s="23" t="s">
        <v>18</v>
      </c>
      <c r="C23" s="29" t="s">
        <v>23</v>
      </c>
      <c r="D23" s="12">
        <v>90</v>
      </c>
      <c r="E23" s="12">
        <v>55</v>
      </c>
      <c r="F23" s="12">
        <v>60</v>
      </c>
      <c r="G23" s="12">
        <v>50</v>
      </c>
      <c r="H23" s="12"/>
      <c r="I23" s="25">
        <f>効率[[#This Row],[E.V. (¥)]]-効率[[#This Row],[A.C. (¥)]]</f>
        <v>10</v>
      </c>
      <c r="J23" s="26">
        <f>IFERROR(効率[[#This Row],[C.V. (¥)]]/効率[[#This Row],[P.V. (¥)]],0)</f>
        <v>0.18181818181818182</v>
      </c>
      <c r="K23" s="25">
        <f>IFERROR(効率[[#This Row],[E.V. (¥)]]-効率[[#This Row],[P.V. (¥)]],0)</f>
        <v>5</v>
      </c>
      <c r="L23" s="26">
        <f>IFERROR(効率[[#This Row],[S.V. (¥)]]/効率[[#This Row],[P.V. (¥)]],0)</f>
        <v>9.0909090909090912E-2</v>
      </c>
      <c r="M23" s="40">
        <f>IFERROR(効率[[#This Row],[E.V. (¥)]]/効率[[#This Row],[A.C. (¥)]],0)</f>
        <v>1.2</v>
      </c>
      <c r="N23" s="40">
        <f>IFERROR(効率[[#This Row],[E.V. (¥)]]/効率[[#This Row],[P.V. (¥)]],0)</f>
        <v>1.0909090909090908</v>
      </c>
      <c r="O23" s="27">
        <f>IFERROR(効率[[#This Row],[E.A.C.]]-効率[[#This Row],[A.C. (¥)]],0)</f>
        <v>25</v>
      </c>
      <c r="P23" s="27">
        <f>IFERROR(効率[[#This Row],[全体 B.A.C. ($)]]/効率[[#This Row],[C.P.I.]],0)</f>
        <v>75</v>
      </c>
      <c r="Q23" s="26">
        <f>IFERROR(効率[[#This Row],[V.A.C. (¥)]]/効率[[#This Row],[全体 B.A.C. ($)]],0)</f>
        <v>0.16666666666666666</v>
      </c>
      <c r="R23" s="25">
        <f>IFERROR(効率[[#This Row],[全体 B.A.C. ($)]]-効率[[#This Row],[E.A.C.]],0)</f>
        <v>15</v>
      </c>
      <c r="S23" s="40">
        <f>IFERROR((効率[[#This Row],[S.P.I.]]+効率[[#This Row],[C.P.I.]])/2,0)</f>
        <v>1.1454545454545455</v>
      </c>
      <c r="T23" s="28" t="str">
        <f>LOOKUP(効率[[#This Row],[平均指数]],状態[下限値],状態[状態])</f>
        <v>緑</v>
      </c>
    </row>
    <row r="24" spans="1:20" ht="30" customHeight="1" x14ac:dyDescent="0.25">
      <c r="B24" s="23" t="s">
        <v>19</v>
      </c>
      <c r="C24" s="29" t="s">
        <v>24</v>
      </c>
      <c r="D24" s="12">
        <v>90</v>
      </c>
      <c r="E24" s="12">
        <v>60</v>
      </c>
      <c r="F24" s="12">
        <v>50</v>
      </c>
      <c r="G24" s="12">
        <v>45</v>
      </c>
      <c r="H24" s="12"/>
      <c r="I24" s="25">
        <f>効率[[#This Row],[E.V. (¥)]]-効率[[#This Row],[A.C. (¥)]]</f>
        <v>5</v>
      </c>
      <c r="J24" s="26">
        <f>IFERROR(効率[[#This Row],[C.V. (¥)]]/効率[[#This Row],[P.V. (¥)]],0)</f>
        <v>8.3333333333333329E-2</v>
      </c>
      <c r="K24" s="25">
        <f>IFERROR(効率[[#This Row],[E.V. (¥)]]-効率[[#This Row],[P.V. (¥)]],0)</f>
        <v>-10</v>
      </c>
      <c r="L24" s="26">
        <f>IFERROR(効率[[#This Row],[S.V. (¥)]]/効率[[#This Row],[P.V. (¥)]],0)</f>
        <v>-0.16666666666666666</v>
      </c>
      <c r="M24" s="40">
        <f>IFERROR(効率[[#This Row],[E.V. (¥)]]/効率[[#This Row],[A.C. (¥)]],0)</f>
        <v>1.1111111111111112</v>
      </c>
      <c r="N24" s="40">
        <f>IFERROR(効率[[#This Row],[E.V. (¥)]]/効率[[#This Row],[P.V. (¥)]],0)</f>
        <v>0.83333333333333337</v>
      </c>
      <c r="O24" s="27">
        <f>IFERROR(効率[[#This Row],[E.A.C.]]-効率[[#This Row],[A.C. (¥)]],0)</f>
        <v>36</v>
      </c>
      <c r="P24" s="27">
        <f>IFERROR(効率[[#This Row],[全体 B.A.C. ($)]]/効率[[#This Row],[C.P.I.]],0)</f>
        <v>81</v>
      </c>
      <c r="Q24" s="26">
        <f>IFERROR(効率[[#This Row],[V.A.C. (¥)]]/効率[[#This Row],[全体 B.A.C. ($)]],0)</f>
        <v>0.1</v>
      </c>
      <c r="R24" s="25">
        <f>IFERROR(効率[[#This Row],[全体 B.A.C. ($)]]-効率[[#This Row],[E.A.C.]],0)</f>
        <v>9</v>
      </c>
      <c r="S24" s="40">
        <f>IFERROR((効率[[#This Row],[S.P.I.]]+効率[[#This Row],[C.P.I.]])/2,0)</f>
        <v>0.97222222222222232</v>
      </c>
      <c r="T24" s="28" t="str">
        <f>LOOKUP(効率[[#This Row],[平均指数]],状態[下限値],状態[状態])</f>
        <v>オレンジ</v>
      </c>
    </row>
    <row r="25" spans="1:20" ht="30" customHeight="1" x14ac:dyDescent="0.25">
      <c r="B25" s="23" t="s">
        <v>109</v>
      </c>
      <c r="C25" s="29" t="s">
        <v>25</v>
      </c>
      <c r="D25" s="12">
        <v>150</v>
      </c>
      <c r="E25" s="12">
        <v>100</v>
      </c>
      <c r="F25" s="12">
        <v>85</v>
      </c>
      <c r="G25" s="12">
        <v>110</v>
      </c>
      <c r="H25" s="12"/>
      <c r="I25" s="25">
        <f>効率[[#This Row],[E.V. (¥)]]-効率[[#This Row],[A.C. (¥)]]</f>
        <v>-25</v>
      </c>
      <c r="J25" s="26">
        <f>IFERROR(効率[[#This Row],[C.V. (¥)]]/効率[[#This Row],[P.V. (¥)]],0)</f>
        <v>-0.25</v>
      </c>
      <c r="K25" s="25">
        <f>IFERROR(効率[[#This Row],[E.V. (¥)]]-効率[[#This Row],[P.V. (¥)]],0)</f>
        <v>-15</v>
      </c>
      <c r="L25" s="26">
        <f>IFERROR(効率[[#This Row],[S.V. (¥)]]/効率[[#This Row],[P.V. (¥)]],0)</f>
        <v>-0.15</v>
      </c>
      <c r="M25" s="40">
        <f>IFERROR(効率[[#This Row],[E.V. (¥)]]/効率[[#This Row],[A.C. (¥)]],0)</f>
        <v>0.77272727272727271</v>
      </c>
      <c r="N25" s="40">
        <f>IFERROR(効率[[#This Row],[E.V. (¥)]]/効率[[#This Row],[P.V. (¥)]],0)</f>
        <v>0.85</v>
      </c>
      <c r="O25" s="27">
        <f>IFERROR(効率[[#This Row],[E.A.C.]]-効率[[#This Row],[A.C. (¥)]],0)</f>
        <v>84.117647058823536</v>
      </c>
      <c r="P25" s="27">
        <f>IFERROR(効率[[#This Row],[全体 B.A.C. ($)]]/効率[[#This Row],[C.P.I.]],0)</f>
        <v>194.11764705882354</v>
      </c>
      <c r="Q25" s="26">
        <f>IFERROR(効率[[#This Row],[V.A.C. (¥)]]/効率[[#This Row],[全体 B.A.C. ($)]],0)</f>
        <v>-0.29411764705882359</v>
      </c>
      <c r="R25" s="25">
        <f>IFERROR(効率[[#This Row],[全体 B.A.C. ($)]]-効率[[#This Row],[E.A.C.]],0)</f>
        <v>-44.117647058823536</v>
      </c>
      <c r="S25" s="40">
        <f>IFERROR((効率[[#This Row],[S.P.I.]]+効率[[#This Row],[C.P.I.]])/2,0)</f>
        <v>0.81136363636363629</v>
      </c>
      <c r="T25" s="28" t="str">
        <f>LOOKUP(効率[[#This Row],[平均指数]],状態[下限値],状態[状態])</f>
        <v>赤</v>
      </c>
    </row>
  </sheetData>
  <mergeCells count="8">
    <mergeCell ref="S1:T6"/>
    <mergeCell ref="B2:R2"/>
    <mergeCell ref="O5:R5"/>
    <mergeCell ref="B3:R3"/>
    <mergeCell ref="D5:E5"/>
    <mergeCell ref="I5:J5"/>
    <mergeCell ref="K5:L5"/>
    <mergeCell ref="M5:N5"/>
  </mergeCells>
  <phoneticPr fontId="29"/>
  <conditionalFormatting sqref="T26:T65481">
    <cfRule type="cellIs" dxfId="55" priority="9" stopIfTrue="1" operator="equal">
      <formula>"緑"</formula>
    </cfRule>
    <cfRule type="cellIs" dxfId="54" priority="10" stopIfTrue="1" operator="equal">
      <formula>"YELLOW"</formula>
    </cfRule>
    <cfRule type="cellIs" dxfId="53" priority="11" stopIfTrue="1" operator="equal">
      <formula>"赤"</formula>
    </cfRule>
  </conditionalFormatting>
  <conditionalFormatting sqref="T8:T25">
    <cfRule type="expression" dxfId="5" priority="4">
      <formula>$T8="黒"</formula>
    </cfRule>
    <cfRule type="expression" dxfId="4" priority="5">
      <formula>$T8="緑"</formula>
    </cfRule>
    <cfRule type="expression" dxfId="3" priority="6">
      <formula>$T8="赤"</formula>
    </cfRule>
    <cfRule type="expression" dxfId="2" priority="7">
      <formula>$T8="オレンジ"</formula>
    </cfRule>
    <cfRule type="expression" dxfId="1" priority="8">
      <formula>$T8=""</formula>
    </cfRule>
  </conditionalFormatting>
  <conditionalFormatting sqref="I8:L25 Q8:R25">
    <cfRule type="expression" dxfId="0" priority="1">
      <formula>I8&lt;0</formula>
    </cfRule>
  </conditionalFormatting>
  <dataValidations count="30">
    <dataValidation allowBlank="1" showInputMessage="1" showErrorMessage="1" prompt="このブックでプロジェクト パフォーマンス レポートを作成します。このワークシートにパフォーマンス テーブルの詳細を入力します。セル S1 を選択して [定義] ワークシートに移動します" sqref="A1" xr:uid="{00000000-0002-0000-0000-000000000000}"/>
    <dataValidation allowBlank="1" showInputMessage="1" showErrorMessage="1" prompt="このセルにはこのワークシートのタイトルが表示され、下のセルにはサブタイトルが表示されます" sqref="B2" xr:uid="{00000000-0002-0000-0000-000001000000}"/>
    <dataValidation allowBlank="1" showInputMessage="1" showErrorMessage="1" prompt="このセルにはサブタイトルが表示されます。セル B7 から始まる表に詳細を入力します" sqref="B3" xr:uid="{00000000-0002-0000-0000-000002000000}"/>
    <dataValidation allowBlank="1" showInputMessage="1" showErrorMessage="1" prompt="実際の値は下の表の列 G に表示されます" sqref="G5" xr:uid="{00000000-0002-0000-0000-000003000000}"/>
    <dataValidation allowBlank="1" showInputMessage="1" showErrorMessage="1" prompt="この見出しの下にあるこの列にプロジェクトのシリアル番号と成果物を入力します" sqref="B7" xr:uid="{00000000-0002-0000-0000-000004000000}"/>
    <dataValidation allowBlank="1" showInputMessage="1" showErrorMessage="1" prompt="この見出しの下にあるこの列に項目の説明を入力します" sqref="C7" xr:uid="{00000000-0002-0000-0000-000005000000}"/>
    <dataValidation allowBlank="1" showInputMessage="1" showErrorMessage="1" prompt="この見出しの下にあるこの列に成果物の総予算の金額を入力します。プロジェクトおよびプログラムの総予算は自動的に計算されます" sqref="D7" xr:uid="{00000000-0002-0000-0000-000006000000}"/>
    <dataValidation allowBlank="1" showInputMessage="1" showErrorMessage="1" prompt="この見出しの下にあるこの列に成果物のプランド バリューを入力します。プロジェクトおよびプログラムのプランド バリューの金額は自動的に計算されます" sqref="E7" xr:uid="{00000000-0002-0000-0000-000007000000}"/>
    <dataValidation allowBlank="1" showInputMessage="1" showErrorMessage="1" prompt="この見出しの下にあるこの列に成果物のアーンド バリューを入力します。プロジェクトおよびプログラムのアーンド バリューの金額は自動的に計算されます" sqref="F7" xr:uid="{00000000-0002-0000-0000-000008000000}"/>
    <dataValidation allowBlank="1" showInputMessage="1" showErrorMessage="1" prompt="この見出しの下にあるこの列に成果物の実績コストを入力します。プロジェクトおよびプログラムの実績コストは自動的に計算されます" sqref="G7" xr:uid="{00000000-0002-0000-0000-000009000000}"/>
    <dataValidation allowBlank="1" showInputMessage="1" showErrorMessage="1" prompt="この見出しの下にあるこの列では、プランド バリュー、アーンド バリュー、実績コストのスパークラインが自動的に計算されます" sqref="H7" xr:uid="{00000000-0002-0000-0000-00000A000000}"/>
    <dataValidation allowBlank="1" showInputMessage="1" showErrorMessage="1" prompt="この見出しの下にあるこの列では、コスト差異が自動的に計算されます" sqref="I7" xr:uid="{00000000-0002-0000-0000-00000B000000}"/>
    <dataValidation allowBlank="1" showInputMessage="1" showErrorMessage="1" prompt="この見出しの下にあるこの列では、コスト差異の比率が自動的に計算されます" sqref="J7" xr:uid="{00000000-0002-0000-0000-00000C000000}"/>
    <dataValidation allowBlank="1" showInputMessage="1" showErrorMessage="1" prompt="この見出しの下にあるこの列では、スケジュール差異が自動的に計算されます" sqref="K7" xr:uid="{00000000-0002-0000-0000-00000D000000}"/>
    <dataValidation allowBlank="1" showInputMessage="1" showErrorMessage="1" prompt="この見出しの下にあるこの列では、スケジュール差異の比率が自動的に計算されます" sqref="L7" xr:uid="{00000000-0002-0000-0000-00000E000000}"/>
    <dataValidation allowBlank="1" showInputMessage="1" showErrorMessage="1" prompt="この見出しの下にあるこの列では、コスト効率指数が自動的に計算されます" sqref="M7" xr:uid="{00000000-0002-0000-0000-00000F000000}"/>
    <dataValidation allowBlank="1" showInputMessage="1" showErrorMessage="1" prompt="この見出しの下にあるこの列では、スケジュール効率指数が自動的に計算されます" sqref="N7" xr:uid="{00000000-0002-0000-0000-000010000000}"/>
    <dataValidation allowBlank="1" showInputMessage="1" showErrorMessage="1" prompt="この見出しの下にあるこの列では、完了までのコスト予測が自動的に計算されます" sqref="O7" xr:uid="{00000000-0002-0000-0000-000011000000}"/>
    <dataValidation allowBlank="1" showInputMessage="1" showErrorMessage="1" prompt="この見出しの下にあるこの列では、完了時コスト予測が自動的に計算されます" sqref="P7" xr:uid="{00000000-0002-0000-0000-000012000000}"/>
    <dataValidation allowBlank="1" showInputMessage="1" showErrorMessage="1" prompt="この見出しの下にあるこの列では、完了時コスト差異の比率が自動的に計算されます" sqref="Q7" xr:uid="{00000000-0002-0000-0000-000013000000}"/>
    <dataValidation allowBlank="1" showInputMessage="1" showErrorMessage="1" prompt="この見出しの下にあるこの列では、完了時コスト差異額が自動的に計算されます" sqref="R7" xr:uid="{00000000-0002-0000-0000-000014000000}"/>
    <dataValidation allowBlank="1" showInputMessage="1" showErrorMessage="1" prompt="この見出しの下にあるこの列では、平均指数が自動的に計算されます" sqref="S7" xr:uid="{00000000-0002-0000-0000-000015000000}"/>
    <dataValidation allowBlank="1" showInputMessage="1" showErrorMessage="1" prompt="状態は自動的に更新され、RGB カラー R=64 G=64 B=64 の黒、R=181 G=18 B=27 の赤、R=121 G=69 B=11 のオレンジ、R=70 G=114 B=37 の緑で強調表示されます" sqref="T7" xr:uid="{00000000-0002-0000-0000-000016000000}"/>
    <dataValidation allowBlank="1" showInputMessage="1" showErrorMessage="1" prompt="[定義] ワークシートへのナビゲーション リンクは、このセルに表示されます" sqref="S1" xr:uid="{00000000-0002-0000-0000-000017000000}"/>
    <dataValidation allowBlank="1" showInputMessage="1" showErrorMessage="1" prompt="予算値は下の表の列 D および E に表示されます" sqref="D5:E5" xr:uid="{00000000-0002-0000-0000-000018000000}"/>
    <dataValidation allowBlank="1" showInputMessage="1" showErrorMessage="1" prompt="アーンド バリューは下の表にある列 F に表示されます" sqref="F5" xr:uid="{00000000-0002-0000-0000-000019000000}"/>
    <dataValidation allowBlank="1" showInputMessage="1" showErrorMessage="1" prompt="コスト値は下の表にある列 I および J に表示されます" sqref="I5:J5" xr:uid="{00000000-0002-0000-0000-00001A000000}"/>
    <dataValidation allowBlank="1" showInputMessage="1" showErrorMessage="1" prompt="スケジュール値は下の表にある列 K および L に表示されます" sqref="K5:L5" xr:uid="{00000000-0002-0000-0000-00001B000000}"/>
    <dataValidation allowBlank="1" showInputMessage="1" showErrorMessage="1" prompt="効率指数値は下の表にある列 M および N に表示されます" sqref="M5:N5" xr:uid="{00000000-0002-0000-0000-00001C000000}"/>
    <dataValidation allowBlank="1" showInputMessage="1" showErrorMessage="1" prompt="予測値は下の表にある列 O および R に表示されます" sqref="O5:R5" xr:uid="{00000000-0002-0000-0000-00001D000000}"/>
  </dataValidations>
  <hyperlinks>
    <hyperlink ref="S1:T6" location="定義!A1" tooltip="Select to navigate to Definitions worksheet" display="DEFINITIONS" xr:uid="{00000000-0004-0000-0000-000000000000}"/>
  </hyperlinks>
  <printOptions horizontalCentered="1"/>
  <pageMargins left="0.25" right="0.25" top="0.25" bottom="0.25" header="0.05" footer="0.05"/>
  <pageSetup paperSize="9"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xr2:uid="{00000000-0003-0000-0000-000000000000}">
          <x14:colorSeries theme="3" tint="9.9978637043366805E-2"/>
          <x14:colorNegative rgb="FFFFB620"/>
          <x14:colorAxis rgb="FF000000"/>
          <x14:colorMarkers theme="6"/>
          <x14:colorFirst rgb="FF5687C2"/>
          <x14:colorLast rgb="FF359CEB"/>
          <x14:colorHigh theme="4" tint="-0.499984740745262"/>
          <x14:colorLow theme="6"/>
          <x14:sparklines>
            <x14:sparkline>
              <xm:f>'パフォーマンス レポート'!E8:G8</xm:f>
              <xm:sqref>H8</xm:sqref>
            </x14:sparkline>
            <x14:sparkline>
              <xm:f>'パフォーマンス レポート'!E9:G9</xm:f>
              <xm:sqref>H9</xm:sqref>
            </x14:sparkline>
            <x14:sparkline>
              <xm:f>'パフォーマンス レポート'!E10:G10</xm:f>
              <xm:sqref>H10</xm:sqref>
            </x14:sparkline>
            <x14:sparkline>
              <xm:f>'パフォーマンス レポート'!E11:G11</xm:f>
              <xm:sqref>H11</xm:sqref>
            </x14:sparkline>
            <x14:sparkline>
              <xm:f>'パフォーマンス レポート'!E12:G12</xm:f>
              <xm:sqref>H12</xm:sqref>
            </x14:sparkline>
            <x14:sparkline>
              <xm:f>'パフォーマンス レポート'!E13:G13</xm:f>
              <xm:sqref>H13</xm:sqref>
            </x14:sparkline>
            <x14:sparkline>
              <xm:f>'パフォーマンス レポート'!E14:G14</xm:f>
              <xm:sqref>H14</xm:sqref>
            </x14:sparkline>
            <x14:sparkline>
              <xm:f>'パフォーマンス レポート'!E15:G15</xm:f>
              <xm:sqref>H15</xm:sqref>
            </x14:sparkline>
            <x14:sparkline>
              <xm:f>'パフォーマンス レポート'!E16:G16</xm:f>
              <xm:sqref>H16</xm:sqref>
            </x14:sparkline>
            <x14:sparkline>
              <xm:f>'パフォーマンス レポート'!E17:G17</xm:f>
              <xm:sqref>H17</xm:sqref>
            </x14:sparkline>
            <x14:sparkline>
              <xm:f>'パフォーマンス レポート'!E18:G18</xm:f>
              <xm:sqref>H18</xm:sqref>
            </x14:sparkline>
            <x14:sparkline>
              <xm:f>'パフォーマンス レポート'!E19:G19</xm:f>
              <xm:sqref>H19</xm:sqref>
            </x14:sparkline>
            <x14:sparkline>
              <xm:f>'パフォーマンス レポート'!E20:G20</xm:f>
              <xm:sqref>H20</xm:sqref>
            </x14:sparkline>
            <x14:sparkline>
              <xm:f>'パフォーマンス レポート'!E21:G21</xm:f>
              <xm:sqref>H21</xm:sqref>
            </x14:sparkline>
            <x14:sparkline>
              <xm:f>'パフォーマンス レポート'!E22:G22</xm:f>
              <xm:sqref>H22</xm:sqref>
            </x14:sparkline>
            <x14:sparkline>
              <xm:f>'パフォーマンス レポート'!E23:G23</xm:f>
              <xm:sqref>H23</xm:sqref>
            </x14:sparkline>
            <x14:sparkline>
              <xm:f>'パフォーマンス レポート'!E24:G24</xm:f>
              <xm:sqref>H24</xm:sqref>
            </x14:sparkline>
            <x14:sparkline>
              <xm:f>'パフォーマンス レポート'!E25:G25</xm:f>
              <xm:sqref>H25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B1:J18"/>
  <sheetViews>
    <sheetView showGridLines="0" workbookViewId="0"/>
  </sheetViews>
  <sheetFormatPr defaultRowHeight="30" customHeight="1" x14ac:dyDescent="0.25"/>
  <cols>
    <col min="1" max="1" width="1.6640625" style="1" customWidth="1"/>
    <col min="2" max="2" width="5.33203125" style="37" customWidth="1"/>
    <col min="3" max="3" width="27" style="1" customWidth="1"/>
    <col min="4" max="4" width="10.33203125" style="38" customWidth="1"/>
    <col min="5" max="5" width="53.33203125" style="1" customWidth="1"/>
    <col min="6" max="6" width="16.6640625" style="38" customWidth="1"/>
    <col min="7" max="7" width="1.6640625" style="1" customWidth="1"/>
    <col min="8" max="8" width="9.109375" style="1" customWidth="1"/>
    <col min="9" max="9" width="30.5546875" style="1" customWidth="1"/>
    <col min="10" max="10" width="15.44140625" style="1" customWidth="1"/>
    <col min="11" max="252" width="9.21875" style="1" customWidth="1"/>
    <col min="253" max="253" width="3.33203125" style="1" customWidth="1"/>
    <col min="254" max="254" width="25.21875" style="1" customWidth="1"/>
    <col min="255" max="255" width="9.21875" style="1" customWidth="1"/>
    <col min="256" max="256" width="51.5546875" style="1" customWidth="1"/>
    <col min="257" max="257" width="15.6640625" style="1" customWidth="1"/>
    <col min="258" max="508" width="9.21875" style="1" customWidth="1"/>
    <col min="509" max="509" width="3.33203125" style="1" customWidth="1"/>
    <col min="510" max="510" width="25.21875" style="1" customWidth="1"/>
    <col min="511" max="511" width="9.21875" style="1" customWidth="1"/>
    <col min="512" max="512" width="51.5546875" style="1" customWidth="1"/>
    <col min="513" max="513" width="15.6640625" style="1" customWidth="1"/>
    <col min="514" max="764" width="9.21875" style="1" customWidth="1"/>
    <col min="765" max="765" width="3.33203125" style="1" customWidth="1"/>
    <col min="766" max="766" width="25.21875" style="1" customWidth="1"/>
    <col min="767" max="767" width="9.21875" style="1" customWidth="1"/>
    <col min="768" max="768" width="51.5546875" style="1" customWidth="1"/>
    <col min="769" max="769" width="15.6640625" style="1" customWidth="1"/>
    <col min="770" max="1020" width="9.21875" style="1" customWidth="1"/>
    <col min="1021" max="1021" width="3.33203125" style="1" customWidth="1"/>
    <col min="1022" max="1022" width="25.21875" style="1" customWidth="1"/>
    <col min="1023" max="1023" width="9.21875" style="1" customWidth="1"/>
    <col min="1024" max="1024" width="51.5546875" style="1" customWidth="1"/>
    <col min="1025" max="1025" width="15.6640625" style="1" customWidth="1"/>
    <col min="1026" max="1276" width="9.21875" style="1" customWidth="1"/>
    <col min="1277" max="1277" width="3.33203125" style="1" customWidth="1"/>
    <col min="1278" max="1278" width="25.21875" style="1" customWidth="1"/>
    <col min="1279" max="1279" width="9.21875" style="1" customWidth="1"/>
    <col min="1280" max="1280" width="51.5546875" style="1" customWidth="1"/>
    <col min="1281" max="1281" width="15.6640625" style="1" customWidth="1"/>
    <col min="1282" max="1532" width="9.21875" style="1" customWidth="1"/>
    <col min="1533" max="1533" width="3.33203125" style="1" customWidth="1"/>
    <col min="1534" max="1534" width="25.21875" style="1" customWidth="1"/>
    <col min="1535" max="1535" width="9.21875" style="1" customWidth="1"/>
    <col min="1536" max="1536" width="51.5546875" style="1" customWidth="1"/>
    <col min="1537" max="1537" width="15.6640625" style="1" customWidth="1"/>
    <col min="1538" max="1788" width="9.21875" style="1" customWidth="1"/>
    <col min="1789" max="1789" width="3.33203125" style="1" customWidth="1"/>
    <col min="1790" max="1790" width="25.21875" style="1" customWidth="1"/>
    <col min="1791" max="1791" width="9.21875" style="1" customWidth="1"/>
    <col min="1792" max="1792" width="51.5546875" style="1" customWidth="1"/>
    <col min="1793" max="1793" width="15.6640625" style="1" customWidth="1"/>
    <col min="1794" max="2044" width="9.21875" style="1" customWidth="1"/>
    <col min="2045" max="2045" width="3.33203125" style="1" customWidth="1"/>
    <col min="2046" max="2046" width="25.21875" style="1" customWidth="1"/>
    <col min="2047" max="2047" width="9.21875" style="1" customWidth="1"/>
    <col min="2048" max="2048" width="51.5546875" style="1" customWidth="1"/>
    <col min="2049" max="2049" width="15.6640625" style="1" customWidth="1"/>
    <col min="2050" max="2300" width="9.21875" style="1" customWidth="1"/>
    <col min="2301" max="2301" width="3.33203125" style="1" customWidth="1"/>
    <col min="2302" max="2302" width="25.21875" style="1" customWidth="1"/>
    <col min="2303" max="2303" width="9.21875" style="1" customWidth="1"/>
    <col min="2304" max="2304" width="51.5546875" style="1" customWidth="1"/>
    <col min="2305" max="2305" width="15.6640625" style="1" customWidth="1"/>
    <col min="2306" max="2556" width="9.21875" style="1" customWidth="1"/>
    <col min="2557" max="2557" width="3.33203125" style="1" customWidth="1"/>
    <col min="2558" max="2558" width="25.21875" style="1" customWidth="1"/>
    <col min="2559" max="2559" width="9.21875" style="1" customWidth="1"/>
    <col min="2560" max="2560" width="51.5546875" style="1" customWidth="1"/>
    <col min="2561" max="2561" width="15.6640625" style="1" customWidth="1"/>
    <col min="2562" max="2812" width="9.21875" style="1" customWidth="1"/>
    <col min="2813" max="2813" width="3.33203125" style="1" customWidth="1"/>
    <col min="2814" max="2814" width="25.21875" style="1" customWidth="1"/>
    <col min="2815" max="2815" width="9.21875" style="1" customWidth="1"/>
    <col min="2816" max="2816" width="51.5546875" style="1" customWidth="1"/>
    <col min="2817" max="2817" width="15.6640625" style="1" customWidth="1"/>
    <col min="2818" max="3068" width="9.21875" style="1" customWidth="1"/>
    <col min="3069" max="3069" width="3.33203125" style="1" customWidth="1"/>
    <col min="3070" max="3070" width="25.21875" style="1" customWidth="1"/>
    <col min="3071" max="3071" width="9.21875" style="1" customWidth="1"/>
    <col min="3072" max="3072" width="51.5546875" style="1" customWidth="1"/>
    <col min="3073" max="3073" width="15.6640625" style="1" customWidth="1"/>
    <col min="3074" max="3324" width="9.21875" style="1" customWidth="1"/>
    <col min="3325" max="3325" width="3.33203125" style="1" customWidth="1"/>
    <col min="3326" max="3326" width="25.21875" style="1" customWidth="1"/>
    <col min="3327" max="3327" width="9.21875" style="1" customWidth="1"/>
    <col min="3328" max="3328" width="51.5546875" style="1" customWidth="1"/>
    <col min="3329" max="3329" width="15.6640625" style="1" customWidth="1"/>
    <col min="3330" max="3580" width="9.21875" style="1" customWidth="1"/>
    <col min="3581" max="3581" width="3.33203125" style="1" customWidth="1"/>
    <col min="3582" max="3582" width="25.21875" style="1" customWidth="1"/>
    <col min="3583" max="3583" width="9.21875" style="1" customWidth="1"/>
    <col min="3584" max="3584" width="51.5546875" style="1" customWidth="1"/>
    <col min="3585" max="3585" width="15.6640625" style="1" customWidth="1"/>
    <col min="3586" max="3836" width="9.21875" style="1" customWidth="1"/>
    <col min="3837" max="3837" width="3.33203125" style="1" customWidth="1"/>
    <col min="3838" max="3838" width="25.21875" style="1" customWidth="1"/>
    <col min="3839" max="3839" width="9.21875" style="1" customWidth="1"/>
    <col min="3840" max="3840" width="51.5546875" style="1" customWidth="1"/>
    <col min="3841" max="3841" width="15.6640625" style="1" customWidth="1"/>
    <col min="3842" max="4092" width="9.21875" style="1" customWidth="1"/>
    <col min="4093" max="4093" width="3.33203125" style="1" customWidth="1"/>
    <col min="4094" max="4094" width="25.21875" style="1" customWidth="1"/>
    <col min="4095" max="4095" width="9.21875" style="1" customWidth="1"/>
    <col min="4096" max="4096" width="51.5546875" style="1" customWidth="1"/>
    <col min="4097" max="4097" width="15.6640625" style="1" customWidth="1"/>
    <col min="4098" max="4348" width="9.21875" style="1" customWidth="1"/>
    <col min="4349" max="4349" width="3.33203125" style="1" customWidth="1"/>
    <col min="4350" max="4350" width="25.21875" style="1" customWidth="1"/>
    <col min="4351" max="4351" width="9.21875" style="1" customWidth="1"/>
    <col min="4352" max="4352" width="51.5546875" style="1" customWidth="1"/>
    <col min="4353" max="4353" width="15.6640625" style="1" customWidth="1"/>
    <col min="4354" max="4604" width="9.21875" style="1" customWidth="1"/>
    <col min="4605" max="4605" width="3.33203125" style="1" customWidth="1"/>
    <col min="4606" max="4606" width="25.21875" style="1" customWidth="1"/>
    <col min="4607" max="4607" width="9.21875" style="1" customWidth="1"/>
    <col min="4608" max="4608" width="51.5546875" style="1" customWidth="1"/>
    <col min="4609" max="4609" width="15.6640625" style="1" customWidth="1"/>
    <col min="4610" max="4860" width="9.21875" style="1" customWidth="1"/>
    <col min="4861" max="4861" width="3.33203125" style="1" customWidth="1"/>
    <col min="4862" max="4862" width="25.21875" style="1" customWidth="1"/>
    <col min="4863" max="4863" width="9.21875" style="1" customWidth="1"/>
    <col min="4864" max="4864" width="51.5546875" style="1" customWidth="1"/>
    <col min="4865" max="4865" width="15.6640625" style="1" customWidth="1"/>
    <col min="4866" max="5116" width="9.21875" style="1" customWidth="1"/>
    <col min="5117" max="5117" width="3.33203125" style="1" customWidth="1"/>
    <col min="5118" max="5118" width="25.21875" style="1" customWidth="1"/>
    <col min="5119" max="5119" width="9.21875" style="1" customWidth="1"/>
    <col min="5120" max="5120" width="51.5546875" style="1" customWidth="1"/>
    <col min="5121" max="5121" width="15.6640625" style="1" customWidth="1"/>
    <col min="5122" max="5372" width="9.21875" style="1" customWidth="1"/>
    <col min="5373" max="5373" width="3.33203125" style="1" customWidth="1"/>
    <col min="5374" max="5374" width="25.21875" style="1" customWidth="1"/>
    <col min="5375" max="5375" width="9.21875" style="1" customWidth="1"/>
    <col min="5376" max="5376" width="51.5546875" style="1" customWidth="1"/>
    <col min="5377" max="5377" width="15.6640625" style="1" customWidth="1"/>
    <col min="5378" max="5628" width="9.21875" style="1" customWidth="1"/>
    <col min="5629" max="5629" width="3.33203125" style="1" customWidth="1"/>
    <col min="5630" max="5630" width="25.21875" style="1" customWidth="1"/>
    <col min="5631" max="5631" width="9.21875" style="1" customWidth="1"/>
    <col min="5632" max="5632" width="51.5546875" style="1" customWidth="1"/>
    <col min="5633" max="5633" width="15.6640625" style="1" customWidth="1"/>
    <col min="5634" max="5884" width="9.21875" style="1" customWidth="1"/>
    <col min="5885" max="5885" width="3.33203125" style="1" customWidth="1"/>
    <col min="5886" max="5886" width="25.21875" style="1" customWidth="1"/>
    <col min="5887" max="5887" width="9.21875" style="1" customWidth="1"/>
    <col min="5888" max="5888" width="51.5546875" style="1" customWidth="1"/>
    <col min="5889" max="5889" width="15.6640625" style="1" customWidth="1"/>
    <col min="5890" max="6140" width="9.21875" style="1" customWidth="1"/>
    <col min="6141" max="6141" width="3.33203125" style="1" customWidth="1"/>
    <col min="6142" max="6142" width="25.21875" style="1" customWidth="1"/>
    <col min="6143" max="6143" width="9.21875" style="1" customWidth="1"/>
    <col min="6144" max="6144" width="51.5546875" style="1" customWidth="1"/>
    <col min="6145" max="6145" width="15.6640625" style="1" customWidth="1"/>
    <col min="6146" max="6396" width="9.21875" style="1" customWidth="1"/>
    <col min="6397" max="6397" width="3.33203125" style="1" customWidth="1"/>
    <col min="6398" max="6398" width="25.21875" style="1" customWidth="1"/>
    <col min="6399" max="6399" width="9.21875" style="1" customWidth="1"/>
    <col min="6400" max="6400" width="51.5546875" style="1" customWidth="1"/>
    <col min="6401" max="6401" width="15.6640625" style="1" customWidth="1"/>
    <col min="6402" max="6652" width="9.21875" style="1" customWidth="1"/>
    <col min="6653" max="6653" width="3.33203125" style="1" customWidth="1"/>
    <col min="6654" max="6654" width="25.21875" style="1" customWidth="1"/>
    <col min="6655" max="6655" width="9.21875" style="1" customWidth="1"/>
    <col min="6656" max="6656" width="51.5546875" style="1" customWidth="1"/>
    <col min="6657" max="6657" width="15.6640625" style="1" customWidth="1"/>
    <col min="6658" max="6908" width="9.21875" style="1" customWidth="1"/>
    <col min="6909" max="6909" width="3.33203125" style="1" customWidth="1"/>
    <col min="6910" max="6910" width="25.21875" style="1" customWidth="1"/>
    <col min="6911" max="6911" width="9.21875" style="1" customWidth="1"/>
    <col min="6912" max="6912" width="51.5546875" style="1" customWidth="1"/>
    <col min="6913" max="6913" width="15.6640625" style="1" customWidth="1"/>
    <col min="6914" max="7164" width="9.21875" style="1" customWidth="1"/>
    <col min="7165" max="7165" width="3.33203125" style="1" customWidth="1"/>
    <col min="7166" max="7166" width="25.21875" style="1" customWidth="1"/>
    <col min="7167" max="7167" width="9.21875" style="1" customWidth="1"/>
    <col min="7168" max="7168" width="51.5546875" style="1" customWidth="1"/>
    <col min="7169" max="7169" width="15.6640625" style="1" customWidth="1"/>
    <col min="7170" max="7420" width="9.21875" style="1" customWidth="1"/>
    <col min="7421" max="7421" width="3.33203125" style="1" customWidth="1"/>
    <col min="7422" max="7422" width="25.21875" style="1" customWidth="1"/>
    <col min="7423" max="7423" width="9.21875" style="1" customWidth="1"/>
    <col min="7424" max="7424" width="51.5546875" style="1" customWidth="1"/>
    <col min="7425" max="7425" width="15.6640625" style="1" customWidth="1"/>
    <col min="7426" max="7676" width="9.21875" style="1" customWidth="1"/>
    <col min="7677" max="7677" width="3.33203125" style="1" customWidth="1"/>
    <col min="7678" max="7678" width="25.21875" style="1" customWidth="1"/>
    <col min="7679" max="7679" width="9.21875" style="1" customWidth="1"/>
    <col min="7680" max="7680" width="51.5546875" style="1" customWidth="1"/>
    <col min="7681" max="7681" width="15.6640625" style="1" customWidth="1"/>
    <col min="7682" max="7932" width="9.21875" style="1" customWidth="1"/>
    <col min="7933" max="7933" width="3.33203125" style="1" customWidth="1"/>
    <col min="7934" max="7934" width="25.21875" style="1" customWidth="1"/>
    <col min="7935" max="7935" width="9.21875" style="1" customWidth="1"/>
    <col min="7936" max="7936" width="51.5546875" style="1" customWidth="1"/>
    <col min="7937" max="7937" width="15.6640625" style="1" customWidth="1"/>
    <col min="7938" max="8188" width="9.21875" style="1" customWidth="1"/>
    <col min="8189" max="8189" width="3.33203125" style="1" customWidth="1"/>
    <col min="8190" max="8190" width="25.21875" style="1" customWidth="1"/>
    <col min="8191" max="8191" width="9.21875" style="1" customWidth="1"/>
    <col min="8192" max="8192" width="51.5546875" style="1" customWidth="1"/>
    <col min="8193" max="8193" width="15.6640625" style="1" customWidth="1"/>
    <col min="8194" max="8444" width="9.21875" style="1" customWidth="1"/>
    <col min="8445" max="8445" width="3.33203125" style="1" customWidth="1"/>
    <col min="8446" max="8446" width="25.21875" style="1" customWidth="1"/>
    <col min="8447" max="8447" width="9.21875" style="1" customWidth="1"/>
    <col min="8448" max="8448" width="51.5546875" style="1" customWidth="1"/>
    <col min="8449" max="8449" width="15.6640625" style="1" customWidth="1"/>
    <col min="8450" max="8700" width="9.21875" style="1" customWidth="1"/>
    <col min="8701" max="8701" width="3.33203125" style="1" customWidth="1"/>
    <col min="8702" max="8702" width="25.21875" style="1" customWidth="1"/>
    <col min="8703" max="8703" width="9.21875" style="1" customWidth="1"/>
    <col min="8704" max="8704" width="51.5546875" style="1" customWidth="1"/>
    <col min="8705" max="8705" width="15.6640625" style="1" customWidth="1"/>
    <col min="8706" max="8956" width="9.21875" style="1" customWidth="1"/>
    <col min="8957" max="8957" width="3.33203125" style="1" customWidth="1"/>
    <col min="8958" max="8958" width="25.21875" style="1" customWidth="1"/>
    <col min="8959" max="8959" width="9.21875" style="1" customWidth="1"/>
    <col min="8960" max="8960" width="51.5546875" style="1" customWidth="1"/>
    <col min="8961" max="8961" width="15.6640625" style="1" customWidth="1"/>
    <col min="8962" max="9212" width="9.21875" style="1" customWidth="1"/>
    <col min="9213" max="9213" width="3.33203125" style="1" customWidth="1"/>
    <col min="9214" max="9214" width="25.21875" style="1" customWidth="1"/>
    <col min="9215" max="9215" width="9.21875" style="1" customWidth="1"/>
    <col min="9216" max="9216" width="51.5546875" style="1" customWidth="1"/>
    <col min="9217" max="9217" width="15.6640625" style="1" customWidth="1"/>
    <col min="9218" max="9468" width="9.21875" style="1" customWidth="1"/>
    <col min="9469" max="9469" width="3.33203125" style="1" customWidth="1"/>
    <col min="9470" max="9470" width="25.21875" style="1" customWidth="1"/>
    <col min="9471" max="9471" width="9.21875" style="1" customWidth="1"/>
    <col min="9472" max="9472" width="51.5546875" style="1" customWidth="1"/>
    <col min="9473" max="9473" width="15.6640625" style="1" customWidth="1"/>
    <col min="9474" max="9724" width="9.21875" style="1" customWidth="1"/>
    <col min="9725" max="9725" width="3.33203125" style="1" customWidth="1"/>
    <col min="9726" max="9726" width="25.21875" style="1" customWidth="1"/>
    <col min="9727" max="9727" width="9.21875" style="1" customWidth="1"/>
    <col min="9728" max="9728" width="51.5546875" style="1" customWidth="1"/>
    <col min="9729" max="9729" width="15.6640625" style="1" customWidth="1"/>
    <col min="9730" max="9980" width="9.21875" style="1" customWidth="1"/>
    <col min="9981" max="9981" width="3.33203125" style="1" customWidth="1"/>
    <col min="9982" max="9982" width="25.21875" style="1" customWidth="1"/>
    <col min="9983" max="9983" width="9.21875" style="1" customWidth="1"/>
    <col min="9984" max="9984" width="51.5546875" style="1" customWidth="1"/>
    <col min="9985" max="9985" width="15.6640625" style="1" customWidth="1"/>
    <col min="9986" max="10236" width="9.21875" style="1" customWidth="1"/>
    <col min="10237" max="10237" width="3.33203125" style="1" customWidth="1"/>
    <col min="10238" max="10238" width="25.21875" style="1" customWidth="1"/>
    <col min="10239" max="10239" width="9.21875" style="1" customWidth="1"/>
    <col min="10240" max="10240" width="51.5546875" style="1" customWidth="1"/>
    <col min="10241" max="10241" width="15.6640625" style="1" customWidth="1"/>
    <col min="10242" max="10492" width="9.21875" style="1" customWidth="1"/>
    <col min="10493" max="10493" width="3.33203125" style="1" customWidth="1"/>
    <col min="10494" max="10494" width="25.21875" style="1" customWidth="1"/>
    <col min="10495" max="10495" width="9.21875" style="1" customWidth="1"/>
    <col min="10496" max="10496" width="51.5546875" style="1" customWidth="1"/>
    <col min="10497" max="10497" width="15.6640625" style="1" customWidth="1"/>
    <col min="10498" max="10748" width="9.21875" style="1" customWidth="1"/>
    <col min="10749" max="10749" width="3.33203125" style="1" customWidth="1"/>
    <col min="10750" max="10750" width="25.21875" style="1" customWidth="1"/>
    <col min="10751" max="10751" width="9.21875" style="1" customWidth="1"/>
    <col min="10752" max="10752" width="51.5546875" style="1" customWidth="1"/>
    <col min="10753" max="10753" width="15.6640625" style="1" customWidth="1"/>
    <col min="10754" max="11004" width="9.21875" style="1" customWidth="1"/>
    <col min="11005" max="11005" width="3.33203125" style="1" customWidth="1"/>
    <col min="11006" max="11006" width="25.21875" style="1" customWidth="1"/>
    <col min="11007" max="11007" width="9.21875" style="1" customWidth="1"/>
    <col min="11008" max="11008" width="51.5546875" style="1" customWidth="1"/>
    <col min="11009" max="11009" width="15.6640625" style="1" customWidth="1"/>
    <col min="11010" max="11260" width="9.21875" style="1" customWidth="1"/>
    <col min="11261" max="11261" width="3.33203125" style="1" customWidth="1"/>
    <col min="11262" max="11262" width="25.21875" style="1" customWidth="1"/>
    <col min="11263" max="11263" width="9.21875" style="1" customWidth="1"/>
    <col min="11264" max="11264" width="51.5546875" style="1" customWidth="1"/>
    <col min="11265" max="11265" width="15.6640625" style="1" customWidth="1"/>
    <col min="11266" max="11516" width="9.21875" style="1" customWidth="1"/>
    <col min="11517" max="11517" width="3.33203125" style="1" customWidth="1"/>
    <col min="11518" max="11518" width="25.21875" style="1" customWidth="1"/>
    <col min="11519" max="11519" width="9.21875" style="1" customWidth="1"/>
    <col min="11520" max="11520" width="51.5546875" style="1" customWidth="1"/>
    <col min="11521" max="11521" width="15.6640625" style="1" customWidth="1"/>
    <col min="11522" max="11772" width="9.21875" style="1" customWidth="1"/>
    <col min="11773" max="11773" width="3.33203125" style="1" customWidth="1"/>
    <col min="11774" max="11774" width="25.21875" style="1" customWidth="1"/>
    <col min="11775" max="11775" width="9.21875" style="1" customWidth="1"/>
    <col min="11776" max="11776" width="51.5546875" style="1" customWidth="1"/>
    <col min="11777" max="11777" width="15.6640625" style="1" customWidth="1"/>
    <col min="11778" max="12028" width="9.21875" style="1" customWidth="1"/>
    <col min="12029" max="12029" width="3.33203125" style="1" customWidth="1"/>
    <col min="12030" max="12030" width="25.21875" style="1" customWidth="1"/>
    <col min="12031" max="12031" width="9.21875" style="1" customWidth="1"/>
    <col min="12032" max="12032" width="51.5546875" style="1" customWidth="1"/>
    <col min="12033" max="12033" width="15.6640625" style="1" customWidth="1"/>
    <col min="12034" max="12284" width="9.21875" style="1" customWidth="1"/>
    <col min="12285" max="12285" width="3.33203125" style="1" customWidth="1"/>
    <col min="12286" max="12286" width="25.21875" style="1" customWidth="1"/>
    <col min="12287" max="12287" width="9.21875" style="1" customWidth="1"/>
    <col min="12288" max="12288" width="51.5546875" style="1" customWidth="1"/>
    <col min="12289" max="12289" width="15.6640625" style="1" customWidth="1"/>
    <col min="12290" max="12540" width="9.21875" style="1" customWidth="1"/>
    <col min="12541" max="12541" width="3.33203125" style="1" customWidth="1"/>
    <col min="12542" max="12542" width="25.21875" style="1" customWidth="1"/>
    <col min="12543" max="12543" width="9.21875" style="1" customWidth="1"/>
    <col min="12544" max="12544" width="51.5546875" style="1" customWidth="1"/>
    <col min="12545" max="12545" width="15.6640625" style="1" customWidth="1"/>
    <col min="12546" max="12796" width="9.21875" style="1" customWidth="1"/>
    <col min="12797" max="12797" width="3.33203125" style="1" customWidth="1"/>
    <col min="12798" max="12798" width="25.21875" style="1" customWidth="1"/>
    <col min="12799" max="12799" width="9.21875" style="1" customWidth="1"/>
    <col min="12800" max="12800" width="51.5546875" style="1" customWidth="1"/>
    <col min="12801" max="12801" width="15.6640625" style="1" customWidth="1"/>
    <col min="12802" max="13052" width="9.21875" style="1" customWidth="1"/>
    <col min="13053" max="13053" width="3.33203125" style="1" customWidth="1"/>
    <col min="13054" max="13054" width="25.21875" style="1" customWidth="1"/>
    <col min="13055" max="13055" width="9.21875" style="1" customWidth="1"/>
    <col min="13056" max="13056" width="51.5546875" style="1" customWidth="1"/>
    <col min="13057" max="13057" width="15.6640625" style="1" customWidth="1"/>
    <col min="13058" max="13308" width="9.21875" style="1" customWidth="1"/>
    <col min="13309" max="13309" width="3.33203125" style="1" customWidth="1"/>
    <col min="13310" max="13310" width="25.21875" style="1" customWidth="1"/>
    <col min="13311" max="13311" width="9.21875" style="1" customWidth="1"/>
    <col min="13312" max="13312" width="51.5546875" style="1" customWidth="1"/>
    <col min="13313" max="13313" width="15.6640625" style="1" customWidth="1"/>
    <col min="13314" max="13564" width="9.21875" style="1" customWidth="1"/>
    <col min="13565" max="13565" width="3.33203125" style="1" customWidth="1"/>
    <col min="13566" max="13566" width="25.21875" style="1" customWidth="1"/>
    <col min="13567" max="13567" width="9.21875" style="1" customWidth="1"/>
    <col min="13568" max="13568" width="51.5546875" style="1" customWidth="1"/>
    <col min="13569" max="13569" width="15.6640625" style="1" customWidth="1"/>
    <col min="13570" max="13820" width="9.21875" style="1" customWidth="1"/>
    <col min="13821" max="13821" width="3.33203125" style="1" customWidth="1"/>
    <col min="13822" max="13822" width="25.21875" style="1" customWidth="1"/>
    <col min="13823" max="13823" width="9.21875" style="1" customWidth="1"/>
    <col min="13824" max="13824" width="51.5546875" style="1" customWidth="1"/>
    <col min="13825" max="13825" width="15.6640625" style="1" customWidth="1"/>
    <col min="13826" max="14076" width="9.21875" style="1" customWidth="1"/>
    <col min="14077" max="14077" width="3.33203125" style="1" customWidth="1"/>
    <col min="14078" max="14078" width="25.21875" style="1" customWidth="1"/>
    <col min="14079" max="14079" width="9.21875" style="1" customWidth="1"/>
    <col min="14080" max="14080" width="51.5546875" style="1" customWidth="1"/>
    <col min="14081" max="14081" width="15.6640625" style="1" customWidth="1"/>
    <col min="14082" max="14332" width="9.21875" style="1" customWidth="1"/>
    <col min="14333" max="14333" width="3.33203125" style="1" customWidth="1"/>
    <col min="14334" max="14334" width="25.21875" style="1" customWidth="1"/>
    <col min="14335" max="14335" width="9.21875" style="1" customWidth="1"/>
    <col min="14336" max="14336" width="51.5546875" style="1" customWidth="1"/>
    <col min="14337" max="14337" width="15.6640625" style="1" customWidth="1"/>
    <col min="14338" max="14588" width="9.21875" style="1" customWidth="1"/>
    <col min="14589" max="14589" width="3.33203125" style="1" customWidth="1"/>
    <col min="14590" max="14590" width="25.21875" style="1" customWidth="1"/>
    <col min="14591" max="14591" width="9.21875" style="1" customWidth="1"/>
    <col min="14592" max="14592" width="51.5546875" style="1" customWidth="1"/>
    <col min="14593" max="14593" width="15.6640625" style="1" customWidth="1"/>
    <col min="14594" max="14844" width="9.21875" style="1" customWidth="1"/>
    <col min="14845" max="14845" width="3.33203125" style="1" customWidth="1"/>
    <col min="14846" max="14846" width="25.21875" style="1" customWidth="1"/>
    <col min="14847" max="14847" width="9.21875" style="1" customWidth="1"/>
    <col min="14848" max="14848" width="51.5546875" style="1" customWidth="1"/>
    <col min="14849" max="14849" width="15.6640625" style="1" customWidth="1"/>
    <col min="14850" max="15100" width="9.21875" style="1" customWidth="1"/>
    <col min="15101" max="15101" width="3.33203125" style="1" customWidth="1"/>
    <col min="15102" max="15102" width="25.21875" style="1" customWidth="1"/>
    <col min="15103" max="15103" width="9.21875" style="1" customWidth="1"/>
    <col min="15104" max="15104" width="51.5546875" style="1" customWidth="1"/>
    <col min="15105" max="15105" width="15.6640625" style="1" customWidth="1"/>
    <col min="15106" max="15356" width="9.21875" style="1" customWidth="1"/>
    <col min="15357" max="15357" width="3.33203125" style="1" customWidth="1"/>
    <col min="15358" max="15358" width="25.21875" style="1" customWidth="1"/>
    <col min="15359" max="15359" width="9.21875" style="1" customWidth="1"/>
    <col min="15360" max="15360" width="51.5546875" style="1" customWidth="1"/>
    <col min="15361" max="15361" width="15.6640625" style="1" customWidth="1"/>
    <col min="15362" max="15612" width="9.21875" style="1" customWidth="1"/>
    <col min="15613" max="15613" width="3.33203125" style="1" customWidth="1"/>
    <col min="15614" max="15614" width="25.21875" style="1" customWidth="1"/>
    <col min="15615" max="15615" width="9.21875" style="1" customWidth="1"/>
    <col min="15616" max="15616" width="51.5546875" style="1" customWidth="1"/>
    <col min="15617" max="15617" width="15.6640625" style="1" customWidth="1"/>
    <col min="15618" max="15868" width="9.21875" style="1" customWidth="1"/>
    <col min="15869" max="15869" width="3.33203125" style="1" customWidth="1"/>
    <col min="15870" max="15870" width="25.21875" style="1" customWidth="1"/>
    <col min="15871" max="15871" width="9.21875" style="1" customWidth="1"/>
    <col min="15872" max="15872" width="51.5546875" style="1" customWidth="1"/>
    <col min="15873" max="15873" width="15.6640625" style="1" customWidth="1"/>
    <col min="15874" max="16130" width="9.21875" style="1" customWidth="1"/>
    <col min="16131" max="16384" width="7.21875" style="1"/>
  </cols>
  <sheetData>
    <row r="1" spans="2:10" ht="15.75" x14ac:dyDescent="0.25">
      <c r="B1" s="1"/>
      <c r="D1" s="1"/>
      <c r="F1" s="1"/>
      <c r="J1" s="47" t="s">
        <v>1</v>
      </c>
    </row>
    <row r="2" spans="2:10" ht="28.5" x14ac:dyDescent="0.45">
      <c r="B2" s="46" t="s">
        <v>0</v>
      </c>
      <c r="C2" s="46"/>
      <c r="D2" s="46"/>
      <c r="E2" s="46"/>
      <c r="F2" s="46"/>
      <c r="G2" s="46"/>
      <c r="H2" s="46"/>
      <c r="I2" s="46"/>
      <c r="J2" s="47"/>
    </row>
    <row r="3" spans="2:10" ht="34.5" customHeight="1" x14ac:dyDescent="0.25">
      <c r="B3" s="45" t="s">
        <v>46</v>
      </c>
      <c r="C3" s="45"/>
      <c r="D3" s="45"/>
      <c r="E3" s="45"/>
      <c r="F3" s="45"/>
      <c r="G3" s="45"/>
      <c r="H3" s="45"/>
      <c r="I3" s="45"/>
      <c r="J3" s="47"/>
    </row>
    <row r="4" spans="2:10" ht="15.75" x14ac:dyDescent="0.25">
      <c r="B4" s="45"/>
      <c r="C4" s="45"/>
      <c r="D4" s="45"/>
      <c r="E4" s="45"/>
      <c r="F4" s="45"/>
      <c r="G4" s="45"/>
      <c r="H4" s="45"/>
      <c r="I4" s="45"/>
      <c r="J4" s="47"/>
    </row>
    <row r="5" spans="2:10" ht="30" customHeight="1" x14ac:dyDescent="0.25">
      <c r="B5" s="13" t="s">
        <v>2</v>
      </c>
      <c r="C5" s="30" t="s">
        <v>47</v>
      </c>
      <c r="D5" s="30" t="s">
        <v>60</v>
      </c>
      <c r="E5" s="30" t="s">
        <v>70</v>
      </c>
      <c r="F5" s="30" t="s">
        <v>84</v>
      </c>
      <c r="H5" s="31" t="s">
        <v>45</v>
      </c>
      <c r="I5" s="31" t="s">
        <v>70</v>
      </c>
      <c r="J5" s="14" t="s">
        <v>101</v>
      </c>
    </row>
    <row r="6" spans="2:10" ht="30" customHeight="1" x14ac:dyDescent="0.25">
      <c r="B6" s="12">
        <v>1</v>
      </c>
      <c r="C6" s="32" t="s">
        <v>48</v>
      </c>
      <c r="D6" s="32" t="s">
        <v>61</v>
      </c>
      <c r="E6" s="32" t="s">
        <v>71</v>
      </c>
      <c r="F6" s="32"/>
      <c r="H6" s="33" t="s">
        <v>93</v>
      </c>
      <c r="I6" s="13" t="s">
        <v>97</v>
      </c>
      <c r="J6" s="40">
        <v>0</v>
      </c>
    </row>
    <row r="7" spans="2:10" ht="30" customHeight="1" x14ac:dyDescent="0.25">
      <c r="B7" s="12">
        <v>2</v>
      </c>
      <c r="C7" s="32" t="s">
        <v>49</v>
      </c>
      <c r="D7" s="32" t="s">
        <v>62</v>
      </c>
      <c r="E7" s="32" t="s">
        <v>72</v>
      </c>
      <c r="F7" s="32"/>
      <c r="H7" s="34" t="s">
        <v>94</v>
      </c>
      <c r="I7" s="13" t="s">
        <v>98</v>
      </c>
      <c r="J7" s="40">
        <v>0.65</v>
      </c>
    </row>
    <row r="8" spans="2:10" ht="30" customHeight="1" x14ac:dyDescent="0.25">
      <c r="B8" s="12">
        <v>3</v>
      </c>
      <c r="C8" s="32" t="s">
        <v>50</v>
      </c>
      <c r="D8" s="32" t="s">
        <v>63</v>
      </c>
      <c r="E8" s="32" t="s">
        <v>73</v>
      </c>
      <c r="F8" s="32"/>
      <c r="H8" s="35" t="s">
        <v>95</v>
      </c>
      <c r="I8" s="13" t="s">
        <v>99</v>
      </c>
      <c r="J8" s="40">
        <v>0.85</v>
      </c>
    </row>
    <row r="9" spans="2:10" ht="30" customHeight="1" x14ac:dyDescent="0.25">
      <c r="B9" s="12">
        <v>4</v>
      </c>
      <c r="C9" s="32" t="s">
        <v>51</v>
      </c>
      <c r="D9" s="32" t="s">
        <v>64</v>
      </c>
      <c r="E9" s="32" t="s">
        <v>74</v>
      </c>
      <c r="F9" s="32"/>
      <c r="H9" s="36" t="s">
        <v>96</v>
      </c>
      <c r="I9" s="13" t="s">
        <v>100</v>
      </c>
      <c r="J9" s="40">
        <v>1</v>
      </c>
    </row>
    <row r="10" spans="2:10" ht="30" customHeight="1" x14ac:dyDescent="0.25">
      <c r="B10" s="12">
        <v>5</v>
      </c>
      <c r="C10" s="32" t="s">
        <v>52</v>
      </c>
      <c r="D10" s="32" t="s">
        <v>65</v>
      </c>
      <c r="E10" s="32" t="s">
        <v>75</v>
      </c>
      <c r="F10" s="32" t="s">
        <v>85</v>
      </c>
    </row>
    <row r="11" spans="2:10" ht="30" customHeight="1" x14ac:dyDescent="0.25">
      <c r="B11" s="12">
        <v>6</v>
      </c>
      <c r="C11" s="32" t="s">
        <v>53</v>
      </c>
      <c r="D11" s="32" t="s">
        <v>37</v>
      </c>
      <c r="E11" s="32" t="s">
        <v>76</v>
      </c>
      <c r="F11" s="32" t="s">
        <v>86</v>
      </c>
    </row>
    <row r="12" spans="2:10" ht="30" customHeight="1" x14ac:dyDescent="0.25">
      <c r="B12" s="12">
        <v>7</v>
      </c>
      <c r="C12" s="32" t="s">
        <v>54</v>
      </c>
      <c r="D12" s="32" t="s">
        <v>66</v>
      </c>
      <c r="E12" s="32" t="s">
        <v>77</v>
      </c>
      <c r="F12" s="32" t="s">
        <v>87</v>
      </c>
    </row>
    <row r="13" spans="2:10" ht="30" customHeight="1" x14ac:dyDescent="0.25">
      <c r="B13" s="12">
        <v>8</v>
      </c>
      <c r="C13" s="32" t="s">
        <v>55</v>
      </c>
      <c r="D13" s="32" t="s">
        <v>38</v>
      </c>
      <c r="E13" s="32" t="s">
        <v>78</v>
      </c>
      <c r="F13" s="32" t="s">
        <v>88</v>
      </c>
    </row>
    <row r="14" spans="2:10" ht="30" customHeight="1" x14ac:dyDescent="0.25">
      <c r="B14" s="12">
        <v>9</v>
      </c>
      <c r="C14" s="32" t="s">
        <v>56</v>
      </c>
      <c r="D14" s="32" t="s">
        <v>40</v>
      </c>
      <c r="E14" s="32" t="s">
        <v>79</v>
      </c>
      <c r="F14" s="32" t="s">
        <v>89</v>
      </c>
    </row>
    <row r="15" spans="2:10" ht="30" customHeight="1" x14ac:dyDescent="0.25">
      <c r="B15" s="12">
        <v>10</v>
      </c>
      <c r="C15" s="32" t="s">
        <v>57</v>
      </c>
      <c r="D15" s="32" t="s">
        <v>41</v>
      </c>
      <c r="E15" s="32" t="s">
        <v>80</v>
      </c>
      <c r="F15" s="32" t="s">
        <v>90</v>
      </c>
    </row>
    <row r="16" spans="2:10" ht="30" customHeight="1" x14ac:dyDescent="0.25">
      <c r="B16" s="12">
        <v>11</v>
      </c>
      <c r="C16" s="32" t="s">
        <v>58</v>
      </c>
      <c r="D16" s="32" t="s">
        <v>67</v>
      </c>
      <c r="E16" s="32" t="s">
        <v>81</v>
      </c>
      <c r="F16" s="32" t="s">
        <v>91</v>
      </c>
    </row>
    <row r="17" spans="2:6" ht="30" customHeight="1" x14ac:dyDescent="0.25">
      <c r="B17" s="12">
        <v>12</v>
      </c>
      <c r="C17" s="32" t="s">
        <v>45</v>
      </c>
      <c r="D17" s="32" t="s">
        <v>68</v>
      </c>
      <c r="E17" s="32" t="s">
        <v>82</v>
      </c>
      <c r="F17" s="32" t="s">
        <v>92</v>
      </c>
    </row>
    <row r="18" spans="2:6" ht="30" customHeight="1" x14ac:dyDescent="0.25">
      <c r="B18" s="12">
        <v>13</v>
      </c>
      <c r="C18" s="32" t="s">
        <v>59</v>
      </c>
      <c r="D18" s="32" t="s">
        <v>69</v>
      </c>
      <c r="E18" s="32" t="s">
        <v>83</v>
      </c>
      <c r="F18" s="32"/>
    </row>
  </sheetData>
  <mergeCells count="3">
    <mergeCell ref="B3:I4"/>
    <mergeCell ref="B2:I2"/>
    <mergeCell ref="J1:J4"/>
  </mergeCells>
  <phoneticPr fontId="29"/>
  <dataValidations count="11">
    <dataValidation allowBlank="1" showInputMessage="1" showErrorMessage="1" prompt="このワークシートにある定義テーブルでメトリック定義および省略形、状態テーブルで状態の説明を修正または追加します。セル J1 を選択してレポート ワークシートに移動します" sqref="A1" xr:uid="{00000000-0002-0000-0100-000000000000}"/>
    <dataValidation allowBlank="1" showInputMessage="1" showErrorMessage="1" prompt="このセルにはこのワークシートのタイトルが表示され、下のセルにはサブタイトルが表示されます" sqref="B2" xr:uid="{00000000-0002-0000-0100-000001000000}"/>
    <dataValidation allowBlank="1" showInputMessage="1" showErrorMessage="1" prompt="サブタイトルはこのセルに表示されます。メトリック定義および省略形はセル B5 から始まる表に表示され、状態の説明はセル H5 から始まる表に表示されます" sqref="B3" xr:uid="{00000000-0002-0000-0100-000002000000}"/>
    <dataValidation allowBlank="1" showInputMessage="1" showErrorMessage="1" prompt="[レポート] ワークシートへのナビゲーション リンク" sqref="J1" xr:uid="{00000000-0002-0000-0100-000003000000}"/>
    <dataValidation allowBlank="1" showInputMessage="1" showErrorMessage="1" prompt="シリアル番号はこの見出しの下にあるこの列に表示されます" sqref="B5" xr:uid="{00000000-0002-0000-0100-000004000000}"/>
    <dataValidation allowBlank="1" showInputMessage="1" showErrorMessage="1" prompt="メトリックはこの見出しの下にあるこの列に表示されます" sqref="C5" xr:uid="{00000000-0002-0000-0100-000005000000}"/>
    <dataValidation allowBlank="1" showInputMessage="1" showErrorMessage="1" prompt="省略形はこの見出しの下にあるこの列に表示されます" sqref="D5" xr:uid="{00000000-0002-0000-0100-000006000000}"/>
    <dataValidation allowBlank="1" showInputMessage="1" showErrorMessage="1" prompt="説明はこの見出しの下にあるこの列に表示されます" sqref="E5 I5" xr:uid="{00000000-0002-0000-0100-000007000000}"/>
    <dataValidation allowBlank="1" showInputMessage="1" showErrorMessage="1" prompt="数式または値はこの見出しの下にあるこの列に表示されます" sqref="F5" xr:uid="{00000000-0002-0000-0100-000008000000}"/>
    <dataValidation allowBlank="1" showInputMessage="1" showErrorMessage="1" prompt="状態の色はこの見出しの下にあるこの列に表示されます" sqref="H5" xr:uid="{00000000-0002-0000-0100-000009000000}"/>
    <dataValidation allowBlank="1" showInputMessage="1" showErrorMessage="1" prompt="この見出しの下にあるこの列に昇順で下限値を入力します" sqref="J5" xr:uid="{00000000-0002-0000-0100-00000A000000}"/>
  </dataValidations>
  <hyperlinks>
    <hyperlink ref="J1" location="'パフォーマンス レポート'!A1" tooltip="Select to navigate to Performance Report worksheet" display="Report" xr:uid="{00000000-0004-0000-0100-000000000000}"/>
  </hyperlinks>
  <printOptions horizontalCentered="1"/>
  <pageMargins left="0.25" right="0.25" top="0.75" bottom="0.75" header="0.3" footer="0.3"/>
  <pageSetup paperSize="9" fitToHeight="0" orientation="landscape" r:id="rId1"/>
  <headerFooter differentFirst="1" alignWithMargins="0">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パフォーマンス レポート</vt:lpstr>
      <vt:lpstr>定義</vt:lpstr>
      <vt:lpstr>ColumnTitle2</vt:lpstr>
      <vt:lpstr>'パフォーマンス レポート'!Print_Area</vt:lpstr>
      <vt:lpstr>'パフォーマンス レポート'!Print_Titles</vt:lpstr>
      <vt:lpstr>定義!Print_Titles</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2018-02-27T05:32:20Z</dcterms:created>
  <dcterms:modified xsi:type="dcterms:W3CDTF">2018-09-17T02:57:20Z</dcterms:modified>
</cp:coreProperties>
</file>

<file path=docProps/custom.xml><?xml version="1.0" encoding="utf-8"?>
<Properties xmlns="http://schemas.openxmlformats.org/officeDocument/2006/custom-properties" xmlns:vt="http://schemas.openxmlformats.org/officeDocument/2006/docPropsVTypes"/>
</file>