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80" yWindow="135" windowWidth="22035" windowHeight="10485"/>
  </bookViews>
  <sheets>
    <sheet name="儀表板" sheetId="1" r:id="rId1"/>
    <sheet name="資料項儀表板目" sheetId="3" r:id="rId2"/>
    <sheet name="BMI 資訊" sheetId="2" r:id="rId3"/>
  </sheets>
  <definedNames>
    <definedName name="BMI">儀表板!$D$11</definedName>
    <definedName name="BMI類別">儀表板!$D$8</definedName>
    <definedName name="LastDate">INDEX(資料項儀表板目!$B:$B,MATCH(9.999E+307,資料項儀表板目!$B:$B),1)</definedName>
    <definedName name="LastWeight">INDEX(資料項儀表板目!$C:$C,MATCH(9.999E+307,資料項儀表板目!$C:$C),1)</definedName>
    <definedName name="_xlnm.Print_Area" localSheetId="2">'BMI 資訊'!$A$1:$O$32</definedName>
    <definedName name="_xlnm.Print_Area" localSheetId="0">儀表板!$A$1:$N$43</definedName>
    <definedName name="_xlnm.Print_Area" localSheetId="1">資料項儀表板目!$A$1:$L$32</definedName>
    <definedName name="列印區域" localSheetId="2">BMI資訊[#All]</definedName>
    <definedName name="列印區域" localSheetId="0">儀表板!$B$5:$K$54</definedName>
    <definedName name="列印區域" localSheetId="1">資料[#All]</definedName>
    <definedName name="列印區域">儀表板!$B$8</definedName>
    <definedName name="列印標題" localSheetId="1">資料項儀表板目!$5:$5</definedName>
    <definedName name="待減體重">儀表板!$G$18</definedName>
    <definedName name="期間">儀表板!$C$14</definedName>
    <definedName name="期間單位">儀表板!$D$14</definedName>
    <definedName name="目標日期">儀表板!$B$17</definedName>
    <definedName name="目標體重">儀表板!$B$14</definedName>
    <definedName name="總計天數">儀表板!$D$17</definedName>
    <definedName name="英吋">儀表板!$E$8</definedName>
    <definedName name="身高">儀表板!$B$11</definedName>
    <definedName name="達成百分比">儀表板!$G$19</definedName>
    <definedName name="體重">儀表板!$C$8</definedName>
  </definedNames>
  <calcPr calcId="145621"/>
</workbook>
</file>

<file path=xl/calcChain.xml><?xml version="1.0" encoding="utf-8"?>
<calcChain xmlns="http://schemas.openxmlformats.org/spreadsheetml/2006/main">
  <c r="G19" i="1" l="1"/>
  <c r="D11" i="1"/>
  <c r="G18" i="1"/>
  <c r="B11" i="1"/>
  <c r="C38" i="1" l="1"/>
  <c r="C37" i="1"/>
  <c r="C36" i="1"/>
  <c r="C35" i="1"/>
  <c r="C34" i="1"/>
  <c r="B34" i="1" l="1"/>
  <c r="B35" i="1"/>
  <c r="B36" i="1"/>
  <c r="B38" i="1"/>
  <c r="B37" i="1"/>
  <c r="J6" i="1" l="1"/>
  <c r="J10" i="1" s="1"/>
  <c r="D17" i="1"/>
  <c r="B17" i="1" s="1"/>
  <c r="F19" i="1" s="1"/>
  <c r="F18" i="1"/>
</calcChain>
</file>

<file path=xl/sharedStrings.xml><?xml version="1.0" encoding="utf-8"?>
<sst xmlns="http://schemas.openxmlformats.org/spreadsheetml/2006/main" count="40" uniqueCount="40">
  <si>
    <t>BMI</t>
  </si>
  <si>
    <t>Date</t>
  </si>
  <si>
    <t>體重</t>
  </si>
  <si>
    <t>VITALS TREND</t>
  </si>
  <si>
    <t>開始詳細資料與目標</t>
  </si>
  <si>
    <t>整體目標進度</t>
  </si>
  <si>
    <t>開始日期</t>
  </si>
  <si>
    <t>最初體重</t>
  </si>
  <si>
    <t>身高</t>
  </si>
  <si>
    <t>身高 (英吋) (已計算)</t>
  </si>
  <si>
    <t>目標體重</t>
  </si>
  <si>
    <t>限定時間範圍：</t>
  </si>
  <si>
    <t>目標日期</t>
  </si>
  <si>
    <t>總計天數</t>
  </si>
  <si>
    <t>體重與卡路里趨勢</t>
  </si>
  <si>
    <t>攝取內容趨勢</t>
  </si>
  <si>
    <t>攝取內容</t>
  </si>
  <si>
    <t>重要元素</t>
  </si>
  <si>
    <t>日期</t>
  </si>
  <si>
    <t>體重</t>
  </si>
  <si>
    <t>消耗的卡路里</t>
  </si>
  <si>
    <t>蛋白質</t>
  </si>
  <si>
    <t>碳水化合物</t>
  </si>
  <si>
    <t>脂肪</t>
  </si>
  <si>
    <t>糖類</t>
  </si>
  <si>
    <t>水 (盎司)</t>
  </si>
  <si>
    <t>收縮壓</t>
  </si>
  <si>
    <t>舒張壓</t>
  </si>
  <si>
    <t>靜止脈搏</t>
  </si>
  <si>
    <t>呼吸率</t>
  </si>
  <si>
    <t>BMI 類別</t>
  </si>
  <si>
    <t>低標</t>
  </si>
  <si>
    <t>高標</t>
  </si>
  <si>
    <t>體重過輕</t>
  </si>
  <si>
    <t>標準體重</t>
  </si>
  <si>
    <t>體重過重</t>
  </si>
  <si>
    <t>肥胖 (等級 1)</t>
  </si>
  <si>
    <t>肥胖 (等級 2)</t>
  </si>
  <si>
    <t>病態肥胖</t>
  </si>
  <si>
    <t>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</si>
</sst>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);\!\(#,##0.0\!\)"/>
    <numFmt numFmtId="166" formatCode="0&quot;M&quot;"/>
    <numFmt numFmtId="167" formatCode="0&quot;CM&quot;"/>
  </numFmts>
  <fonts count="20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sz val="9"/>
      <name val="Verdana"/>
      <family val="3"/>
      <charset val="134"/>
      <scheme val="minor"/>
    </font>
    <font>
      <b/>
      <sz val="9"/>
      <color theme="5"/>
      <name val="Microsoft JhengHei UI"/>
      <family val="2"/>
      <charset val="136"/>
    </font>
    <font>
      <sz val="8"/>
      <color theme="6"/>
      <name val="Microsoft JhengHei UI"/>
      <family val="2"/>
      <charset val="136"/>
    </font>
    <font>
      <sz val="10"/>
      <color theme="6"/>
      <name val="Microsoft JhengHei UI"/>
      <family val="2"/>
      <charset val="136"/>
    </font>
    <font>
      <b/>
      <sz val="10"/>
      <color theme="4"/>
      <name val="Microsoft JhengHei UI"/>
      <family val="2"/>
      <charset val="136"/>
    </font>
    <font>
      <b/>
      <sz val="10"/>
      <color theme="5"/>
      <name val="Microsoft JhengHei UI"/>
      <family val="2"/>
      <charset val="136"/>
    </font>
    <font>
      <b/>
      <sz val="10"/>
      <color theme="6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2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1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0" fillId="0" borderId="2">
      <alignment horizontal="left"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1" fontId="7" fillId="0" borderId="0" xfId="4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6" xfId="3" applyBorder="1">
      <alignment vertical="center"/>
    </xf>
    <xf numFmtId="0" fontId="0" fillId="0" borderId="6" xfId="0" applyBorder="1">
      <alignment vertical="center"/>
    </xf>
    <xf numFmtId="14" fontId="11" fillId="0" borderId="9" xfId="5" applyNumberFormat="1" applyFont="1" applyBorder="1" applyAlignment="1">
      <alignment horizontal="left" vertical="center"/>
    </xf>
    <xf numFmtId="164" fontId="11" fillId="0" borderId="9" xfId="5" applyNumberFormat="1" applyFont="1" applyBorder="1">
      <alignment vertical="center"/>
    </xf>
    <xf numFmtId="165" fontId="11" fillId="0" borderId="9" xfId="5" applyNumberFormat="1" applyBorder="1" applyAlignment="1">
      <alignment horizontal="left" vertical="center"/>
    </xf>
    <xf numFmtId="1" fontId="11" fillId="0" borderId="10" xfId="5" applyNumberFormat="1" applyBorder="1">
      <alignment vertical="center"/>
    </xf>
    <xf numFmtId="0" fontId="0" fillId="0" borderId="0" xfId="0" applyAlignment="1"/>
    <xf numFmtId="0" fontId="12" fillId="0" borderId="0" xfId="3" applyAlignment="1">
      <alignment vertical="center"/>
    </xf>
    <xf numFmtId="0" fontId="12" fillId="0" borderId="6" xfId="3" applyBorder="1" applyAlignment="1">
      <alignment vertical="center"/>
    </xf>
    <xf numFmtId="166" fontId="11" fillId="0" borderId="9" xfId="5" applyNumberFormat="1" applyFont="1" applyBorder="1">
      <alignment vertical="center"/>
    </xf>
    <xf numFmtId="167" fontId="11" fillId="0" borderId="9" xfId="5" applyNumberFormat="1" applyFont="1" applyBorder="1">
      <alignment vertical="center"/>
    </xf>
    <xf numFmtId="0" fontId="14" fillId="0" borderId="6" xfId="3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8" applyFont="1">
      <alignment horizontal="left" vertical="center"/>
    </xf>
    <xf numFmtId="0" fontId="15" fillId="0" borderId="0" xfId="8" applyFont="1" applyBorder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6" xfId="3" applyFont="1" applyBorder="1">
      <alignment vertical="center"/>
    </xf>
    <xf numFmtId="0" fontId="19" fillId="0" borderId="0" xfId="5" applyFont="1">
      <alignment vertical="center"/>
    </xf>
    <xf numFmtId="0" fontId="17" fillId="0" borderId="0" xfId="4" applyFont="1">
      <alignment vertical="center"/>
    </xf>
    <xf numFmtId="0" fontId="18" fillId="0" borderId="0" xfId="3" applyFont="1">
      <alignment vertical="center"/>
    </xf>
    <xf numFmtId="0" fontId="16" fillId="0" borderId="0" xfId="0" applyFont="1" applyBorder="1">
      <alignment vertical="center"/>
    </xf>
    <xf numFmtId="14" fontId="7" fillId="0" borderId="0" xfId="4" applyNumberFormat="1" applyFont="1" applyAlignment="1">
      <alignment horizontal="left" vertical="center"/>
    </xf>
    <xf numFmtId="0" fontId="11" fillId="0" borderId="11" xfId="5" applyBorder="1">
      <alignment vertical="center"/>
    </xf>
    <xf numFmtId="0" fontId="11" fillId="0" borderId="9" xfId="5" applyBorder="1">
      <alignment vertical="center"/>
    </xf>
    <xf numFmtId="9" fontId="9" fillId="0" borderId="7" xfId="4" applyNumberFormat="1" applyFont="1" applyBorder="1" applyAlignment="1">
      <alignment horizontal="center" vertical="center"/>
    </xf>
    <xf numFmtId="9" fontId="9" fillId="0" borderId="0" xfId="4" applyNumberFormat="1" applyFont="1" applyBorder="1" applyAlignment="1">
      <alignment horizontal="center" vertical="center"/>
    </xf>
    <xf numFmtId="0" fontId="15" fillId="0" borderId="0" xfId="8" applyFont="1" applyBorder="1">
      <alignment horizontal="left" vertical="center"/>
    </xf>
    <xf numFmtId="0" fontId="14" fillId="0" borderId="6" xfId="3" applyFont="1" applyBorder="1">
      <alignment vertical="center"/>
    </xf>
    <xf numFmtId="0" fontId="8" fillId="0" borderId="0" xfId="5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5" fillId="0" borderId="10" xfId="8" applyFont="1" applyBorder="1" applyAlignment="1">
      <alignment horizontal="left" vertical="center"/>
    </xf>
    <xf numFmtId="0" fontId="15" fillId="0" borderId="8" xfId="8" applyFont="1" applyBorder="1" applyAlignment="1">
      <alignment horizontal="left" vertical="center"/>
    </xf>
    <xf numFmtId="0" fontId="17" fillId="0" borderId="3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% - Accent1" xfId="6" builtinId="30" customBuiltin="1"/>
    <cellStyle name="20% - Accent2" xfId="7" builtinId="34" customBuiltin="1"/>
    <cellStyle name="Data Labels" xfId="8"/>
    <cellStyle name="Heading 1" xfId="1" builtinId="16" customBuiltin="1"/>
    <cellStyle name="Heading 2" xfId="4" builtinId="17" customBuiltin="1"/>
    <cellStyle name="Heading 3" xfId="3" builtinId="18" customBuiltin="1"/>
    <cellStyle name="Heading 4" xfId="5" builtinId="19" customBuiltin="1"/>
    <cellStyle name="Input" xfId="2" builtinId="20" customBuiltin="1"/>
    <cellStyle name="Normal" xfId="0" builtinId="0" customBuiltin="1"/>
  </cellStyles>
  <dxfs count="10"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體重 Loss Tracker" defaultPivotStyle="PivotStyleLight16">
    <tableStyle name="體重 Loss Tracker" pivot="0" count="2">
      <tableStyleElement type="wholeTable" dxfId="9"/>
      <tableStyleElement type="headerRow" dxfId="8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zh-TW" sz="800">
                <a:solidFill>
                  <a:schemeClr val="accent3"/>
                </a:solidFill>
              </a:rPr>
              <a:t>體重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資料項儀表板目!$C$7:$C$21</c:f>
              <c:numCache>
                <c:formatCode>General</c:formatCode>
                <c:ptCount val="15"/>
                <c:pt idx="0">
                  <c:v>92.25</c:v>
                </c:pt>
                <c:pt idx="1">
                  <c:v>91.35</c:v>
                </c:pt>
                <c:pt idx="2">
                  <c:v>90.9</c:v>
                </c:pt>
                <c:pt idx="3">
                  <c:v>90.9</c:v>
                </c:pt>
                <c:pt idx="4">
                  <c:v>90.45</c:v>
                </c:pt>
                <c:pt idx="5">
                  <c:v>90</c:v>
                </c:pt>
                <c:pt idx="6">
                  <c:v>90.9</c:v>
                </c:pt>
                <c:pt idx="7">
                  <c:v>90</c:v>
                </c:pt>
                <c:pt idx="8">
                  <c:v>89.55</c:v>
                </c:pt>
                <c:pt idx="9">
                  <c:v>88.65</c:v>
                </c:pt>
                <c:pt idx="10">
                  <c:v>87.75</c:v>
                </c:pt>
                <c:pt idx="11">
                  <c:v>88.2</c:v>
                </c:pt>
                <c:pt idx="12">
                  <c:v>87.3</c:v>
                </c:pt>
                <c:pt idx="13">
                  <c:v>86.4</c:v>
                </c:pt>
                <c:pt idx="14">
                  <c:v>89.55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資料項儀表板目!$C$7:$C$21</c:f>
              <c:numCache>
                <c:formatCode>General</c:formatCode>
                <c:ptCount val="15"/>
                <c:pt idx="0">
                  <c:v>92.25</c:v>
                </c:pt>
                <c:pt idx="1">
                  <c:v>91.35</c:v>
                </c:pt>
                <c:pt idx="2">
                  <c:v>90.9</c:v>
                </c:pt>
                <c:pt idx="3">
                  <c:v>90.9</c:v>
                </c:pt>
                <c:pt idx="4">
                  <c:v>90.45</c:v>
                </c:pt>
                <c:pt idx="5">
                  <c:v>90</c:v>
                </c:pt>
                <c:pt idx="6">
                  <c:v>90.9</c:v>
                </c:pt>
                <c:pt idx="7">
                  <c:v>90</c:v>
                </c:pt>
                <c:pt idx="8">
                  <c:v>89.55</c:v>
                </c:pt>
                <c:pt idx="9">
                  <c:v>88.65</c:v>
                </c:pt>
                <c:pt idx="10">
                  <c:v>87.75</c:v>
                </c:pt>
                <c:pt idx="11">
                  <c:v>88.2</c:v>
                </c:pt>
                <c:pt idx="12">
                  <c:v>87.3</c:v>
                </c:pt>
                <c:pt idx="13">
                  <c:v>86.4</c:v>
                </c:pt>
                <c:pt idx="14">
                  <c:v>89.55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14816"/>
        <c:axId val="160937088"/>
      </c:lineChart>
      <c:dateAx>
        <c:axId val="160914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0937088"/>
        <c:crosses val="autoZero"/>
        <c:auto val="1"/>
        <c:lblOffset val="100"/>
        <c:baseTimeUnit val="days"/>
      </c:dateAx>
      <c:valAx>
        <c:axId val="16093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160914816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zh-TW"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消耗的卡路里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66144"/>
        <c:axId val="160967680"/>
      </c:lineChart>
      <c:dateAx>
        <c:axId val="16096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0967680"/>
        <c:crosses val="autoZero"/>
        <c:auto val="1"/>
        <c:lblOffset val="100"/>
        <c:baseTimeUnit val="days"/>
      </c:dateAx>
      <c:valAx>
        <c:axId val="16096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160966144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ja-JP" sz="1200"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r>
              <a:rPr lang="zh-TW"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血</a:t>
            </a:r>
            <a:r>
              <a:rPr lang="zh-TW" sz="800" baseline="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 壓</a:t>
            </a:r>
            <a:endParaRPr lang="zh-TW" sz="800">
              <a:solidFill>
                <a:schemeClr val="accent3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資料項儀表板目!$J$6</c:f>
              <c:strCache>
                <c:ptCount val="1"/>
                <c:pt idx="0">
                  <c:v>收縮壓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資料項儀表板目!$K$6</c:f>
              <c:strCache>
                <c:ptCount val="1"/>
                <c:pt idx="0">
                  <c:v>舒張壓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資料項儀表板目!$K$7:$K$21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2640"/>
        <c:axId val="161809536"/>
      </c:lineChart>
      <c:dateAx>
        <c:axId val="160992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1809536"/>
        <c:crosses val="autoZero"/>
        <c:auto val="1"/>
        <c:lblOffset val="100"/>
        <c:baseTimeUnit val="days"/>
      </c:dateAx>
      <c:valAx>
        <c:axId val="16180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1609926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ja-JP" sz="1200"/>
            </a:pPr>
            <a:r>
              <a:rPr lang="zh-TW"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脈搏與呼吸率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資料項儀表板目!$L$6</c:f>
              <c:strCache>
                <c:ptCount val="1"/>
                <c:pt idx="0">
                  <c:v>靜止脈搏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資料項儀表板目!$B$7:$B$21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資料項儀表板目!$L$7:$L$21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資料項儀表板目!$M$6</c:f>
              <c:strCache>
                <c:ptCount val="1"/>
                <c:pt idx="0">
                  <c:v>呼吸率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資料項儀表板目!$M$7:$M$21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0784"/>
        <c:axId val="161832320"/>
      </c:lineChart>
      <c:dateAx>
        <c:axId val="161830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1832320"/>
        <c:crosses val="autoZero"/>
        <c:auto val="1"/>
        <c:lblOffset val="100"/>
        <c:baseTimeUnit val="days"/>
      </c:dateAx>
      <c:valAx>
        <c:axId val="16183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16183078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待減體重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儀表板!$G$18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61945088"/>
        <c:axId val="161943552"/>
      </c:barChart>
      <c:barChart>
        <c:barDir val="col"/>
        <c:grouping val="stacked"/>
        <c:varyColors val="0"/>
        <c:ser>
          <c:idx val="1"/>
          <c:order val="0"/>
          <c:tx>
            <c:v>進度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儀表板!$G$19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儀表板!$G$19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61956608"/>
        <c:axId val="161946624"/>
      </c:barChart>
      <c:valAx>
        <c:axId val="1619435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en-US"/>
          </a:p>
        </c:txPr>
        <c:crossAx val="161945088"/>
        <c:crosses val="max"/>
        <c:crossBetween val="between"/>
        <c:majorUnit val="0.2"/>
        <c:minorUnit val="2.0000000000000004E-2"/>
      </c:valAx>
      <c:catAx>
        <c:axId val="161945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1943552"/>
        <c:crosses val="autoZero"/>
        <c:auto val="1"/>
        <c:lblAlgn val="ctr"/>
        <c:lblOffset val="100"/>
        <c:noMultiLvlLbl val="0"/>
      </c:catAx>
      <c:valAx>
        <c:axId val="16194662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en-US"/>
          </a:p>
        </c:txPr>
        <c:crossAx val="161956608"/>
        <c:crosses val="autoZero"/>
        <c:crossBetween val="between"/>
        <c:majorUnit val="0.2"/>
        <c:minorUnit val="1.0000000000000002E-2"/>
      </c:valAx>
      <c:catAx>
        <c:axId val="161956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19466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zh-TW"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水 (盎司)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資料項儀表板目!$I$6</c:f>
              <c:strCache>
                <c:ptCount val="1"/>
                <c:pt idx="0">
                  <c:v>水 (盎司)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資料項儀表板目!$I$7:$I$21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ser>
          <c:idx val="0"/>
          <c:order val="1"/>
          <c:tx>
            <c:strRef>
              <c:f>資料項儀表板目!$I$6</c:f>
              <c:strCache>
                <c:ptCount val="1"/>
                <c:pt idx="0">
                  <c:v>水 (盎司)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資料項儀表板目!$I$7:$I$21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01664"/>
        <c:axId val="162003200"/>
      </c:areaChart>
      <c:catAx>
        <c:axId val="16200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2003200"/>
        <c:crosses val="autoZero"/>
        <c:auto val="1"/>
        <c:lblAlgn val="ctr"/>
        <c:lblOffset val="100"/>
        <c:noMultiLvlLbl val="0"/>
      </c:catAx>
      <c:valAx>
        <c:axId val="162003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16200166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儀表板!$B$34:$B$38</c:f>
              <c:strCache>
                <c:ptCount val="5"/>
                <c:pt idx="0">
                  <c:v>13% 蛋白質</c:v>
                </c:pt>
                <c:pt idx="1">
                  <c:v>51% 碳水化合物</c:v>
                </c:pt>
                <c:pt idx="2">
                  <c:v>11% 脂肪</c:v>
                </c:pt>
                <c:pt idx="3">
                  <c:v>10% 糖類</c:v>
                </c:pt>
                <c:pt idx="4">
                  <c:v>15% 水 (盎司)</c:v>
                </c:pt>
              </c:strCache>
            </c:strRef>
          </c:cat>
          <c:val>
            <c:numRef>
              <c:f>儀表板!$C$34:$C$38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en-US"/>
          </a:p>
        </c:txPr>
      </c:legendEntry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lang="ja-JP" sz="800">
              <a:solidFill>
                <a:schemeClr val="accent3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/>
</file>

<file path=xl/ctrlProps/ctrlProp2.xml><?xml version="1.0" encoding="utf-8"?>
<formControlPr xmlns="http://schemas.microsoft.com/office/spreadsheetml/2009/9/main" objectType="Spin" dx="16" fmlaLink="$E$8" max="11" page="10" val="1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36039;&#26009;&#38917;&#20736;&#34920;&#26495;&#30446;!A1"/><Relationship Id="rId3" Type="http://schemas.openxmlformats.org/officeDocument/2006/relationships/chart" Target="../charts/chart3.xml"/><Relationship Id="rId7" Type="http://schemas.openxmlformats.org/officeDocument/2006/relationships/hyperlink" Target="#&#20736;&#34920;&#26495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hyperlink" Target="#'BMI &#36039;&#35338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MI &#36039;&#35338;'!A1"/><Relationship Id="rId2" Type="http://schemas.openxmlformats.org/officeDocument/2006/relationships/hyperlink" Target="#&#20736;&#34920;&#26495;!A1"/><Relationship Id="rId1" Type="http://schemas.openxmlformats.org/officeDocument/2006/relationships/hyperlink" Target="#&#36039;&#26009;&#38917;&#20736;&#34920;&#26495;&#30446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36039;&#26009;&#38917;&#20736;&#34920;&#26495;&#30446;!A1"/><Relationship Id="rId2" Type="http://schemas.openxmlformats.org/officeDocument/2006/relationships/hyperlink" Target="#&#20736;&#34920;&#26495;!A1"/><Relationship Id="rId1" Type="http://schemas.openxmlformats.org/officeDocument/2006/relationships/hyperlink" Target="#'BMI &#36039;&#35338;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英吋微調按鈕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英呎微調按鈕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chtWeight" descr="追蹤體重趨勢的折線圖。" title="體重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sBurned" descr="折線圖，追蹤消耗的卡路里。" title="消耗的卡路里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BP" descr="顯示血壓趨勢的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HRandRR" descr="顯示脈搏和靜止呼吸率趨勢的圖表" title="圖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ogress" descr="追蹤減重進度的單欄資料圖表。" title="進度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WaterOz" descr="區域圖，以盎司為單位追蹤水分攝取。" title="水分攝取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383</xdr:colOff>
      <xdr:row>3</xdr:row>
      <xdr:rowOff>75737</xdr:rowOff>
    </xdr:to>
    <xdr:grpSp>
      <xdr:nvGrpSpPr>
        <xdr:cNvPr id="27" name="群組 5" descr="&quot;&quot;" title="導覽圖案">
          <a:hlinkClick xmlns:r="http://schemas.openxmlformats.org/officeDocument/2006/relationships" r:id="rId7"/>
        </xdr:cNvPr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快取圖案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矩形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手繪多邊形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手繪多邊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手繪多邊形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減重追蹤表" descr="導覽按鈕" title="減重追蹤表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減重追蹤表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資料項目" descr="導覽按鈕" title="資料項目">
          <a:hlinkClick xmlns:r="http://schemas.openxmlformats.org/officeDocument/2006/relationships" r:id="rId8" tooltip="按一下以檢視 [資料輸入] 工作表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資料項目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344867</xdr:colOff>
      <xdr:row>3</xdr:row>
      <xdr:rowOff>16853</xdr:rowOff>
    </xdr:to>
    <xdr:sp macro="" textlink="">
      <xdr:nvSpPr>
        <xdr:cNvPr id="30" name="BMI 資訊" descr="導覽按鈕" title="BMI 資訊">
          <a:hlinkClick xmlns:r="http://schemas.openxmlformats.org/officeDocument/2006/relationships" r:id="rId9" tooltip="按一下以檢視 [BMI 資訊] 工作表。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BMI </a:t>
          </a:r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Intake2" descr="同心圓圖，用於追蹤攝取內容，例如蛋白質、碳水化合物、脂肪、糖類、水等。" title="攝取內容趨勢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361950</xdr:colOff>
      <xdr:row>3</xdr:row>
      <xdr:rowOff>60338</xdr:rowOff>
    </xdr:to>
    <xdr:grpSp>
      <xdr:nvGrpSpPr>
        <xdr:cNvPr id="17" name="導覽圖案" descr="&quot;&quot;" title="導覽圖案">
          <a:hlinkClick xmlns:r="http://schemas.openxmlformats.org/officeDocument/2006/relationships" r:id="rId1"/>
        </xdr:cNvPr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手繪多邊形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快取圖案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矩形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矩形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手繪多邊形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手繪多邊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減重追蹤表" descr="導覽按鈕" title="減重追蹤表">
          <a:hlinkClick xmlns:r="http://schemas.openxmlformats.org/officeDocument/2006/relationships" r:id="rId2" tooltip="按一下以檢視 [儀表板] 工作表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減重追蹤表</a:t>
          </a: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 macro="" textlink="">
      <xdr:nvSpPr>
        <xdr:cNvPr id="19" name="資料項目" descr="導覽按鈕" title="資料項目"/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資料項目</a:t>
          </a: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 macro="" textlink="">
      <xdr:nvSpPr>
        <xdr:cNvPr id="20" name="BMI 資訊" descr="導覽按鈕" title="BMI 資訊">
          <a:hlinkClick xmlns:r="http://schemas.openxmlformats.org/officeDocument/2006/relationships" r:id="rId3" tooltip="按一下以檢視 [BMI 資訊] 工作表。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BMI </a:t>
          </a:r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導覽圖案" descr="&quot;&quot;" title="導覽圖案">
          <a:hlinkClick xmlns:r="http://schemas.openxmlformats.org/officeDocument/2006/relationships" r:id="rId1"/>
        </xdr:cNvPr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手繪多邊形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快取圖案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矩形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手繪多邊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矩形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手繪多邊形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減重追蹤表" descr="導覽按鈕" title="減重追蹤表">
          <a:hlinkClick xmlns:r="http://schemas.openxmlformats.org/officeDocument/2006/relationships" r:id="rId2" tooltip="按一下以檢視 [儀表板] 工作表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減重追蹤表</a:t>
          </a: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資料項目" descr="導覽按鈕" title="資料項目">
          <a:hlinkClick xmlns:r="http://schemas.openxmlformats.org/officeDocument/2006/relationships" r:id="rId3" tooltip="按一下以檢視 [資料輸入] 工作表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資料項目</a:t>
          </a: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BMI 資訊" descr="導覽按鈕" title="BMI 資訊"/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BMI </a:t>
          </a:r>
          <a:r>
            <a:rPr lang="zh-TW" altLang="en-US" sz="1100" b="1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  <a:endParaRPr lang="en-US" sz="1100" b="1">
            <a:solidFill>
              <a:schemeClr val="accent2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秘訣" descr="BMI 秘訣和資訊" title="圖案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群組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手繪多邊形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手繪多邊形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矩形圖說文字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BMI：</a:t>
            </a:r>
            <a:r>
              <a:rPr kumimoji="0" lang="zh-TW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身體質量指數是適用於一般成人男性與女性的測量方法，依據您的身高和體重測量體脂肪。這是唯一計算體重，而不考慮您體型、結構、目前健康狀態、飲食或運動的方法。僅供參考。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資料" displayName="資料" ref="B6:M21" totalsRowDxfId="7">
  <autoFilter ref="B6:M21"/>
  <tableColumns count="12">
    <tableColumn id="1" name="日期" totalsRowLabel="Total" dataDxfId="6"/>
    <tableColumn id="2" name="體重" dataDxfId="5"/>
    <tableColumn id="3" name="消耗的卡路里" dataDxfId="4"/>
    <tableColumn id="4" name="蛋白質"/>
    <tableColumn id="5" name="碳水化合物"/>
    <tableColumn id="6" name="脂肪"/>
    <tableColumn id="7" name="糖類"/>
    <tableColumn id="8" name="水 (盎司)"/>
    <tableColumn id="9" name="收縮壓"/>
    <tableColumn id="10" name="舒張壓"/>
    <tableColumn id="11" name="靜止脈搏"/>
    <tableColumn id="12" name="呼吸率" totalsRowFunction="sum"/>
  </tableColumns>
  <tableStyleInfo name="體重 Loss Tracker" showFirstColumn="0" showLastColumn="0" showRowStripes="1" showColumnStripes="0"/>
  <extLst>
    <ext xmlns:x14="http://schemas.microsoft.com/office/spreadsheetml/2009/9/main" uri="{504A1905-F514-4f6f-8877-14C23A59335A}">
      <x14:table altText="表格" altTextSummary="使用此表格輸入您的資料"/>
    </ext>
  </extLst>
</table>
</file>

<file path=xl/tables/table2.xml><?xml version="1.0" encoding="utf-8"?>
<table xmlns="http://schemas.openxmlformats.org/spreadsheetml/2006/main" id="2" name="BMI資訊" displayName="BMI資訊" ref="B6:D12" totalsRowShown="0" headerRowDxfId="3">
  <autoFilter ref="B6:D12"/>
  <tableColumns count="3">
    <tableColumn id="1" name="BMI 類別" dataDxfId="2"/>
    <tableColumn id="2" name="低標" dataDxfId="1"/>
    <tableColumn id="3" name="高標" dataDxfId="0"/>
  </tableColumns>
  <tableStyleInfo name="體重 Loss Tracker" showFirstColumn="0" showLastColumn="0" showRowStripes="1" showColumnStripes="0"/>
  <extLst>
    <ext xmlns:x14="http://schemas.microsoft.com/office/spreadsheetml/2009/9/main" uri="{504A1905-F514-4f6f-8877-14C23A59335A}">
      <x14:table altText="BMI 表格" altTextSummary="計算不同的 BMI 類別；例如體重過輕、標準重量、體重過重、肥胖等級，以及每一類別的低標和高標。"/>
    </ext>
  </extLst>
</table>
</file>

<file path=xl/theme/theme1.xml><?xml version="1.0" encoding="utf-8"?>
<a:theme xmlns:a="http://schemas.openxmlformats.org/drawingml/2006/main" name="Spring">
  <a:themeElements>
    <a:clrScheme name="體重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體重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7" max="7" width="10.625" bestFit="1" customWidth="1"/>
    <col min="8" max="8" width="7.25" customWidth="1"/>
    <col min="9" max="9" width="8.5" customWidth="1"/>
    <col min="10" max="10" width="10.25" customWidth="1"/>
    <col min="11" max="11" width="20" customWidth="1"/>
  </cols>
  <sheetData>
    <row r="1" spans="2:11" s="6" customFormat="1" ht="13.5" customHeight="1"/>
    <row r="2" spans="2:11" s="6" customFormat="1" ht="13.5" customHeight="1"/>
    <row r="3" spans="2:11" s="6" customFormat="1" ht="13.5" customHeight="1"/>
    <row r="5" spans="2:11" ht="21" customHeight="1" thickBot="1">
      <c r="B5" s="43" t="s">
        <v>4</v>
      </c>
      <c r="C5" s="43"/>
      <c r="D5" s="43"/>
      <c r="E5" s="43"/>
      <c r="F5" s="17"/>
      <c r="G5" s="27" t="s">
        <v>5</v>
      </c>
      <c r="H5" s="24"/>
      <c r="I5" s="24"/>
      <c r="J5" s="23"/>
      <c r="K5" s="23"/>
    </row>
    <row r="6" spans="2:11" ht="13.5" customHeight="1" thickTop="1">
      <c r="J6" s="40">
        <f>達成百分比</f>
        <v>0.36666666666666664</v>
      </c>
      <c r="K6" s="40"/>
    </row>
    <row r="7" spans="2:11" ht="16.5" customHeight="1">
      <c r="B7" s="28" t="s">
        <v>6</v>
      </c>
      <c r="C7" s="29" t="s">
        <v>7</v>
      </c>
      <c r="D7" s="29" t="s">
        <v>8</v>
      </c>
      <c r="E7" s="13"/>
      <c r="J7" s="41"/>
      <c r="K7" s="41"/>
    </row>
    <row r="8" spans="2:11" ht="19.5" customHeight="1">
      <c r="B8" s="18">
        <v>41061</v>
      </c>
      <c r="C8" s="19">
        <v>94.5</v>
      </c>
      <c r="D8" s="25">
        <v>1</v>
      </c>
      <c r="E8" s="26">
        <v>78</v>
      </c>
      <c r="J8" s="41"/>
      <c r="K8" s="41"/>
    </row>
    <row r="9" spans="2:11" ht="9" customHeight="1">
      <c r="J9" s="41"/>
      <c r="K9" s="41"/>
    </row>
    <row r="10" spans="2:11" ht="12.75" customHeight="1">
      <c r="B10" s="45" t="s">
        <v>9</v>
      </c>
      <c r="C10" s="45"/>
      <c r="D10" s="15" t="s">
        <v>0</v>
      </c>
      <c r="J10" s="44" t="str">
        <f>IF(J6&gt;=1,"恭喜！","的目標已達到！")</f>
        <v>的目標已達到！</v>
      </c>
      <c r="K10" s="44"/>
    </row>
    <row r="11" spans="2:11" ht="24.75">
      <c r="B11" s="14">
        <f>(D8*100+E8)</f>
        <v>178</v>
      </c>
      <c r="D11" s="14">
        <f>(體重/0.45/(身高/2.54)^2)*703</f>
        <v>30.060904809998743</v>
      </c>
    </row>
    <row r="12" spans="2:11" ht="9" customHeight="1"/>
    <row r="13" spans="2:11">
      <c r="B13" s="29" t="s">
        <v>10</v>
      </c>
      <c r="C13" s="46" t="s">
        <v>11</v>
      </c>
      <c r="D13" s="47"/>
      <c r="E13" s="13"/>
    </row>
    <row r="14" spans="2:11" ht="18">
      <c r="B14" s="20">
        <v>81</v>
      </c>
      <c r="C14" s="21">
        <v>8</v>
      </c>
      <c r="D14" s="38" t="s">
        <v>39</v>
      </c>
      <c r="E14" s="39"/>
    </row>
    <row r="15" spans="2:11" ht="9" customHeight="1"/>
    <row r="16" spans="2:11" ht="14.25">
      <c r="B16" s="30" t="s">
        <v>12</v>
      </c>
      <c r="C16" s="31"/>
      <c r="D16" s="42" t="s">
        <v>13</v>
      </c>
      <c r="E16" s="42"/>
    </row>
    <row r="17" spans="2:11" ht="24.75">
      <c r="B17" s="37">
        <f>B8+D17</f>
        <v>41117</v>
      </c>
      <c r="C17" s="37"/>
      <c r="D17" s="14">
        <f>C14*LOOKUP(D14,{"days","months","weeks"},{1,30,7})</f>
        <v>56</v>
      </c>
      <c r="F17" s="2" t="s">
        <v>1</v>
      </c>
      <c r="G17" s="2" t="s">
        <v>2</v>
      </c>
    </row>
    <row r="18" spans="2:11">
      <c r="F18" s="3">
        <f ca="1">列印區域</f>
        <v>41061</v>
      </c>
      <c r="G18" s="4">
        <f>(體重/0.45-目標體重/0.45)</f>
        <v>30</v>
      </c>
    </row>
    <row r="19" spans="2:11">
      <c r="F19" s="3">
        <f>目標日期</f>
        <v>41117</v>
      </c>
      <c r="G19" s="5">
        <f>((體重/0.45-目標體重/0.45)-(LastWeight/0.45-目標體重/0.45))/(體重/0.45-目標體重/0.45)</f>
        <v>0.36666666666666664</v>
      </c>
    </row>
    <row r="20" spans="2:11" ht="21" customHeight="1" thickBot="1">
      <c r="B20" s="32" t="s">
        <v>14</v>
      </c>
      <c r="C20" s="16"/>
      <c r="D20" s="16"/>
      <c r="E20" s="16"/>
      <c r="F20" s="16"/>
      <c r="G20" s="16"/>
      <c r="H20" s="16"/>
      <c r="I20" s="17"/>
      <c r="J20" s="17"/>
      <c r="K20" s="17"/>
    </row>
    <row r="21" spans="2:11" ht="13.5" thickTop="1"/>
    <row r="30" spans="2:11" ht="21" customHeight="1" thickBot="1">
      <c r="B30" s="32" t="s">
        <v>15</v>
      </c>
      <c r="C30" s="16"/>
      <c r="D30" s="16"/>
      <c r="E30" s="16"/>
      <c r="F30" s="16"/>
      <c r="G30" s="16"/>
      <c r="H30" s="16"/>
      <c r="I30" s="17"/>
      <c r="J30" s="17"/>
      <c r="K30" s="17"/>
    </row>
    <row r="31" spans="2:11" ht="13.5" thickTop="1"/>
    <row r="34" spans="2:11">
      <c r="B34" s="2" t="str">
        <f>TEXT(C34/SUM($C$34:$C$38),"0%")&amp;" "&amp;資料[[#Headers],[蛋白質]]</f>
        <v>13% 蛋白質</v>
      </c>
      <c r="C34" s="2">
        <f>SUM(資料[蛋白質])</f>
        <v>915</v>
      </c>
      <c r="D34" s="2"/>
      <c r="E34" s="2"/>
    </row>
    <row r="35" spans="2:11">
      <c r="B35" s="2" t="str">
        <f>TEXT(C35/SUM($C$34:$C$38),"0%")&amp;" "&amp;資料[[#Headers],[碳水化合物]]</f>
        <v>51% 碳水化合物</v>
      </c>
      <c r="C35" s="2">
        <f>SUM(資料[碳水化合物])</f>
        <v>3460</v>
      </c>
      <c r="D35" s="2"/>
      <c r="E35" s="2"/>
    </row>
    <row r="36" spans="2:11">
      <c r="B36" s="2" t="str">
        <f>TEXT(C36/SUM($C$34:$C$38),"0%")&amp;" "&amp;資料[[#Headers],[脂肪]]</f>
        <v>11% 脂肪</v>
      </c>
      <c r="C36" s="2">
        <f>SUM(資料[脂肪])</f>
        <v>745</v>
      </c>
      <c r="D36" s="2"/>
      <c r="E36" s="2"/>
    </row>
    <row r="37" spans="2:11">
      <c r="B37" s="2" t="str">
        <f>TEXT(C37/SUM($C$34:$C$38),"0%")&amp;" "&amp;資料[[#Headers],[糖類]]</f>
        <v>10% 糖類</v>
      </c>
      <c r="C37" s="2">
        <f>SUM(資料[糖類])</f>
        <v>675</v>
      </c>
      <c r="D37" s="2"/>
      <c r="E37" s="2"/>
    </row>
    <row r="38" spans="2:11">
      <c r="B38" s="2" t="str">
        <f>TEXT(C38/SUM($C$34:$C$38),"0%")&amp;" "&amp;資料[[#Headers],[水 (盎司)]]</f>
        <v>15% 水 (盎司)</v>
      </c>
      <c r="C38" s="2">
        <f>SUM(資料[水 (盎司)])</f>
        <v>1018</v>
      </c>
      <c r="D38" s="2"/>
      <c r="E38" s="2"/>
    </row>
    <row r="41" spans="2:11" ht="13.5" thickBot="1">
      <c r="B41" s="16" t="s">
        <v>3</v>
      </c>
      <c r="C41" s="16"/>
      <c r="D41" s="16"/>
      <c r="E41" s="16"/>
      <c r="F41" s="16"/>
      <c r="G41" s="16"/>
      <c r="H41" s="16"/>
      <c r="I41" s="17"/>
      <c r="J41" s="17"/>
      <c r="K41" s="17"/>
    </row>
    <row r="42" spans="2:11" ht="13.5" thickTop="1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phoneticPr fontId="13" type="noConversion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"天, 週, 月"</formula1>
    </dataValidation>
    <dataValidation allowBlank="1" showInputMessage="1" sqref="B14"/>
  </dataValidations>
  <printOptions horizontalCentered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英吋微調按鈕">
              <controlPr defaultSize="0" print="0" autoPict="0" altText="在儲存格 D8 中以英呎為單位增加或降低高度。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英呎微調按鈕">
              <controlPr defaultSize="0" print="0" autoPict="0" altText="在儲存格 E8 中以英吋為單位增加或降低高度。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/>
  <cols>
    <col min="1" max="1" width="4.125" style="1" customWidth="1"/>
    <col min="2" max="2" width="12.375" style="1" customWidth="1"/>
    <col min="3" max="3" width="10.5" style="1" customWidth="1"/>
    <col min="4" max="4" width="20.25" style="1" customWidth="1"/>
    <col min="5" max="5" width="11" style="1" customWidth="1"/>
    <col min="6" max="6" width="19" style="1" customWidth="1"/>
    <col min="7" max="7" width="7.625" style="1" customWidth="1"/>
    <col min="8" max="8" width="10.25" style="1" customWidth="1"/>
    <col min="9" max="9" width="13" style="1" customWidth="1"/>
    <col min="10" max="10" width="15" style="1" customWidth="1"/>
    <col min="11" max="11" width="16" style="1" customWidth="1"/>
    <col min="12" max="12" width="17" style="1" customWidth="1"/>
    <col min="13" max="13" width="18.625" style="1" customWidth="1"/>
    <col min="14" max="16384" width="9" style="1"/>
  </cols>
  <sheetData>
    <row r="1" spans="2:13" s="6" customFormat="1" ht="13.5" customHeight="1"/>
    <row r="2" spans="2:13" s="6" customFormat="1" ht="13.5" customHeight="1"/>
    <row r="3" spans="2:13" s="6" customFormat="1" ht="13.5" customHeight="1"/>
    <row r="5" spans="2:13" ht="20.25" customHeight="1">
      <c r="E5" s="48" t="s">
        <v>16</v>
      </c>
      <c r="F5" s="49"/>
      <c r="G5" s="49"/>
      <c r="H5" s="49"/>
      <c r="I5" s="49"/>
      <c r="J5" s="50" t="s">
        <v>17</v>
      </c>
      <c r="K5" s="51"/>
      <c r="L5" s="51"/>
      <c r="M5" s="52"/>
    </row>
    <row r="6" spans="2:13" ht="20.25" customHeight="1">
      <c r="B6" s="33" t="s">
        <v>18</v>
      </c>
      <c r="C6" s="33" t="s">
        <v>19</v>
      </c>
      <c r="D6" s="33" t="s">
        <v>20</v>
      </c>
      <c r="E6" s="34" t="s">
        <v>21</v>
      </c>
      <c r="F6" s="34" t="s">
        <v>22</v>
      </c>
      <c r="G6" s="34" t="s">
        <v>23</v>
      </c>
      <c r="H6" s="34" t="s">
        <v>24</v>
      </c>
      <c r="I6" s="34" t="s">
        <v>25</v>
      </c>
      <c r="J6" s="35" t="s">
        <v>26</v>
      </c>
      <c r="K6" s="35" t="s">
        <v>27</v>
      </c>
      <c r="L6" s="35" t="s">
        <v>28</v>
      </c>
      <c r="M6" s="35" t="s">
        <v>29</v>
      </c>
    </row>
    <row r="7" spans="2:13" ht="20.25" customHeight="1">
      <c r="B7" s="11">
        <v>41061</v>
      </c>
      <c r="C7" s="12">
        <v>92.25</v>
      </c>
      <c r="D7" s="12">
        <v>1500</v>
      </c>
      <c r="E7" s="10">
        <v>50</v>
      </c>
      <c r="F7" s="10">
        <v>200</v>
      </c>
      <c r="G7" s="10">
        <v>20</v>
      </c>
      <c r="H7" s="10">
        <v>50</v>
      </c>
      <c r="I7" s="10">
        <v>50</v>
      </c>
      <c r="J7" s="9">
        <v>125</v>
      </c>
      <c r="K7" s="9">
        <v>75</v>
      </c>
      <c r="L7" s="9">
        <v>65</v>
      </c>
      <c r="M7" s="9">
        <v>10</v>
      </c>
    </row>
    <row r="8" spans="2:13" ht="20.25" customHeight="1">
      <c r="B8" s="11">
        <v>41062</v>
      </c>
      <c r="C8" s="12">
        <v>91.35</v>
      </c>
      <c r="D8" s="12">
        <v>2000</v>
      </c>
      <c r="E8" s="10">
        <v>60</v>
      </c>
      <c r="F8" s="10">
        <v>200</v>
      </c>
      <c r="G8" s="10">
        <v>40</v>
      </c>
      <c r="H8" s="10">
        <v>40</v>
      </c>
      <c r="I8" s="10">
        <v>64</v>
      </c>
      <c r="J8" s="9">
        <v>125</v>
      </c>
      <c r="K8" s="9">
        <v>75</v>
      </c>
      <c r="L8" s="9">
        <v>63</v>
      </c>
      <c r="M8" s="9">
        <v>10</v>
      </c>
    </row>
    <row r="9" spans="2:13" ht="20.25" customHeight="1">
      <c r="B9" s="11">
        <v>41063</v>
      </c>
      <c r="C9" s="12">
        <v>90.9</v>
      </c>
      <c r="D9" s="12">
        <v>2000</v>
      </c>
      <c r="E9" s="10">
        <v>55</v>
      </c>
      <c r="F9" s="10">
        <v>220</v>
      </c>
      <c r="G9" s="10">
        <v>25</v>
      </c>
      <c r="H9" s="10">
        <v>35</v>
      </c>
      <c r="I9" s="10">
        <v>64</v>
      </c>
      <c r="J9" s="9">
        <v>124</v>
      </c>
      <c r="K9" s="9">
        <v>75</v>
      </c>
      <c r="L9" s="9">
        <v>65</v>
      </c>
      <c r="M9" s="9">
        <v>10</v>
      </c>
    </row>
    <row r="10" spans="2:13" ht="20.25" customHeight="1">
      <c r="B10" s="11">
        <v>41064</v>
      </c>
      <c r="C10" s="12">
        <v>90.9</v>
      </c>
      <c r="D10" s="12">
        <v>2000</v>
      </c>
      <c r="E10" s="10">
        <v>55</v>
      </c>
      <c r="F10" s="10">
        <v>260</v>
      </c>
      <c r="G10" s="10">
        <v>45</v>
      </c>
      <c r="H10" s="10">
        <v>45</v>
      </c>
      <c r="I10" s="10">
        <v>55</v>
      </c>
      <c r="J10" s="9">
        <v>135</v>
      </c>
      <c r="K10" s="9">
        <v>70</v>
      </c>
      <c r="L10" s="9">
        <v>60</v>
      </c>
      <c r="M10" s="9">
        <v>10</v>
      </c>
    </row>
    <row r="11" spans="2:13" ht="20.25" customHeight="1">
      <c r="B11" s="11">
        <v>41065</v>
      </c>
      <c r="C11" s="12">
        <v>90.45</v>
      </c>
      <c r="D11" s="12">
        <v>1500</v>
      </c>
      <c r="E11" s="10">
        <v>60</v>
      </c>
      <c r="F11" s="10">
        <v>250</v>
      </c>
      <c r="G11" s="10">
        <v>70</v>
      </c>
      <c r="H11" s="10">
        <v>35</v>
      </c>
      <c r="I11" s="10">
        <v>100</v>
      </c>
      <c r="J11" s="9">
        <v>130</v>
      </c>
      <c r="K11" s="9">
        <v>75</v>
      </c>
      <c r="L11" s="9">
        <v>60</v>
      </c>
      <c r="M11" s="9">
        <v>10</v>
      </c>
    </row>
    <row r="12" spans="2:13" ht="20.25" customHeight="1">
      <c r="B12" s="11">
        <v>41066</v>
      </c>
      <c r="C12" s="12">
        <v>90</v>
      </c>
      <c r="D12" s="12">
        <v>1400</v>
      </c>
      <c r="E12" s="10">
        <v>50</v>
      </c>
      <c r="F12" s="10">
        <v>195</v>
      </c>
      <c r="G12" s="10">
        <v>45</v>
      </c>
      <c r="H12" s="10">
        <v>40</v>
      </c>
      <c r="I12" s="10">
        <v>90</v>
      </c>
      <c r="J12" s="9">
        <v>120</v>
      </c>
      <c r="K12" s="9">
        <v>75</v>
      </c>
      <c r="L12" s="9">
        <v>65</v>
      </c>
      <c r="M12" s="9">
        <v>10</v>
      </c>
    </row>
    <row r="13" spans="2:13" ht="20.25" customHeight="1">
      <c r="B13" s="11">
        <v>41067</v>
      </c>
      <c r="C13" s="12">
        <v>90.9</v>
      </c>
      <c r="D13" s="12">
        <v>2000</v>
      </c>
      <c r="E13" s="10">
        <v>45</v>
      </c>
      <c r="F13" s="10">
        <v>185</v>
      </c>
      <c r="G13" s="10">
        <v>75</v>
      </c>
      <c r="H13" s="10">
        <v>50</v>
      </c>
      <c r="I13" s="10">
        <v>65</v>
      </c>
      <c r="J13" s="9">
        <v>120</v>
      </c>
      <c r="K13" s="9">
        <v>75</v>
      </c>
      <c r="L13" s="9">
        <v>65</v>
      </c>
      <c r="M13" s="9">
        <v>10</v>
      </c>
    </row>
    <row r="14" spans="2:13" ht="20.25" customHeight="1">
      <c r="B14" s="11">
        <v>41068</v>
      </c>
      <c r="C14" s="12">
        <v>90</v>
      </c>
      <c r="D14" s="12">
        <v>1100</v>
      </c>
      <c r="E14" s="10">
        <v>60</v>
      </c>
      <c r="F14" s="10">
        <v>250</v>
      </c>
      <c r="G14" s="10">
        <v>75</v>
      </c>
      <c r="H14" s="10">
        <v>50</v>
      </c>
      <c r="I14" s="10">
        <v>60</v>
      </c>
      <c r="J14" s="9">
        <v>130</v>
      </c>
      <c r="K14" s="9">
        <v>70</v>
      </c>
      <c r="L14" s="9">
        <v>65</v>
      </c>
      <c r="M14" s="9">
        <v>10</v>
      </c>
    </row>
    <row r="15" spans="2:13" ht="20.25" customHeight="1">
      <c r="B15" s="11">
        <v>41069</v>
      </c>
      <c r="C15" s="12">
        <v>89.55</v>
      </c>
      <c r="D15" s="12">
        <v>1100</v>
      </c>
      <c r="E15" s="10">
        <v>80</v>
      </c>
      <c r="F15" s="10">
        <v>280</v>
      </c>
      <c r="G15" s="10">
        <v>40</v>
      </c>
      <c r="H15" s="10">
        <v>50</v>
      </c>
      <c r="I15" s="10">
        <v>100</v>
      </c>
      <c r="J15" s="9">
        <v>130</v>
      </c>
      <c r="K15" s="9">
        <v>75</v>
      </c>
      <c r="L15" s="9">
        <v>65</v>
      </c>
      <c r="M15" s="9">
        <v>10</v>
      </c>
    </row>
    <row r="16" spans="2:13" ht="20.25" customHeight="1">
      <c r="B16" s="11">
        <v>41070</v>
      </c>
      <c r="C16" s="12">
        <v>88.65</v>
      </c>
      <c r="D16" s="12">
        <v>1800</v>
      </c>
      <c r="E16" s="10">
        <v>65</v>
      </c>
      <c r="F16" s="10">
        <v>185</v>
      </c>
      <c r="G16" s="10">
        <v>60</v>
      </c>
      <c r="H16" s="10">
        <v>25</v>
      </c>
      <c r="I16" s="10">
        <v>45</v>
      </c>
      <c r="J16" s="9">
        <v>130</v>
      </c>
      <c r="K16" s="9">
        <v>75</v>
      </c>
      <c r="L16" s="9">
        <v>60</v>
      </c>
      <c r="M16" s="9">
        <v>10</v>
      </c>
    </row>
    <row r="17" spans="2:13" ht="20.25" customHeight="1">
      <c r="B17" s="11">
        <v>41071</v>
      </c>
      <c r="C17" s="12">
        <v>87.75</v>
      </c>
      <c r="D17" s="12">
        <v>2000</v>
      </c>
      <c r="E17" s="10">
        <v>75</v>
      </c>
      <c r="F17" s="10">
        <v>240</v>
      </c>
      <c r="G17" s="10">
        <v>65</v>
      </c>
      <c r="H17" s="10">
        <v>65</v>
      </c>
      <c r="I17" s="10">
        <v>90</v>
      </c>
      <c r="J17" s="9">
        <v>125</v>
      </c>
      <c r="K17" s="9">
        <v>75</v>
      </c>
      <c r="L17" s="9">
        <v>55</v>
      </c>
      <c r="M17" s="9">
        <v>10</v>
      </c>
    </row>
    <row r="18" spans="2:13" ht="20.25" customHeight="1">
      <c r="B18" s="11">
        <v>41072</v>
      </c>
      <c r="C18" s="12">
        <v>88.2</v>
      </c>
      <c r="D18" s="12">
        <v>2000</v>
      </c>
      <c r="E18" s="10">
        <v>60</v>
      </c>
      <c r="F18" s="10">
        <v>290</v>
      </c>
      <c r="G18" s="10">
        <v>60</v>
      </c>
      <c r="H18" s="10">
        <v>50</v>
      </c>
      <c r="I18" s="10">
        <v>50</v>
      </c>
      <c r="J18" s="9">
        <v>130</v>
      </c>
      <c r="K18" s="9">
        <v>75</v>
      </c>
      <c r="L18" s="9">
        <v>65</v>
      </c>
      <c r="M18" s="9">
        <v>10</v>
      </c>
    </row>
    <row r="19" spans="2:13" ht="20.25" customHeight="1">
      <c r="B19" s="11">
        <v>41073</v>
      </c>
      <c r="C19" s="12">
        <v>87.3</v>
      </c>
      <c r="D19" s="12">
        <v>1300</v>
      </c>
      <c r="E19" s="10">
        <v>75</v>
      </c>
      <c r="F19" s="10">
        <v>245</v>
      </c>
      <c r="G19" s="10">
        <v>75</v>
      </c>
      <c r="H19" s="10">
        <v>30</v>
      </c>
      <c r="I19" s="10">
        <v>55</v>
      </c>
      <c r="J19" s="9">
        <v>120</v>
      </c>
      <c r="K19" s="9">
        <v>75</v>
      </c>
      <c r="L19" s="9">
        <v>60</v>
      </c>
      <c r="M19" s="9">
        <v>10</v>
      </c>
    </row>
    <row r="20" spans="2:13" ht="20.25" customHeight="1">
      <c r="B20" s="11">
        <v>41074</v>
      </c>
      <c r="C20" s="12">
        <v>86.4</v>
      </c>
      <c r="D20" s="12">
        <v>1100</v>
      </c>
      <c r="E20" s="10">
        <v>65</v>
      </c>
      <c r="F20" s="10">
        <v>275</v>
      </c>
      <c r="G20" s="10">
        <v>25</v>
      </c>
      <c r="H20" s="10">
        <v>35</v>
      </c>
      <c r="I20" s="10">
        <v>75</v>
      </c>
      <c r="J20" s="9">
        <v>125</v>
      </c>
      <c r="K20" s="9">
        <v>75</v>
      </c>
      <c r="L20" s="9">
        <v>60</v>
      </c>
      <c r="M20" s="9">
        <v>10</v>
      </c>
    </row>
    <row r="21" spans="2:13" ht="20.25" customHeight="1">
      <c r="B21" s="11">
        <v>41075</v>
      </c>
      <c r="C21" s="12">
        <v>89.55</v>
      </c>
      <c r="D21" s="12">
        <v>1200</v>
      </c>
      <c r="E21" s="10">
        <v>60</v>
      </c>
      <c r="F21" s="10">
        <v>185</v>
      </c>
      <c r="G21" s="10">
        <v>25</v>
      </c>
      <c r="H21" s="10">
        <v>75</v>
      </c>
      <c r="I21" s="10">
        <v>55</v>
      </c>
      <c r="J21" s="9">
        <v>130</v>
      </c>
      <c r="K21" s="9">
        <v>75</v>
      </c>
      <c r="L21" s="9">
        <v>55</v>
      </c>
      <c r="M21" s="9">
        <v>10</v>
      </c>
    </row>
  </sheetData>
  <mergeCells count="2">
    <mergeCell ref="E5:I5"/>
    <mergeCell ref="J5:M5"/>
  </mergeCells>
  <phoneticPr fontId="13" type="noConversion"/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/>
  <cols>
    <col min="1" max="1" width="4.125" customWidth="1"/>
    <col min="2" max="2" width="19" customWidth="1"/>
    <col min="3" max="3" width="11.5" customWidth="1"/>
    <col min="4" max="4" width="12" customWidth="1"/>
  </cols>
  <sheetData>
    <row r="1" spans="2:7" s="6" customFormat="1" ht="13.5" customHeight="1"/>
    <row r="2" spans="2:7" s="6" customFormat="1" ht="13.5" customHeight="1"/>
    <row r="3" spans="2:7" s="6" customFormat="1" ht="13.5" customHeight="1"/>
    <row r="6" spans="2:7" ht="20.25" customHeight="1">
      <c r="B6" s="33" t="s">
        <v>30</v>
      </c>
      <c r="C6" s="34" t="s">
        <v>31</v>
      </c>
      <c r="D6" s="35" t="s">
        <v>32</v>
      </c>
    </row>
    <row r="7" spans="2:7" ht="20.25" customHeight="1">
      <c r="B7" s="36" t="s">
        <v>33</v>
      </c>
      <c r="C7" s="7">
        <v>0</v>
      </c>
      <c r="D7" s="8">
        <v>18.489999999999998</v>
      </c>
    </row>
    <row r="8" spans="2:7" ht="20.25" customHeight="1">
      <c r="B8" s="36" t="s">
        <v>34</v>
      </c>
      <c r="C8" s="7">
        <v>18.5</v>
      </c>
      <c r="D8" s="8">
        <v>24.99</v>
      </c>
    </row>
    <row r="9" spans="2:7" ht="20.25" customHeight="1">
      <c r="B9" s="36" t="s">
        <v>35</v>
      </c>
      <c r="C9" s="7">
        <v>25</v>
      </c>
      <c r="D9" s="8">
        <v>29.99</v>
      </c>
    </row>
    <row r="10" spans="2:7" ht="20.25" customHeight="1">
      <c r="B10" s="36" t="s">
        <v>36</v>
      </c>
      <c r="C10" s="7">
        <v>30</v>
      </c>
      <c r="D10" s="8">
        <v>34.99</v>
      </c>
    </row>
    <row r="11" spans="2:7" ht="20.25" customHeight="1">
      <c r="B11" s="36" t="s">
        <v>37</v>
      </c>
      <c r="C11" s="7">
        <v>35</v>
      </c>
      <c r="D11" s="8">
        <v>39.99</v>
      </c>
    </row>
    <row r="12" spans="2:7" ht="20.25" customHeight="1">
      <c r="B12" s="36" t="s">
        <v>38</v>
      </c>
      <c r="C12" s="7">
        <v>40</v>
      </c>
      <c r="D12" s="8"/>
    </row>
    <row r="13" spans="2:7" ht="20.25" customHeight="1">
      <c r="B13" s="53"/>
      <c r="C13" s="53"/>
      <c r="D13" s="53"/>
    </row>
    <row r="14" spans="2:7" ht="20.25" customHeight="1">
      <c r="G14" s="22"/>
    </row>
  </sheetData>
  <mergeCells count="1">
    <mergeCell ref="B13:D13"/>
  </mergeCells>
  <phoneticPr fontId="13" type="noConversion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848698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2012-07-27T03:09:00+00:00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480557</Value>
    </PublishStatusLookup>
    <APAuthor xmlns="c66daf58-3c46-4c48-8560-c485e881f7f9">
      <UserInfo>
        <DisplayName>REDMOND\v-sa</DisplayName>
        <AccountId>2467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2007 Default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TP103107675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78705-80BF-414C-B606-D7DC8F2A3696}">
  <ds:schemaRefs>
    <ds:schemaRef ds:uri="http://schemas.microsoft.com/office/2006/metadata/properties"/>
    <ds:schemaRef ds:uri="http://schemas.microsoft.com/office/infopath/2007/PartnerControls"/>
    <ds:schemaRef ds:uri="c66daf58-3c46-4c48-8560-c485e881f7f9"/>
    <ds:schemaRef ds:uri="8e8ea6d1-e150-4704-b47c-0a92d6aed386"/>
  </ds:schemaRefs>
</ds:datastoreItem>
</file>

<file path=customXml/itemProps3.xml><?xml version="1.0" encoding="utf-8"?>
<ds:datastoreItem xmlns:ds="http://schemas.openxmlformats.org/officeDocument/2006/customXml" ds:itemID="{0E1663AE-7035-4910-98F7-4A89EB2BA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af58-3c46-4c48-8560-c485e881f7f9"/>
    <ds:schemaRef ds:uri="8e8ea6d1-e150-4704-b47c-0a92d6aed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儀表板</vt:lpstr>
      <vt:lpstr>資料項儀表板目</vt:lpstr>
      <vt:lpstr>BMI 資訊</vt:lpstr>
      <vt:lpstr>BMI</vt:lpstr>
      <vt:lpstr>BMI類別</vt:lpstr>
      <vt:lpstr>'BMI 資訊'!Print_Area</vt:lpstr>
      <vt:lpstr>儀表板!Print_Area</vt:lpstr>
      <vt:lpstr>資料項儀表板目!Print_Area</vt:lpstr>
      <vt:lpstr>'BMI 資訊'!列印區域</vt:lpstr>
      <vt:lpstr>儀表板!列印區域</vt:lpstr>
      <vt:lpstr>資料項儀表板目!列印區域</vt:lpstr>
      <vt:lpstr>列印區域</vt:lpstr>
      <vt:lpstr>資料項儀表板目!列印標題</vt:lpstr>
      <vt:lpstr>待減體重</vt:lpstr>
      <vt:lpstr>期間</vt:lpstr>
      <vt:lpstr>期間單位</vt:lpstr>
      <vt:lpstr>目標日期</vt:lpstr>
      <vt:lpstr>目標體重</vt:lpstr>
      <vt:lpstr>總計天數</vt:lpstr>
      <vt:lpstr>英吋</vt:lpstr>
      <vt:lpstr>身高</vt:lpstr>
      <vt:lpstr>達成百分比</vt:lpstr>
      <vt:lpstr>體重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2013-01-15T19:15:51Z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