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chivecn\personal\_PubMed\Templates\26_Accessibility_Q4_Wac\04_PreDTP_Done\lt-LT\"/>
    </mc:Choice>
  </mc:AlternateContent>
  <bookViews>
    <workbookView xWindow="0" yWindow="0" windowWidth="28800" windowHeight="14235"/>
  </bookViews>
  <sheets>
    <sheet name="Pinigų srautai" sheetId="1" r:id="rId1"/>
    <sheet name="Mėnesio pajamos" sheetId="4" r:id="rId2"/>
    <sheet name="Mėnesio išlaidos" sheetId="3" r:id="rId3"/>
  </sheets>
  <definedNames>
    <definedName name="_xlnm.Print_Titles" localSheetId="2">'Mėnesio išlaidos'!$1:$1</definedName>
    <definedName name="_xlnm.Print_Titles" localSheetId="1">'Mėnesio pajamos'!$1:$1</definedName>
    <definedName name="_xlnm.Print_Titles" localSheetId="0">'Pinigų srautai'!$5:$5</definedName>
    <definedName name="Title1">PinigųSrautai[[#Headers],[Pinigų srautas]]</definedName>
    <definedName name="Title2">Pajamos[[#Headers],[Mėnesio pajamos]]</definedName>
    <definedName name="Title3">Išlaidos[[#Headers],[Mėnesio išlaidos]]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C5" i="4"/>
  <c r="D5" i="4"/>
  <c r="E3" i="4"/>
  <c r="E4" i="4"/>
  <c r="E2" i="4"/>
  <c r="C22" i="3"/>
  <c r="C7" i="1" s="1"/>
  <c r="D22" i="3"/>
  <c r="D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C8" i="1" l="1"/>
  <c r="D8" i="1"/>
  <c r="E8" i="1" s="1"/>
  <c r="E5" i="4"/>
  <c r="E22" i="3"/>
  <c r="E7" i="1" s="1"/>
</calcChain>
</file>

<file path=xl/sharedStrings.xml><?xml version="1.0" encoding="utf-8"?>
<sst xmlns="http://schemas.openxmlformats.org/spreadsheetml/2006/main" count="43" uniqueCount="35">
  <si>
    <t>Mėnuo</t>
  </si>
  <si>
    <t>Metai</t>
  </si>
  <si>
    <t>Šeimos mėnesio biudžetas</t>
  </si>
  <si>
    <t>Pinigų srautas</t>
  </si>
  <si>
    <t>Pajamų suma</t>
  </si>
  <si>
    <t>Bendrosios išlaidos</t>
  </si>
  <si>
    <t>Iš viso pinigų</t>
  </si>
  <si>
    <t>Numatomos</t>
  </si>
  <si>
    <t>Faktinės</t>
  </si>
  <si>
    <t>Nuokrypis</t>
  </si>
  <si>
    <t>Mėnesio pajamos</t>
  </si>
  <si>
    <t>1 pajamos</t>
  </si>
  <si>
    <t>2 pajamos</t>
  </si>
  <si>
    <t>Kitos pajamos</t>
  </si>
  <si>
    <t>Mėnesio išlaidos</t>
  </si>
  <si>
    <t>Būstas</t>
  </si>
  <si>
    <t>Maisto prekės</t>
  </si>
  <si>
    <t>Telefonas</t>
  </si>
  <si>
    <t>Elektra / dujos</t>
  </si>
  <si>
    <t>Vanduo / kanalizacija / šiukšlės</t>
  </si>
  <si>
    <t>Kabelinė televizija</t>
  </si>
  <si>
    <t>Internetas</t>
  </si>
  <si>
    <t>Priežiūra / remontas</t>
  </si>
  <si>
    <t>Vaiko priežiūra</t>
  </si>
  <si>
    <t>Mokestis už mokslą</t>
  </si>
  <si>
    <t>Gyvūnai</t>
  </si>
  <si>
    <t>Transportas</t>
  </si>
  <si>
    <t>Asmens priežiūra</t>
  </si>
  <si>
    <t>Draudimas</t>
  </si>
  <si>
    <t>Kredito kortelės</t>
  </si>
  <si>
    <t>Paskolos</t>
  </si>
  <si>
    <t>Mokesčiai</t>
  </si>
  <si>
    <t>Dovanos / labdara</t>
  </si>
  <si>
    <t>Santaupos</t>
  </si>
  <si>
    <t>Kita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</si>
</sst>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$EUR]\ #,##0"/>
    <numFmt numFmtId="168" formatCode="#,##0\ [$EUR]"/>
    <numFmt numFmtId="169" formatCode="#,##0\ &quot;Lt&quot;"/>
  </numFmts>
  <fonts count="16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1" tint="0.34998626667073579"/>
      <name val="Arial"/>
      <family val="2"/>
      <charset val="186"/>
      <scheme val="minor"/>
    </font>
    <font>
      <b/>
      <sz val="11"/>
      <color theme="4"/>
      <name val="Arial"/>
      <family val="2"/>
      <scheme val="minor"/>
    </font>
    <font>
      <b/>
      <sz val="11"/>
      <color rgb="FFB6570A"/>
      <name val="Arial"/>
      <family val="2"/>
      <charset val="186"/>
      <scheme val="minor"/>
    </font>
    <font>
      <b/>
      <sz val="11"/>
      <color theme="4"/>
      <name val="Arial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169" fontId="8" fillId="0" borderId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8" fontId="7" fillId="0" borderId="0" applyFill="0" applyBorder="0">
      <alignment horizontal="right" vertical="center" indent="2"/>
    </xf>
  </cellStyleXfs>
  <cellXfs count="31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169" fontId="8" fillId="0" borderId="0" xfId="13">
      <alignment horizontal="right" vertical="center" indent="2"/>
    </xf>
    <xf numFmtId="168" fontId="0" fillId="0" borderId="0" xfId="9" applyFont="1" applyFill="1" applyBorder="1">
      <alignment horizontal="right" vertical="center" indent="2"/>
    </xf>
    <xf numFmtId="169" fontId="8" fillId="0" borderId="0" xfId="13" applyFill="1" applyBorder="1">
      <alignment horizontal="right" vertical="center" indent="2"/>
    </xf>
    <xf numFmtId="168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0" fontId="0" fillId="0" borderId="0" xfId="0" applyFont="1" applyFill="1">
      <alignment vertical="center" wrapText="1"/>
    </xf>
    <xf numFmtId="168" fontId="5" fillId="0" borderId="0" xfId="9" applyFont="1" applyFill="1">
      <alignment horizontal="right" vertical="center" indent="2"/>
    </xf>
    <xf numFmtId="168" fontId="10" fillId="0" borderId="0" xfId="9" applyFont="1" applyFill="1">
      <alignment horizontal="right" vertical="center" indent="2"/>
    </xf>
    <xf numFmtId="168" fontId="8" fillId="0" borderId="0" xfId="13" applyNumberFormat="1">
      <alignment horizontal="right" vertical="center" indent="2"/>
    </xf>
    <xf numFmtId="167" fontId="4" fillId="0" borderId="0" xfId="9" applyNumberFormat="1" applyFont="1" applyAlignment="1">
      <alignment horizontal="right" vertical="center" indent="2"/>
    </xf>
    <xf numFmtId="0" fontId="0" fillId="0" borderId="0" xfId="0" applyAlignment="1">
      <alignment horizontal="left" vertical="center"/>
    </xf>
    <xf numFmtId="168" fontId="12" fillId="0" borderId="0" xfId="9" applyFont="1">
      <alignment horizontal="right" vertical="center" indent="2"/>
    </xf>
    <xf numFmtId="168" fontId="13" fillId="0" borderId="0" xfId="9" applyFont="1">
      <alignment horizontal="right" vertical="center" indent="2"/>
    </xf>
    <xf numFmtId="168" fontId="14" fillId="0" borderId="0" xfId="9" applyFont="1">
      <alignment horizontal="right" vertical="center" indent="2"/>
    </xf>
    <xf numFmtId="168" fontId="15" fillId="0" borderId="0" xfId="9" applyFont="1">
      <alignment horizontal="right" vertical="center" indent="2"/>
    </xf>
    <xf numFmtId="169" fontId="0" fillId="0" borderId="0" xfId="13" applyFont="1">
      <alignment horizontal="right" vertical="center" indent="2"/>
    </xf>
    <xf numFmtId="168" fontId="7" fillId="0" borderId="0" xfId="17">
      <alignment horizontal="right" vertical="center" indent="2"/>
    </xf>
  </cellXfs>
  <cellStyles count="18">
    <cellStyle name="1 antraštė" xfId="2" builtinId="16" customBuiltin="1"/>
    <cellStyle name="2 antraštė" xfId="3" builtinId="17" customBuiltin="1"/>
    <cellStyle name="3 antraštė" xfId="4" builtinId="18" customBuiltin="1"/>
    <cellStyle name="4 antraštė" xfId="5" builtinId="19" customBuiltin="1"/>
    <cellStyle name="Aplankytas hipersaitas" xfId="16" builtinId="9" customBuiltin="1"/>
    <cellStyle name="Faktinės" xfId="13"/>
    <cellStyle name="Hipersaitas" xfId="15" builtinId="8" customBuiltin="1"/>
    <cellStyle name="Įprastas" xfId="0" builtinId="0" customBuiltin="1"/>
    <cellStyle name="Kablelis" xfId="7" builtinId="3" customBuiltin="1"/>
    <cellStyle name="Kablelis [0]" xfId="8" builtinId="6" customBuiltin="1"/>
    <cellStyle name="Numatomos" xfId="17"/>
    <cellStyle name="Nuokrypio antraštė" xfId="14"/>
    <cellStyle name="Pastaba" xfId="12" builtinId="10" customBuiltin="1"/>
    <cellStyle name="Pavadinimas" xfId="1" builtinId="15" customBuiltin="1"/>
    <cellStyle name="Procentai" xfId="11" builtinId="5" customBuiltin="1"/>
    <cellStyle name="Suma" xfId="6" builtinId="25" customBuiltin="1"/>
    <cellStyle name="Valiuta" xfId="9" builtinId="4" customBuiltin="1"/>
    <cellStyle name="Valiuta [0]" xfId="10" builtinId="7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</dxf>
    <dxf>
      <alignment horizontal="left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rgb="FFB6570A"/>
        <name val="Arial"/>
        <family val="2"/>
        <charset val="186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color theme="4"/>
        <name val="Arial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7" formatCode="[$EUR]\ #,##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alignment horizontal="left" vertical="center" textRotation="0" wrapText="0" indent="0" justifyLastLine="0" shrinkToFit="0" readingOrder="0"/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Šeimos mėnesio biudžetas" defaultPivotStyle="PivotStyleLight16">
    <tableStyle name="Šeimos mėnesio biudžetas" pivot="0" count="10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ColumnStripe" dxfId="14"/>
      <tableStyleElement type="secondColumnStripe" dxfId="13"/>
      <tableStyleElement type="firstHeaderCell" dxfId="12"/>
      <tableStyleElement type="lastHeaderCell" dxfId="11"/>
      <tableStyleElement type="lastTotalCell" dxfId="10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Numatomos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'Pinigų srautai'!$B$6:$B$8</c:f>
              <c:strCache>
                <c:ptCount val="3"/>
                <c:pt idx="0">
                  <c:v>Pajamų suma</c:v>
                </c:pt>
                <c:pt idx="1">
                  <c:v>Bendrosios išlaidos</c:v>
                </c:pt>
                <c:pt idx="2">
                  <c:v>Iš viso pinigų</c:v>
                </c:pt>
              </c:strCache>
            </c:strRef>
          </c:cat>
          <c:val>
            <c:numRef>
              <c:f>'Pinigų srautai'!$C$6:$C$8</c:f>
              <c:numCache>
                <c:formatCode>#,##0\ [$EUR]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Faktinės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'Pinigų srautai'!$B$6:$B$8</c:f>
              <c:strCache>
                <c:ptCount val="3"/>
                <c:pt idx="0">
                  <c:v>Pajamų suma</c:v>
                </c:pt>
                <c:pt idx="1">
                  <c:v>Bendrosios išlaidos</c:v>
                </c:pt>
                <c:pt idx="2">
                  <c:v>Iš viso pinigų</c:v>
                </c:pt>
              </c:strCache>
            </c:strRef>
          </c:cat>
          <c:val>
            <c:numRef>
              <c:f>'Pinigų srautai'!$D$6:$D$8</c:f>
              <c:numCache>
                <c:formatCode>#,##0\ "Lt"</c:formatCode>
                <c:ptCount val="3"/>
                <c:pt idx="0">
                  <c:v>5500</c:v>
                </c:pt>
                <c:pt idx="1">
                  <c:v>3655</c:v>
                </c:pt>
                <c:pt idx="2" formatCode="#,##0\ [$EUR]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317336"/>
        <c:axId val="216317728"/>
      </c:barChart>
      <c:catAx>
        <c:axId val="21631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16317728"/>
        <c:crosses val="autoZero"/>
        <c:auto val="1"/>
        <c:lblAlgn val="ctr"/>
        <c:lblOffset val="100"/>
        <c:noMultiLvlLbl val="0"/>
      </c:catAx>
      <c:valAx>
        <c:axId val="21631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1631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28700876655904"/>
          <c:y val="1.2778451950459487E-2"/>
          <c:w val="0.25537585061619633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7 diagrama" descr="Jungtinėje stulpelinėje diagramoje rodomos numatomos ir faktinės bendrųjų pajamų, bendrųjų išlaidų ir bendrųjų grynųjų pinigų reikšmės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PinigųSrautai" displayName="PinigųSrautai" ref="B5:E8" totalsRowCount="1">
  <autoFilter ref="B5:E7"/>
  <tableColumns count="4">
    <tableColumn id="1" name="Pinigų srautas" totalsRowLabel="Iš viso pinigų" dataDxfId="9" totalsRowDxfId="8" dataCellStyle="Įprastas"/>
    <tableColumn id="2" name="Numatomos" totalsRowFunction="custom" totalsRowDxfId="7" dataCellStyle="Valiuta">
      <totalsRowFormula>C6-C7</totalsRowFormula>
    </tableColumn>
    <tableColumn id="3" name="Faktinės" totalsRowFunction="custom" dataDxfId="6" dataCellStyle="Faktinės">
      <totalsRowFormula>D6-D7</totalsRowFormula>
    </tableColumn>
    <tableColumn id="4" name="Nuokrypis" totalsRowFunction="custom" totalsRowDxfId="5" dataCellStyle="Valiuta">
      <totalsRowFormula>PinigųSrautai[[#Totals],[Faktinės]]-PinigųSrautai[[#Totals],[Numatomos]]</totalsRowFormula>
    </tableColumn>
  </tableColumns>
  <tableStyleInfo name="Šeimos mėnesio biudžetas" showFirstColumn="1" showLastColumn="1" showRowStripes="1" showColumnStripes="1"/>
  <extLst>
    <ext xmlns:x14="http://schemas.microsoft.com/office/spreadsheetml/2009/9/main" uri="{504A1905-F514-4f6f-8877-14C23A59335A}">
      <x14:table altTextSummary="Bendrųjų pajamų, bendrųjų išlaidų ir bendrųjų grynųjų pinigų  numatomas, faktinis ir nuokrypio pinigų srautas automatiškai atnaujinamas pagal įrašus mėnesio pajamų ir mėnesio išlaidų darbalapiuose"/>
    </ext>
  </extLst>
</table>
</file>

<file path=xl/tables/table2.xml><?xml version="1.0" encoding="utf-8"?>
<table xmlns="http://schemas.openxmlformats.org/spreadsheetml/2006/main" id="5" name="Pajamos" displayName="Pajamos" ref="B1:E5" totalsRowCount="1">
  <autoFilter ref="B1:E4"/>
  <tableColumns count="4">
    <tableColumn id="1" name="Mėnesio pajamos" totalsRowLabel="Pajamų suma"/>
    <tableColumn id="2" name="Numatomos" totalsRowFunction="sum" totalsRowDxfId="4" dataCellStyle="Valiuta"/>
    <tableColumn id="3" name="Faktinės" totalsRowFunction="sum" totalsRowDxfId="3" dataCellStyle="Valiuta"/>
    <tableColumn id="4" name="Nuokrypis" totalsRowFunction="sum" dataCellStyle="Valiuta">
      <calculatedColumnFormula>Pajamos[[#This Row],[Faktinės]]-Pajamos[[#This Row],[Numatomos]]</calculatedColumnFormula>
    </tableColumn>
  </tableColumns>
  <tableStyleInfo name="Šeimos mėnesio biudžetas" showFirstColumn="1" showLastColumn="1" showRowStripes="1" showColumnStripes="1"/>
  <extLst>
    <ext xmlns:x14="http://schemas.microsoft.com/office/spreadsheetml/2009/9/main" uri="{504A1905-F514-4f6f-8877-14C23A59335A}">
      <x14:table altTextSummary="Šioje lentelėje įveskite mėnesio, numatomas ir faktines pajamas iš kiekvienos šaltinio. Nuokrypis ir bendrosios pajamos apskaičiuojamos automatiškai"/>
    </ext>
  </extLst>
</table>
</file>

<file path=xl/tables/table3.xml><?xml version="1.0" encoding="utf-8"?>
<table xmlns="http://schemas.openxmlformats.org/spreadsheetml/2006/main" id="9" name="Išlaidos" displayName="Išlaidos" ref="B1:E22" totalsRowCount="1">
  <autoFilter ref="B1:E21"/>
  <tableColumns count="4">
    <tableColumn id="1" name="Mėnesio išlaidos" totalsRowLabel="Bendrosios išlaidos" totalsRowDxfId="2"/>
    <tableColumn id="2" name="Numatomos" totalsRowFunction="sum" totalsRowDxfId="1" dataCellStyle="Numatomos"/>
    <tableColumn id="3" name="Faktinės" totalsRowFunction="sum" dataCellStyle="Valiuta"/>
    <tableColumn id="4" name="Nuokrypis" totalsRowFunction="sum" totalsRowDxfId="0" dataCellStyle="Valiuta">
      <calculatedColumnFormula>Išlaidos[[#This Row],[Numatomos]]-Išlaidos[[#This Row],[Faktinės]]</calculatedColumnFormula>
    </tableColumn>
  </tableColumns>
  <tableStyleInfo name="Šeimos mėnesio biudžetas" showFirstColumn="1" showLastColumn="1" showRowStripes="1" showColumnStripes="1"/>
  <extLst>
    <ext xmlns:x14="http://schemas.microsoft.com/office/spreadsheetml/2009/9/main" uri="{504A1905-F514-4f6f-8877-14C23A59335A}">
      <x14:table altTextSummary="Šioje lentelėje įveskite mėnesio, numatomas ir faktines išlaidas. Nuokrypis ir bendrosios išlaidos apskaičiuojamos automatiškai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7" t="s">
        <v>3</v>
      </c>
      <c r="C5" s="15" t="s">
        <v>7</v>
      </c>
      <c r="D5" s="14" t="s">
        <v>8</v>
      </c>
      <c r="E5" s="18" t="s">
        <v>9</v>
      </c>
    </row>
    <row r="6" spans="2:5" ht="30" customHeight="1" x14ac:dyDescent="0.2">
      <c r="B6" s="24" t="s">
        <v>4</v>
      </c>
      <c r="C6" s="11">
        <f>Pajamos[[#Totals],[Numatomos]]</f>
        <v>5700</v>
      </c>
      <c r="D6" s="29">
        <f>Pajamos[[#Totals],[Faktinės]]</f>
        <v>5500</v>
      </c>
      <c r="E6" s="13">
        <f>Pajamos[[#Totals],[Nuokrypis]]</f>
        <v>-200</v>
      </c>
    </row>
    <row r="7" spans="2:5" ht="30" customHeight="1" x14ac:dyDescent="0.2">
      <c r="B7" s="24" t="s">
        <v>5</v>
      </c>
      <c r="C7" s="11">
        <f>Išlaidos[[#Totals],[Numatomos]]</f>
        <v>3603</v>
      </c>
      <c r="D7" s="29">
        <f>Išlaidos[[#Totals],[Faktinės]]</f>
        <v>3655</v>
      </c>
      <c r="E7" s="13">
        <f>Išlaidos[[#Totals],[Nuokrypis]]</f>
        <v>-52</v>
      </c>
    </row>
    <row r="8" spans="2:5" ht="30" customHeight="1" x14ac:dyDescent="0.2">
      <c r="B8" s="19" t="s">
        <v>6</v>
      </c>
      <c r="C8" s="20">
        <f>C6-C7</f>
        <v>2097</v>
      </c>
      <c r="D8" s="21">
        <f>D6-D7</f>
        <v>1845</v>
      </c>
      <c r="E8" s="23">
        <f>PinigųSrautai[[#Totals],[Faktinės]]-PinigųSrautai[[#Totals],[Numatomos]]</f>
        <v>-252</v>
      </c>
    </row>
  </sheetData>
  <dataValidations count="9">
    <dataValidation allowBlank="1" showInputMessage="1" showErrorMessage="1" prompt="Šioje darbaknygėje sukurkite šeimos mėnesio biudžetą. Grynųjų pinigų srauto lentelė ir jungtinės stulpelinės diagramos biudžeto suvestinė automatiškai atnaujinama pagal mėnesio pajamų ir mėnesio išlaidų darbalapius" sqref="A1"/>
    <dataValidation allowBlank="1" showInputMessage="1" showErrorMessage="1" prompt="Šiame langelyje įveskite mėnesį" sqref="B1"/>
    <dataValidation allowBlank="1" showInputMessage="1" showErrorMessage="1" prompt="Šiame langelyje įveskite metus" sqref="B2"/>
    <dataValidation allowBlank="1" showInputMessage="1" showErrorMessage="1" prompt="Darbalapio pavadinimas yra šiame langelyje. Mėnesio pajamas įveskite mėnesio pajamų darbalapyje, o mėnesio išlaidas – mėnesio išlaidų darbalapyje" sqref="B3"/>
    <dataValidation allowBlank="1" showInputMessage="1" showErrorMessage="1" prompt="Jungtinėje stulpelinėje diagramoje rodomos numatomos ir faktinės bendrųjų pajamų, bendrųjų išlaidų ir bendrųjų grynųjų pinigų reikšmės " sqref="B4"/>
    <dataValidation allowBlank="1" showInputMessage="1" showErrorMessage="1" prompt="Stulpelyje po šia antrašte bendrosios pajamos ir bendrosios išlaidos atnaujinamos automatiškai" sqref="B5"/>
    <dataValidation allowBlank="1" showInputMessage="1" showErrorMessage="1" prompt="Stulpelyje po šia antrašte automatiškai atnaujinama numatoma suma" sqref="C5"/>
    <dataValidation allowBlank="1" showInputMessage="1" showErrorMessage="1" prompt="Stulpelyje po šia antrašte automatiškai atnaujinama faktinė suma" sqref="D5"/>
    <dataValidation allowBlank="1" showInputMessage="1" showErrorMessage="1" prompt="Stulpelyje po šia antrašte automatiškai apskaičiuojama nuokrypio suma" sqref="E5"/>
  </dataValidations>
  <printOptions horizontalCentered="1"/>
  <pageMargins left="0.31496062992125984" right="0.31496062992125984" top="0.39370078740157483" bottom="0.74803149606299213" header="0.31496062992125984" footer="0.31496062992125984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7" t="s">
        <v>10</v>
      </c>
      <c r="C1" s="15" t="s">
        <v>7</v>
      </c>
      <c r="D1" s="14" t="s">
        <v>8</v>
      </c>
      <c r="E1" s="16" t="s">
        <v>9</v>
      </c>
    </row>
    <row r="2" spans="2:5" ht="30" customHeight="1" x14ac:dyDescent="0.2">
      <c r="B2" s="17" t="s">
        <v>11</v>
      </c>
      <c r="C2" s="11">
        <v>4000</v>
      </c>
      <c r="D2" s="11">
        <v>4000</v>
      </c>
      <c r="E2" s="11">
        <f>Pajamos[[#This Row],[Faktinės]]-Pajamos[[#This Row],[Numatomos]]</f>
        <v>0</v>
      </c>
    </row>
    <row r="3" spans="2:5" ht="30" customHeight="1" x14ac:dyDescent="0.2">
      <c r="B3" s="17" t="s">
        <v>12</v>
      </c>
      <c r="C3" s="11">
        <v>1400</v>
      </c>
      <c r="D3" s="11">
        <v>1500</v>
      </c>
      <c r="E3" s="11">
        <f>Pajamos[[#This Row],[Faktinės]]-Pajamos[[#This Row],[Numatomos]]</f>
        <v>100</v>
      </c>
    </row>
    <row r="4" spans="2:5" ht="30" customHeight="1" x14ac:dyDescent="0.2">
      <c r="B4" s="17" t="s">
        <v>13</v>
      </c>
      <c r="C4" s="11">
        <v>300</v>
      </c>
      <c r="D4" s="11">
        <v>0</v>
      </c>
      <c r="E4" s="11">
        <f>Pajamos[[#This Row],[Faktinės]]-Pajamos[[#This Row],[Numatomos]]</f>
        <v>-300</v>
      </c>
    </row>
    <row r="5" spans="2:5" ht="30" customHeight="1" x14ac:dyDescent="0.2">
      <c r="B5" t="s">
        <v>4</v>
      </c>
      <c r="C5" s="28">
        <f>SUBTOTAL(109,Pajamos[Numatomos])</f>
        <v>5700</v>
      </c>
      <c r="D5" s="27">
        <f>SUBTOTAL(109,Pajamos[Faktinės])</f>
        <v>5500</v>
      </c>
      <c r="E5" s="25">
        <f>SUBTOTAL(109,Pajamos[Nuokrypis])</f>
        <v>-200</v>
      </c>
    </row>
  </sheetData>
  <dataValidations count="5">
    <dataValidation allowBlank="1" showInputMessage="1" showErrorMessage="1" prompt="Šiame darbalapyje įveskite mėnesio pajamas" sqref="A1"/>
    <dataValidation allowBlank="1" showInputMessage="1" showErrorMessage="1" prompt="Stulpelyje po šia antrašte automatiškai apskaičiuojama nuokrypio suma" sqref="E1"/>
    <dataValidation allowBlank="1" showInputMessage="1" showErrorMessage="1" prompt="Stulpelyje po šia antrašte įveskite mėnesio pajamas Naudokite antraštės filtrus, kad rastumėte konkrečius įrašus" sqref="B1"/>
    <dataValidation allowBlank="1" showInputMessage="1" showErrorMessage="1" prompt="Stulpelyje po šia antrašte įveskite numatomas pajamas" sqref="C1"/>
    <dataValidation allowBlank="1" showInputMessage="1" showErrorMessage="1" prompt="Stulpelyje po šia antrašte įveskite faktines pajamas" sqref="D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14</v>
      </c>
      <c r="C1" s="15" t="s">
        <v>7</v>
      </c>
      <c r="D1" s="12" t="s">
        <v>8</v>
      </c>
      <c r="E1" s="16" t="s">
        <v>9</v>
      </c>
    </row>
    <row r="2" spans="2:5" ht="30" customHeight="1" x14ac:dyDescent="0.2">
      <c r="B2" s="8" t="s">
        <v>15</v>
      </c>
      <c r="C2" s="30">
        <v>1500</v>
      </c>
      <c r="D2" s="13">
        <v>1500</v>
      </c>
      <c r="E2" s="11">
        <f>Išlaidos[[#This Row],[Numatomos]]-Išlaidos[[#This Row],[Faktinės]]</f>
        <v>0</v>
      </c>
    </row>
    <row r="3" spans="2:5" ht="30" customHeight="1" x14ac:dyDescent="0.2">
      <c r="B3" s="8" t="s">
        <v>16</v>
      </c>
      <c r="C3" s="30">
        <v>250</v>
      </c>
      <c r="D3" s="13">
        <v>280</v>
      </c>
      <c r="E3" s="11">
        <f>Išlaidos[[#This Row],[Numatomos]]-Išlaidos[[#This Row],[Faktinės]]</f>
        <v>-30</v>
      </c>
    </row>
    <row r="4" spans="2:5" ht="30" customHeight="1" x14ac:dyDescent="0.2">
      <c r="B4" s="8" t="s">
        <v>17</v>
      </c>
      <c r="C4" s="30">
        <v>38</v>
      </c>
      <c r="D4" s="13">
        <v>38</v>
      </c>
      <c r="E4" s="11">
        <f>Išlaidos[[#This Row],[Numatomos]]-Išlaidos[[#This Row],[Faktinės]]</f>
        <v>0</v>
      </c>
    </row>
    <row r="5" spans="2:5" ht="30" customHeight="1" x14ac:dyDescent="0.2">
      <c r="B5" s="8" t="s">
        <v>18</v>
      </c>
      <c r="C5" s="30">
        <v>65</v>
      </c>
      <c r="D5" s="13">
        <v>78</v>
      </c>
      <c r="E5" s="11">
        <f>Išlaidos[[#This Row],[Numatomos]]-Išlaidos[[#This Row],[Faktinės]]</f>
        <v>-13</v>
      </c>
    </row>
    <row r="6" spans="2:5" ht="30" customHeight="1" x14ac:dyDescent="0.2">
      <c r="B6" s="8" t="s">
        <v>19</v>
      </c>
      <c r="C6" s="30">
        <v>25</v>
      </c>
      <c r="D6" s="13">
        <v>21</v>
      </c>
      <c r="E6" s="11">
        <f>Išlaidos[[#This Row],[Numatomos]]-Išlaidos[[#This Row],[Faktinės]]</f>
        <v>4</v>
      </c>
    </row>
    <row r="7" spans="2:5" ht="30" customHeight="1" x14ac:dyDescent="0.2">
      <c r="B7" s="8" t="s">
        <v>20</v>
      </c>
      <c r="C7" s="30">
        <v>75</v>
      </c>
      <c r="D7" s="13">
        <v>83</v>
      </c>
      <c r="E7" s="11">
        <f>Išlaidos[[#This Row],[Numatomos]]-Išlaidos[[#This Row],[Faktinės]]</f>
        <v>-8</v>
      </c>
    </row>
    <row r="8" spans="2:5" ht="30" customHeight="1" x14ac:dyDescent="0.2">
      <c r="B8" s="8" t="s">
        <v>21</v>
      </c>
      <c r="C8" s="30">
        <v>60</v>
      </c>
      <c r="D8" s="13">
        <v>60</v>
      </c>
      <c r="E8" s="11">
        <f>Išlaidos[[#This Row],[Numatomos]]-Išlaidos[[#This Row],[Faktinės]]</f>
        <v>0</v>
      </c>
    </row>
    <row r="9" spans="2:5" ht="30" customHeight="1" x14ac:dyDescent="0.2">
      <c r="B9" s="8" t="s">
        <v>22</v>
      </c>
      <c r="C9" s="30">
        <v>0</v>
      </c>
      <c r="D9" s="13">
        <v>60</v>
      </c>
      <c r="E9" s="11">
        <f>Išlaidos[[#This Row],[Numatomos]]-Išlaidos[[#This Row],[Faktinės]]</f>
        <v>-60</v>
      </c>
    </row>
    <row r="10" spans="2:5" ht="30" customHeight="1" x14ac:dyDescent="0.2">
      <c r="B10" s="8" t="s">
        <v>23</v>
      </c>
      <c r="C10" s="30">
        <v>180</v>
      </c>
      <c r="D10" s="13">
        <v>150</v>
      </c>
      <c r="E10" s="11">
        <f>Išlaidos[[#This Row],[Numatomos]]-Išlaidos[[#This Row],[Faktinės]]</f>
        <v>30</v>
      </c>
    </row>
    <row r="11" spans="2:5" ht="30" customHeight="1" x14ac:dyDescent="0.2">
      <c r="B11" s="8" t="s">
        <v>24</v>
      </c>
      <c r="C11" s="30">
        <v>250</v>
      </c>
      <c r="D11" s="13">
        <v>250</v>
      </c>
      <c r="E11" s="11">
        <f>Išlaidos[[#This Row],[Numatomos]]-Išlaidos[[#This Row],[Faktinės]]</f>
        <v>0</v>
      </c>
    </row>
    <row r="12" spans="2:5" ht="30" customHeight="1" x14ac:dyDescent="0.2">
      <c r="B12" s="8" t="s">
        <v>25</v>
      </c>
      <c r="C12" s="30">
        <v>75</v>
      </c>
      <c r="D12" s="13">
        <v>80</v>
      </c>
      <c r="E12" s="11">
        <f>Išlaidos[[#This Row],[Numatomos]]-Išlaidos[[#This Row],[Faktinės]]</f>
        <v>-5</v>
      </c>
    </row>
    <row r="13" spans="2:5" ht="30" customHeight="1" x14ac:dyDescent="0.2">
      <c r="B13" s="8" t="s">
        <v>26</v>
      </c>
      <c r="C13" s="30">
        <v>280</v>
      </c>
      <c r="D13" s="13">
        <v>260</v>
      </c>
      <c r="E13" s="11">
        <f>Išlaidos[[#This Row],[Numatomos]]-Išlaidos[[#This Row],[Faktinės]]</f>
        <v>20</v>
      </c>
    </row>
    <row r="14" spans="2:5" ht="30" customHeight="1" x14ac:dyDescent="0.2">
      <c r="B14" s="8" t="s">
        <v>27</v>
      </c>
      <c r="C14" s="30">
        <v>75</v>
      </c>
      <c r="D14" s="13">
        <v>65</v>
      </c>
      <c r="E14" s="11">
        <f>Išlaidos[[#This Row],[Numatomos]]-Išlaidos[[#This Row],[Faktinės]]</f>
        <v>10</v>
      </c>
    </row>
    <row r="15" spans="2:5" ht="30" customHeight="1" x14ac:dyDescent="0.2">
      <c r="B15" s="8" t="s">
        <v>28</v>
      </c>
      <c r="C15" s="30">
        <v>255</v>
      </c>
      <c r="D15" s="13">
        <v>255</v>
      </c>
      <c r="E15" s="11">
        <f>Išlaidos[[#This Row],[Numatomos]]-Išlaidos[[#This Row],[Faktinės]]</f>
        <v>0</v>
      </c>
    </row>
    <row r="16" spans="2:5" ht="30" customHeight="1" x14ac:dyDescent="0.2">
      <c r="B16" s="8" t="s">
        <v>29</v>
      </c>
      <c r="C16" s="30">
        <v>100</v>
      </c>
      <c r="D16" s="13">
        <v>100</v>
      </c>
      <c r="E16" s="11">
        <f>Išlaidos[[#This Row],[Numatomos]]-Išlaidos[[#This Row],[Faktinės]]</f>
        <v>0</v>
      </c>
    </row>
    <row r="17" spans="2:5" ht="30" customHeight="1" x14ac:dyDescent="0.2">
      <c r="B17" s="8" t="s">
        <v>30</v>
      </c>
      <c r="C17" s="30">
        <v>0</v>
      </c>
      <c r="D17" s="13">
        <v>0</v>
      </c>
      <c r="E17" s="11">
        <f>Išlaidos[[#This Row],[Numatomos]]-Išlaidos[[#This Row],[Faktinės]]</f>
        <v>0</v>
      </c>
    </row>
    <row r="18" spans="2:5" ht="30" customHeight="1" x14ac:dyDescent="0.2">
      <c r="B18" s="8" t="s">
        <v>31</v>
      </c>
      <c r="C18" s="30">
        <v>0</v>
      </c>
      <c r="D18" s="13">
        <v>0</v>
      </c>
      <c r="E18" s="11">
        <f>Išlaidos[[#This Row],[Numatomos]]-Išlaidos[[#This Row],[Faktinės]]</f>
        <v>0</v>
      </c>
    </row>
    <row r="19" spans="2:5" ht="30" customHeight="1" x14ac:dyDescent="0.2">
      <c r="B19" s="8" t="s">
        <v>32</v>
      </c>
      <c r="C19" s="30">
        <v>150</v>
      </c>
      <c r="D19" s="13">
        <v>150</v>
      </c>
      <c r="E19" s="11">
        <f>Išlaidos[[#This Row],[Numatomos]]-Išlaidos[[#This Row],[Faktinės]]</f>
        <v>0</v>
      </c>
    </row>
    <row r="20" spans="2:5" ht="30" customHeight="1" x14ac:dyDescent="0.2">
      <c r="B20" s="8" t="s">
        <v>33</v>
      </c>
      <c r="C20" s="30">
        <v>225</v>
      </c>
      <c r="D20" s="13">
        <v>225</v>
      </c>
      <c r="E20" s="11">
        <f>Išlaidos[[#This Row],[Numatomos]]-Išlaidos[[#This Row],[Faktinės]]</f>
        <v>0</v>
      </c>
    </row>
    <row r="21" spans="2:5" ht="30" customHeight="1" x14ac:dyDescent="0.2">
      <c r="B21" s="8" t="s">
        <v>34</v>
      </c>
      <c r="C21" s="30">
        <v>0</v>
      </c>
      <c r="D21" s="13">
        <v>0</v>
      </c>
      <c r="E21" s="11">
        <f>Išlaidos[[#This Row],[Numatomos]]-Išlaidos[[#This Row],[Faktinės]]</f>
        <v>0</v>
      </c>
    </row>
    <row r="22" spans="2:5" ht="30" customHeight="1" x14ac:dyDescent="0.2">
      <c r="B22" s="24" t="s">
        <v>5</v>
      </c>
      <c r="C22" s="26">
        <f>SUBTOTAL(109,Išlaidos[Numatomos])</f>
        <v>3603</v>
      </c>
      <c r="D22" s="22">
        <f>SUBTOTAL(109,Išlaidos[Faktinės])</f>
        <v>3655</v>
      </c>
      <c r="E22" s="13">
        <f>SUBTOTAL(109,Išlaidos[Nuokrypis])</f>
        <v>-52</v>
      </c>
    </row>
  </sheetData>
  <dataValidations count="5">
    <dataValidation allowBlank="1" showInputMessage="1" showErrorMessage="1" prompt="Stulpelyje po šia antrašte įveskite mėnesio išlaidas Naudokite antraštės filtrus, kad rastumėte konkrečius įrašus" sqref="B1"/>
    <dataValidation allowBlank="1" showInputMessage="1" showErrorMessage="1" prompt="Stulpelyje po šia antrašte įveskite numatomas išlaidas" sqref="C1"/>
    <dataValidation allowBlank="1" showInputMessage="1" showErrorMessage="1" prompt="Stulpelyje po šia antrašte įveskite faktines išlaidas" sqref="D1"/>
    <dataValidation allowBlank="1" showInputMessage="1" showErrorMessage="1" prompt="Stulpelyje po šia antrašte automatiškai apskaičiuojama nuokrypio suma" sqref="E1"/>
    <dataValidation allowBlank="1" showInputMessage="1" showErrorMessage="1" prompt="Šiame darbalapyje įveskite mėnesio išlaidas" sqref="A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Pinigų srautai</vt:lpstr>
      <vt:lpstr>Mėnesio pajamos</vt:lpstr>
      <vt:lpstr>Mėnesio išlaidos</vt:lpstr>
      <vt:lpstr>'Mėnesio išlaidos'!Print_Titles</vt:lpstr>
      <vt:lpstr>'Mėnesio pajamos'!Print_Titles</vt:lpstr>
      <vt:lpstr>'Pinigų srautai'!Print_Titles</vt:lpstr>
      <vt:lpstr>Title1</vt:lpstr>
      <vt:lpstr>Title2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2017-02-16T06:35:50Z</dcterms:created>
  <dcterms:modified xsi:type="dcterms:W3CDTF">2017-05-12T13:11:12Z</dcterms:modified>
</cp:coreProperties>
</file>