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Temlpate\Done\ko-KR\"/>
    </mc:Choice>
  </mc:AlternateContent>
  <bookViews>
    <workbookView xWindow="0" yWindow="0" windowWidth="21600" windowHeight="10575"/>
  </bookViews>
  <sheets>
    <sheet name="경비 보고서" sheetId="1" r:id="rId1"/>
  </sheets>
  <definedNames>
    <definedName name="MileageRate">'경비 보고서'!$L$3</definedName>
    <definedName name="_xlnm.Print_Titles" localSheetId="0">'경비 보고서'!$9:$9</definedName>
    <definedName name="열제목1">경비[[#Headers],[날짜]]</definedName>
    <definedName name="정산합계">경비[[#Totals],[합계]]</definedName>
  </definedNames>
  <calcPr calcId="162913"/>
</workbook>
</file>

<file path=xl/calcChain.xml><?xml version="1.0" encoding="utf-8"?>
<calcChain xmlns="http://schemas.openxmlformats.org/spreadsheetml/2006/main">
  <c r="F14" i="1" l="1"/>
  <c r="J11" i="1" l="1"/>
  <c r="N11" i="1" s="1"/>
  <c r="J12" i="1"/>
  <c r="N12" i="1" s="1"/>
  <c r="J13" i="1"/>
  <c r="N13" i="1" s="1"/>
  <c r="J10" i="1"/>
  <c r="N10" i="1" s="1"/>
  <c r="G5" i="1" l="1"/>
  <c r="B13" i="1"/>
  <c r="B12" i="1"/>
  <c r="B11" i="1"/>
  <c r="B10" i="1"/>
  <c r="C7" i="1" l="1"/>
  <c r="K14" i="1"/>
  <c r="I14" i="1"/>
  <c r="H14" i="1"/>
  <c r="G14" i="1"/>
  <c r="E14" i="1"/>
  <c r="D14" i="1"/>
  <c r="N14" i="1" l="1"/>
  <c r="L5" i="1" s="1"/>
  <c r="J14" i="1"/>
</calcChain>
</file>

<file path=xl/sharedStrings.xml><?xml version="1.0" encoding="utf-8"?>
<sst xmlns="http://schemas.openxmlformats.org/spreadsheetml/2006/main" count="33" uniqueCount="30">
  <si>
    <t>이름</t>
  </si>
  <si>
    <t>부서</t>
  </si>
  <si>
    <t>기간</t>
  </si>
  <si>
    <t>날짜</t>
  </si>
  <si>
    <t>합계</t>
  </si>
  <si>
    <t>강진영</t>
  </si>
  <si>
    <t>판매</t>
  </si>
  <si>
    <t>경비 설명</t>
  </si>
  <si>
    <t>고객과 점심 식사</t>
  </si>
  <si>
    <t>오후 세미나</t>
  </si>
  <si>
    <t>공항으로 이동</t>
  </si>
  <si>
    <t>승인</t>
  </si>
  <si>
    <t>제출 날짜</t>
  </si>
  <si>
    <t>항공료</t>
  </si>
  <si>
    <t>숙박</t>
  </si>
  <si>
    <t>유정호</t>
  </si>
  <si>
    <t>식사 및 팁</t>
  </si>
  <si>
    <t>회의 및 세미나</t>
  </si>
  <si>
    <t>마일당 정산</t>
  </si>
  <si>
    <t>마일</t>
  </si>
  <si>
    <t>마일리지 정산</t>
  </si>
  <si>
    <t>기타</t>
  </si>
  <si>
    <t>환율</t>
  </si>
  <si>
    <t>경비 통화</t>
  </si>
  <si>
    <t>CAD</t>
  </si>
  <si>
    <r>
      <t>고객</t>
    </r>
    <r>
      <rPr>
        <sz val="12"/>
        <color theme="2" tint="-0.89992980742820516"/>
        <rFont val="맑은 고딕"/>
        <family val="3"/>
        <charset val="129"/>
      </rPr>
      <t xml:space="preserve"> </t>
    </r>
    <r>
      <rPr>
        <sz val="12"/>
        <color theme="2" tint="-0.89996032593768116"/>
        <rFont val="맑은 고딕"/>
        <family val="3"/>
        <charset val="129"/>
      </rPr>
      <t>사무실로</t>
    </r>
    <r>
      <rPr>
        <sz val="12"/>
        <color theme="2" tint="-0.89992980742820516"/>
        <rFont val="맑은 고딕"/>
        <family val="3"/>
        <charset val="129"/>
      </rPr>
      <t xml:space="preserve"> </t>
    </r>
    <r>
      <rPr>
        <sz val="12"/>
        <color theme="2" tint="-0.89996032593768116"/>
        <rFont val="맑은 고딕"/>
        <family val="3"/>
        <charset val="129"/>
      </rPr>
      <t>이동</t>
    </r>
    <phoneticPr fontId="3" type="noConversion"/>
  </si>
  <si>
    <t>KRW</t>
    <phoneticPr fontId="3" type="noConversion"/>
  </si>
  <si>
    <t>정산 합계</t>
    <phoneticPr fontId="3" type="noConversion"/>
  </si>
  <si>
    <t>출장 경비 보고서</t>
    <phoneticPr fontId="3" type="noConversion"/>
  </si>
  <si>
    <t>지상 교통비 
(주유, 렌터카, 택시)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</si>
</sst>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76" formatCode="_(&quot;$&quot;* #,##0.00_);_(&quot;$&quot;* \(#,##0.00\);_(&quot;$&quot;* &quot;-&quot;??_);_(@_)"/>
    <numFmt numFmtId="177" formatCode="&quot;$&quot;#,##0.00"/>
    <numFmt numFmtId="178" formatCode="&quot;₩&quot;#,##0.00"/>
    <numFmt numFmtId="179" formatCode="yyyy&quot;년&quot;\ m&quot;월&quot;\ d&quot;일&quot;;@"/>
    <numFmt numFmtId="180" formatCode="&quot;₩&quot;#,##0.00_);\(&quot;₩&quot;#,##0.00\)"/>
    <numFmt numFmtId="181" formatCode="#,##0.000"/>
  </numFmts>
  <fonts count="17" x14ac:knownFonts="1">
    <font>
      <sz val="12"/>
      <color theme="2" tint="-0.89992980742820516"/>
      <name val="맑은 고딕"/>
      <family val="3"/>
      <charset val="129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sz val="8"/>
      <name val="돋움"/>
      <family val="3"/>
      <charset val="129"/>
      <scheme val="minor"/>
    </font>
    <font>
      <sz val="12"/>
      <color theme="2" tint="-0.89992980742820516"/>
      <name val="맑은 고딕"/>
      <family val="3"/>
      <charset val="129"/>
    </font>
    <font>
      <sz val="11"/>
      <color rgb="FF9C0006"/>
      <name val="맑은 고딕"/>
      <family val="2"/>
      <charset val="129"/>
    </font>
    <font>
      <sz val="12"/>
      <color theme="1"/>
      <name val="맑은 고딕"/>
      <family val="3"/>
      <charset val="129"/>
    </font>
    <font>
      <i/>
      <sz val="12"/>
      <color theme="1"/>
      <name val="맑은 고딕"/>
      <family val="3"/>
      <charset val="129"/>
    </font>
    <font>
      <b/>
      <sz val="12"/>
      <color rgb="FF3F3F3F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22"/>
      <color theme="0"/>
      <name val="맑은 고딕"/>
      <family val="3"/>
      <charset val="129"/>
    </font>
    <font>
      <i/>
      <sz val="12"/>
      <color theme="3"/>
      <name val="맑은 고딕"/>
      <family val="3"/>
      <charset val="129"/>
    </font>
    <font>
      <b/>
      <sz val="12"/>
      <color theme="0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2"/>
      <color theme="0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2"/>
      <color theme="2" tint="-0.89996032593768116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77111117893"/>
      </left>
      <right/>
      <top/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4">
    <xf numFmtId="0" fontId="0" fillId="0" borderId="0" applyFill="0" applyBorder="0">
      <alignment horizontal="left" vertical="center" wrapText="1" indent="1"/>
    </xf>
    <xf numFmtId="0" fontId="11" fillId="0" borderId="0" applyProtection="0">
      <alignment horizontal="right" vertical="center"/>
    </xf>
    <xf numFmtId="0" fontId="7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 indent="1"/>
    </xf>
    <xf numFmtId="0" fontId="14" fillId="3" borderId="0" applyNumberFormat="0" applyBorder="0" applyAlignment="0" applyProtection="0"/>
    <xf numFmtId="0" fontId="6" fillId="4" borderId="0" applyNumberFormat="0" applyBorder="0" applyAlignment="0" applyProtection="0"/>
    <xf numFmtId="4" fontId="4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2" fillId="6" borderId="0" applyBorder="0" applyProtection="0">
      <alignment horizontal="center" vertical="top" wrapText="1"/>
    </xf>
    <xf numFmtId="0" fontId="1" fillId="6" borderId="3" applyNumberFormat="0" applyBorder="0" applyProtection="0">
      <alignment horizontal="center" vertical="top" wrapText="1"/>
    </xf>
    <xf numFmtId="176" fontId="15" fillId="0" borderId="0" applyFill="0" applyBorder="0" applyAlignment="0" applyProtection="0"/>
    <xf numFmtId="177" fontId="6" fillId="7" borderId="1" applyFill="0" applyBorder="0">
      <alignment horizontal="right" vertical="center" indent="1"/>
    </xf>
    <xf numFmtId="180" fontId="6" fillId="0" borderId="0" applyFill="0" applyBorder="0" applyProtection="0">
      <alignment horizontal="right" vertical="center" indent="1"/>
    </xf>
    <xf numFmtId="0" fontId="10" fillId="2" borderId="0" applyBorder="0" applyProtection="0">
      <alignment horizontal="right" vertical="center"/>
    </xf>
    <xf numFmtId="0" fontId="2" fillId="0" borderId="0" applyNumberFormat="0" applyFill="0" applyBorder="0" applyAlignment="0" applyProtection="0"/>
    <xf numFmtId="179" fontId="4" fillId="0" borderId="0" applyFill="0" applyBorder="0" applyAlignment="0">
      <alignment horizontal="left" vertical="center" indent="1"/>
      <protection locked="0"/>
    </xf>
    <xf numFmtId="0" fontId="4" fillId="0" borderId="8" applyNumberFormat="0" applyFill="0" applyAlignment="0">
      <alignment horizontal="left" vertical="center" wrapText="1" indent="1"/>
    </xf>
    <xf numFmtId="0" fontId="4" fillId="0" borderId="0" applyFill="0" applyBorder="0">
      <alignment horizontal="right" vertical="center" indent="1"/>
      <protection locked="0"/>
    </xf>
    <xf numFmtId="43" fontId="4" fillId="0" borderId="0" applyFill="0" applyBorder="0" applyAlignment="0" applyProtection="0">
      <alignment vertical="center"/>
    </xf>
    <xf numFmtId="41" fontId="4" fillId="0" borderId="0" applyFill="0" applyBorder="0" applyAlignment="0" applyProtection="0">
      <alignment vertical="center"/>
    </xf>
    <xf numFmtId="9" fontId="4" fillId="0" borderId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9" borderId="1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36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 applyProtection="1">
      <alignment horizontal="right" vertical="center" indent="1"/>
    </xf>
    <xf numFmtId="0" fontId="0" fillId="0" borderId="0" xfId="17" applyFont="1" applyFill="1" applyBorder="1">
      <alignment horizontal="right" vertical="center" inden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 indent="1"/>
    </xf>
    <xf numFmtId="0" fontId="0" fillId="0" borderId="8" xfId="16" applyFont="1" applyFill="1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10" fillId="2" borderId="0" xfId="13" applyFont="1" applyProtection="1">
      <alignment horizontal="right" vertical="center"/>
      <protection locked="0"/>
    </xf>
    <xf numFmtId="0" fontId="0" fillId="2" borderId="0" xfId="0" applyFont="1" applyFill="1" applyProtection="1">
      <alignment horizontal="left" vertical="center" wrapText="1" indent="1"/>
      <protection locked="0"/>
    </xf>
    <xf numFmtId="0" fontId="0" fillId="0" borderId="0" xfId="0" applyFont="1" applyBorder="1">
      <alignment horizontal="left" vertical="center" wrapText="1" indent="1"/>
    </xf>
    <xf numFmtId="0" fontId="11" fillId="0" borderId="0" xfId="1" applyFont="1">
      <alignment horizontal="right" vertical="center"/>
    </xf>
    <xf numFmtId="0" fontId="0" fillId="0" borderId="4" xfId="0" applyFont="1" applyBorder="1">
      <alignment horizontal="left" vertical="center" wrapText="1" indent="1"/>
    </xf>
    <xf numFmtId="0" fontId="0" fillId="0" borderId="5" xfId="0" applyFont="1" applyBorder="1">
      <alignment horizontal="left" vertical="center" wrapText="1" indent="1"/>
    </xf>
    <xf numFmtId="0" fontId="0" fillId="0" borderId="6" xfId="0" applyFont="1" applyBorder="1">
      <alignment horizontal="left" vertical="center" wrapText="1" indent="1"/>
    </xf>
    <xf numFmtId="0" fontId="0" fillId="0" borderId="7" xfId="0" applyFont="1" applyBorder="1">
      <alignment horizontal="left" vertical="center" wrapText="1" indent="1"/>
    </xf>
    <xf numFmtId="0" fontId="12" fillId="6" borderId="0" xfId="8" applyFont="1" applyProtection="1">
      <alignment horizontal="center" vertical="top" wrapText="1"/>
      <protection locked="0"/>
    </xf>
    <xf numFmtId="0" fontId="12" fillId="6" borderId="0" xfId="8" applyFont="1">
      <alignment horizontal="center" vertical="top" wrapText="1"/>
    </xf>
    <xf numFmtId="0" fontId="16" fillId="0" borderId="0" xfId="0" applyFont="1" applyFill="1" applyBorder="1" applyAlignment="1" applyProtection="1">
      <alignment horizontal="left" vertical="center" wrapText="1" indent="1"/>
      <protection locked="0"/>
    </xf>
    <xf numFmtId="4" fontId="0" fillId="0" borderId="0" xfId="6" applyFont="1" applyProtection="1">
      <alignment horizontal="right" vertical="center" wrapText="1" indent="1"/>
      <protection locked="0"/>
    </xf>
    <xf numFmtId="4" fontId="0" fillId="0" borderId="0" xfId="6" applyFo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vertical="center" indent="1"/>
      <protection locked="0"/>
    </xf>
    <xf numFmtId="179" fontId="4" fillId="0" borderId="0" xfId="15" applyBorder="1">
      <alignment horizontal="left" vertical="center" indent="1"/>
      <protection locked="0"/>
    </xf>
    <xf numFmtId="180" fontId="6" fillId="0" borderId="0" xfId="12" applyFill="1" applyBorder="1" applyProtection="1">
      <alignment horizontal="right" vertical="center" indent="1"/>
    </xf>
    <xf numFmtId="179" fontId="0" fillId="0" borderId="8" xfId="16" applyNumberFormat="1" applyFont="1" applyFill="1" applyAlignment="1">
      <alignment horizontal="left" vertical="center" indent="1"/>
    </xf>
    <xf numFmtId="180" fontId="16" fillId="0" borderId="8" xfId="16" applyNumberFormat="1" applyFont="1" applyFill="1" applyAlignment="1">
      <alignment horizontal="right" vertical="center" indent="1"/>
    </xf>
    <xf numFmtId="178" fontId="0" fillId="0" borderId="0" xfId="0" applyNumberFormat="1" applyFont="1" applyFill="1" applyBorder="1" applyAlignment="1" applyProtection="1">
      <alignment horizontal="right" vertical="center" indent="1"/>
    </xf>
    <xf numFmtId="181" fontId="0" fillId="0" borderId="0" xfId="6" applyNumberFormat="1" applyFont="1">
      <alignment horizontal="right" vertical="center" wrapText="1" indent="1"/>
    </xf>
    <xf numFmtId="0" fontId="11" fillId="0" borderId="9" xfId="1" applyFont="1" applyBorder="1">
      <alignment horizontal="right" vertical="center"/>
    </xf>
    <xf numFmtId="0" fontId="11" fillId="0" borderId="0" xfId="1" applyFont="1">
      <alignment horizontal="right" vertical="center"/>
    </xf>
    <xf numFmtId="0" fontId="11" fillId="0" borderId="10" xfId="1" applyFont="1" applyBorder="1">
      <alignment horizontal="right" vertical="center"/>
    </xf>
    <xf numFmtId="0" fontId="0" fillId="0" borderId="8" xfId="16" applyFont="1" applyFill="1">
      <alignment horizontal="left" vertical="center" wrapText="1" indent="1"/>
    </xf>
    <xf numFmtId="179" fontId="0" fillId="0" borderId="8" xfId="16" applyNumberFormat="1" applyFont="1" applyAlignment="1">
      <alignment horizontal="left" vertical="center" indent="1"/>
    </xf>
    <xf numFmtId="0" fontId="10" fillId="2" borderId="0" xfId="13" applyFont="1" applyAlignment="1" applyProtection="1">
      <alignment horizontal="right" vertical="center"/>
      <protection locked="0"/>
    </xf>
    <xf numFmtId="0" fontId="10" fillId="2" borderId="0" xfId="13" applyFont="1" applyAlignment="1" applyProtection="1">
      <alignment horizontal="right" vertical="center"/>
      <protection locked="0"/>
    </xf>
  </cellXfs>
  <cellStyles count="24">
    <cellStyle name="20% - 강조색1" xfId="23" builtinId="30" customBuiltin="1"/>
    <cellStyle name="40% - 강조색6" xfId="5" builtinId="51" customBuiltin="1"/>
    <cellStyle name="강조색6" xfId="4" builtinId="49" customBuiltin="1"/>
    <cellStyle name="계산" xfId="11" builtinId="22" customBuiltin="1"/>
    <cellStyle name="나쁨" xfId="21" builtinId="27" customBuiltin="1"/>
    <cellStyle name="날짜" xfId="15"/>
    <cellStyle name="메모" xfId="22" builtinId="10" customBuiltin="1"/>
    <cellStyle name="백분율" xfId="20" builtinId="5" customBuiltin="1"/>
    <cellStyle name="설명 텍스트" xfId="2" builtinId="53" customBuiltin="1"/>
    <cellStyle name="쉼표" xfId="18" builtinId="3" customBuiltin="1"/>
    <cellStyle name="쉼표 [0]" xfId="19" builtinId="6" customBuiltin="1"/>
    <cellStyle name="요약" xfId="3" builtinId="25" customBuiltin="1"/>
    <cellStyle name="입력" xfId="6" builtinId="20" customBuiltin="1"/>
    <cellStyle name="입력 상자" xfId="16"/>
    <cellStyle name="제목" xfId="13" builtinId="15" customBuiltin="1"/>
    <cellStyle name="제목 1" xfId="1" builtinId="16" customBuiltin="1"/>
    <cellStyle name="제목 2" xfId="8" builtinId="17" customBuiltin="1"/>
    <cellStyle name="제목 3" xfId="9" builtinId="18" hidden="1" customBuiltin="1"/>
    <cellStyle name="제목 4" xfId="14" builtinId="19" hidden="1" customBuiltin="1"/>
    <cellStyle name="출력" xfId="7" builtinId="21" customBuiltin="1"/>
    <cellStyle name="통화" xfId="12" builtinId="4" customBuiltin="1"/>
    <cellStyle name="통화 [0]" xfId="10" builtinId="7" customBuiltin="1"/>
    <cellStyle name="표준" xfId="0" builtinId="0" customBuiltin="1"/>
    <cellStyle name="환율" xfId="17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numFmt numFmtId="178" formatCode="&quot;₩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1" formatCode="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2980742820516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출장 경비 보고서" defaultPivotStyle="PivotStyleLight16">
    <tableStyle name="출장 경비 보고서" pivot="0" count="3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1443181</xdr:colOff>
      <xdr:row>0</xdr:row>
      <xdr:rowOff>0</xdr:rowOff>
    </xdr:from>
    <xdr:to>
      <xdr:col>2</xdr:col>
      <xdr:colOff>2665845</xdr:colOff>
      <xdr:row>1</xdr:row>
      <xdr:rowOff>42430</xdr:rowOff>
    </xdr:to>
    <xdr:grpSp>
      <xdr:nvGrpSpPr>
        <xdr:cNvPr id="1027" name="그룹 3" descr="비행기, 버스, 자동차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681306" y="0"/>
          <a:ext cx="2851439" cy="994930"/>
          <a:chOff x="110" y="24"/>
          <a:chExt cx="173" cy="62"/>
        </a:xfrm>
      </xdr:grpSpPr>
      <xdr:sp macro="" textlink="">
        <xdr:nvSpPr>
          <xdr:cNvPr id="1026" name="도형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직사각형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자유형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자유형(F)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자유형(F)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자유형(F)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자유형(F)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자유형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자유형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자유형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자유형(F)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자유형(F)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자유형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자유형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자유형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자유형(F)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자유형(F)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자유형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경비" displayName="경비" ref="B9:N14" totalsRowCount="1" headerRowDxfId="24" dataDxfId="23">
  <autoFilter ref="B9:N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날짜" totalsRowLabel="합계" totalsRowDxfId="22" dataCellStyle="날짜"/>
    <tableColumn id="2" name="경비 설명" dataDxfId="21" totalsRowDxfId="20"/>
    <tableColumn id="3" name="항공료" totalsRowFunction="sum" dataDxfId="19" totalsRowDxfId="18"/>
    <tableColumn id="4" name="숙박" totalsRowFunction="sum" dataDxfId="17" totalsRowDxfId="16"/>
    <tableColumn id="5" name="지상 교통비 _x000a_(주유, 렌터카, 택시)" totalsRowFunction="sum" dataDxfId="15" totalsRowDxfId="14"/>
    <tableColumn id="6" name="식사 및 팁" totalsRowFunction="sum" dataDxfId="13" totalsRowDxfId="12"/>
    <tableColumn id="7" name="회의 및 세미나" totalsRowFunction="sum" dataDxfId="11" totalsRowDxfId="10"/>
    <tableColumn id="8" name="마일" totalsRowFunction="sum" dataDxfId="9" totalsRowDxfId="8"/>
    <tableColumn id="9" name="마일리지 정산" totalsRowFunction="sum" dataDxfId="7" totalsRowDxfId="6">
      <calculatedColumnFormula>IF('경비 보고서'!I10&lt;&gt;"",'경비 보고서'!I10*MileageRate,"")</calculatedColumnFormula>
    </tableColumn>
    <tableColumn id="10" name="기타" totalsRowFunction="sum" dataDxfId="5" totalsRowDxfId="4"/>
    <tableColumn id="11" name="환율" dataDxfId="3"/>
    <tableColumn id="12" name="경비 통화" dataDxfId="2" totalsRowDxfId="1"/>
    <tableColumn id="13" name="합계" totalsRowFunction="sum" totalsRowDxfId="0" dataCellStyle="통화">
      <calculatedColumnFormula>IFERROR(IF(OR('경비 보고서'!$L10="",'경비 보고서'!$L10=1),SUM('경비 보고서'!$J10:$K10,'경비 보고서'!$D10:$H10)*1,SUM('경비 보고서'!$J10:$K10,'경비 보고서'!$D10:$H10)/'경비 보고서'!$L10),"")</calculatedColumnFormula>
    </tableColumn>
  </tableColumns>
  <tableStyleInfo name="출장 경비 보고서" showFirstColumn="0" showLastColumn="0" showRowStripes="1" showColumnStripes="0"/>
  <extLst>
    <ext xmlns:x14="http://schemas.microsoft.com/office/spreadsheetml/2009/9/main" uri="{504A1905-F514-4f6f-8877-14C23A59335A}">
      <x14:table altTextSummary="날짜, 설명, 항공료, 숙박, 지상 교통, 식사 및 팁, 회의 및 세미나, 마일, 마일리지 정산, 기타, 환율, 경비 통화, 합계 같은 경비 세부 정보 목록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N14"/>
  <sheetViews>
    <sheetView showGridLines="0" tabSelected="1" zoomScaleNormal="100" workbookViewId="0"/>
  </sheetViews>
  <sheetFormatPr defaultColWidth="11.6640625" defaultRowHeight="30" customHeight="1" x14ac:dyDescent="0.3"/>
  <cols>
    <col min="1" max="1" width="2.77734375" style="8" customWidth="1"/>
    <col min="2" max="2" width="19" style="8" customWidth="1"/>
    <col min="3" max="3" width="36.6640625" style="8" customWidth="1"/>
    <col min="4" max="4" width="13.88671875" style="8" customWidth="1"/>
    <col min="5" max="5" width="11.77734375" style="8" customWidth="1"/>
    <col min="6" max="6" width="19.88671875" style="8" customWidth="1"/>
    <col min="7" max="7" width="13.77734375" style="8" customWidth="1"/>
    <col min="8" max="8" width="19" style="8" customWidth="1"/>
    <col min="9" max="9" width="11.77734375" style="8" customWidth="1"/>
    <col min="10" max="10" width="16.5546875" style="8" customWidth="1"/>
    <col min="11" max="11" width="14.6640625" style="8" customWidth="1"/>
    <col min="12" max="12" width="15.109375" style="8" customWidth="1"/>
    <col min="13" max="13" width="11.77734375" style="8" customWidth="1"/>
    <col min="14" max="14" width="16.6640625" style="8" customWidth="1"/>
    <col min="15" max="15" width="2.77734375" style="8" customWidth="1"/>
    <col min="16" max="16384" width="11.6640625" style="8"/>
  </cols>
  <sheetData>
    <row r="1" spans="2:14" ht="75" customHeight="1" x14ac:dyDescent="0.3">
      <c r="B1" s="34" t="s">
        <v>28</v>
      </c>
      <c r="C1" s="34"/>
      <c r="D1" s="34"/>
      <c r="E1" s="34"/>
      <c r="F1" s="35"/>
      <c r="G1" s="9"/>
      <c r="H1" s="9"/>
      <c r="I1" s="9"/>
      <c r="J1" s="10"/>
      <c r="K1" s="10"/>
      <c r="L1" s="10"/>
      <c r="M1" s="10"/>
      <c r="N1" s="10"/>
    </row>
    <row r="2" spans="2:14" ht="15" customHeight="1" x14ac:dyDescent="0.3">
      <c r="B2" s="11"/>
    </row>
    <row r="3" spans="2:14" ht="30" customHeight="1" x14ac:dyDescent="0.3">
      <c r="B3" s="12" t="s">
        <v>0</v>
      </c>
      <c r="C3" s="7" t="s">
        <v>5</v>
      </c>
      <c r="D3" s="29" t="s">
        <v>11</v>
      </c>
      <c r="E3" s="30"/>
      <c r="F3" s="31"/>
      <c r="G3" s="32" t="s">
        <v>15</v>
      </c>
      <c r="H3" s="32"/>
      <c r="I3" s="29" t="s">
        <v>18</v>
      </c>
      <c r="J3" s="30"/>
      <c r="K3" s="31"/>
      <c r="L3" s="26">
        <v>0.32</v>
      </c>
      <c r="M3" s="13"/>
    </row>
    <row r="4" spans="2:14" ht="8.1" customHeight="1" x14ac:dyDescent="0.3">
      <c r="B4" s="11"/>
      <c r="F4" s="11"/>
      <c r="G4" s="14"/>
      <c r="H4" s="15"/>
      <c r="J4" s="11"/>
      <c r="K4" s="11"/>
    </row>
    <row r="5" spans="2:14" ht="30" customHeight="1" x14ac:dyDescent="0.3">
      <c r="B5" s="12" t="s">
        <v>1</v>
      </c>
      <c r="C5" s="7" t="s">
        <v>6</v>
      </c>
      <c r="D5" s="29" t="s">
        <v>12</v>
      </c>
      <c r="E5" s="30"/>
      <c r="F5" s="31"/>
      <c r="G5" s="33">
        <f ca="1">TODAY()</f>
        <v>43119</v>
      </c>
      <c r="H5" s="33"/>
      <c r="I5" s="29" t="s">
        <v>27</v>
      </c>
      <c r="J5" s="30"/>
      <c r="K5" s="31"/>
      <c r="L5" s="26">
        <f>정산합계</f>
        <v>646464.32000000007</v>
      </c>
      <c r="M5" s="13"/>
    </row>
    <row r="6" spans="2:14" ht="8.1" customHeight="1" x14ac:dyDescent="0.3">
      <c r="B6" s="11"/>
      <c r="C6" s="16"/>
      <c r="D6" s="11"/>
      <c r="E6" s="11"/>
      <c r="F6" s="11"/>
      <c r="L6" s="15"/>
    </row>
    <row r="7" spans="2:14" ht="30" customHeight="1" x14ac:dyDescent="0.3">
      <c r="B7" s="12" t="s">
        <v>2</v>
      </c>
      <c r="C7" s="25" t="str">
        <f ca="1">IF(MIN(B10:B13)=MAX(B10:B13),TEXT(MIN(B10:B13),"yy년m월d일"),"출발 "&amp;TEXT(MIN(B10:B13),"yy년m월d일")&amp;" 도착 "&amp;TEXT(MAX(B10:B13),"yy년m월d일"))</f>
        <v>출발 17년12월20일 도착 17년12월25일</v>
      </c>
      <c r="D7" s="11"/>
      <c r="E7" s="11"/>
      <c r="F7" s="11"/>
    </row>
    <row r="8" spans="2:14" ht="15" customHeight="1" x14ac:dyDescent="0.3">
      <c r="B8" s="11"/>
      <c r="C8" s="15"/>
      <c r="F8" s="11"/>
      <c r="G8" s="11"/>
      <c r="H8" s="11"/>
    </row>
    <row r="9" spans="2:14" ht="39" customHeight="1" x14ac:dyDescent="0.3">
      <c r="B9" s="17" t="s">
        <v>3</v>
      </c>
      <c r="C9" s="18" t="s">
        <v>7</v>
      </c>
      <c r="D9" s="18" t="s">
        <v>13</v>
      </c>
      <c r="E9" s="18" t="s">
        <v>14</v>
      </c>
      <c r="F9" s="18" t="s">
        <v>29</v>
      </c>
      <c r="G9" s="18" t="s">
        <v>16</v>
      </c>
      <c r="H9" s="18" t="s">
        <v>17</v>
      </c>
      <c r="I9" s="18" t="s">
        <v>19</v>
      </c>
      <c r="J9" s="18" t="s">
        <v>20</v>
      </c>
      <c r="K9" s="18" t="s">
        <v>21</v>
      </c>
      <c r="L9" s="17" t="s">
        <v>22</v>
      </c>
      <c r="M9" s="17" t="s">
        <v>23</v>
      </c>
      <c r="N9" s="18" t="s">
        <v>4</v>
      </c>
    </row>
    <row r="10" spans="2:14" ht="30" customHeight="1" x14ac:dyDescent="0.3">
      <c r="B10" s="23">
        <f ca="1">TODAY()-30</f>
        <v>43089</v>
      </c>
      <c r="C10" s="19" t="s">
        <v>25</v>
      </c>
      <c r="D10" s="20">
        <v>350</v>
      </c>
      <c r="E10" s="20">
        <v>150</v>
      </c>
      <c r="F10" s="20">
        <v>45</v>
      </c>
      <c r="G10" s="20">
        <v>12</v>
      </c>
      <c r="H10" s="20">
        <v>50</v>
      </c>
      <c r="I10" s="20">
        <v>35</v>
      </c>
      <c r="J10" s="21">
        <f>IF('경비 보고서'!I10&lt;&gt;"",'경비 보고서'!I10*MileageRate,"")</f>
        <v>11.200000000000001</v>
      </c>
      <c r="K10" s="20"/>
      <c r="L10" s="28">
        <v>1E-3</v>
      </c>
      <c r="M10" s="5" t="s">
        <v>24</v>
      </c>
      <c r="N10" s="24">
        <f>IFERROR(IF(OR('경비 보고서'!$L10="",'경비 보고서'!$L10=1),SUM('경비 보고서'!$J10:$K10,'경비 보고서'!$D10:$H10)*1,SUM('경비 보고서'!$J10:$K10,'경비 보고서'!$D10:$H10)/'경비 보고서'!$L10),"")</f>
        <v>618200</v>
      </c>
    </row>
    <row r="11" spans="2:14" ht="30" customHeight="1" x14ac:dyDescent="0.3">
      <c r="B11" s="23">
        <f t="shared" ref="B11:B12" ca="1" si="0">TODAY()-30</f>
        <v>43089</v>
      </c>
      <c r="C11" s="1" t="s">
        <v>8</v>
      </c>
      <c r="D11" s="20"/>
      <c r="E11" s="20"/>
      <c r="F11" s="20"/>
      <c r="G11" s="20">
        <v>24.3</v>
      </c>
      <c r="H11" s="20"/>
      <c r="I11" s="20">
        <v>12</v>
      </c>
      <c r="J11" s="21">
        <f>IF('경비 보고서'!I11&lt;&gt;"",'경비 보고서'!I11*MileageRate,"")</f>
        <v>3.84</v>
      </c>
      <c r="K11" s="20"/>
      <c r="L11" s="28">
        <v>1E-3</v>
      </c>
      <c r="M11" s="5" t="s">
        <v>24</v>
      </c>
      <c r="N11" s="24">
        <f>IFERROR(IF(OR('경비 보고서'!$L11="",'경비 보고서'!$L11=1),SUM('경비 보고서'!$J11:$K11,'경비 보고서'!$D11:$H11)*1,SUM('경비 보고서'!$J11:$K11,'경비 보고서'!$D11:$H11)/'경비 보고서'!$L11),"")</f>
        <v>28140</v>
      </c>
    </row>
    <row r="12" spans="2:14" ht="30" customHeight="1" x14ac:dyDescent="0.3">
      <c r="B12" s="23">
        <f t="shared" ca="1" si="0"/>
        <v>43089</v>
      </c>
      <c r="C12" s="1" t="s">
        <v>9</v>
      </c>
      <c r="D12" s="20"/>
      <c r="E12" s="20"/>
      <c r="F12" s="20"/>
      <c r="G12" s="20"/>
      <c r="H12" s="20">
        <v>100</v>
      </c>
      <c r="I12" s="20">
        <v>6</v>
      </c>
      <c r="J12" s="21">
        <f>IF('경비 보고서'!I12&lt;&gt;"",'경비 보고서'!I12*MileageRate,"")</f>
        <v>1.92</v>
      </c>
      <c r="K12" s="20"/>
      <c r="L12" s="28">
        <v>1</v>
      </c>
      <c r="M12" s="5" t="s">
        <v>26</v>
      </c>
      <c r="N12" s="24">
        <f>IFERROR(IF(OR('경비 보고서'!$L12="",'경비 보고서'!$L12=1),SUM('경비 보고서'!$J12:$K12,'경비 보고서'!$D12:$H12)*1,SUM('경비 보고서'!$J12:$K12,'경비 보고서'!$D12:$H12)/'경비 보고서'!$L12),"")</f>
        <v>101.92</v>
      </c>
    </row>
    <row r="13" spans="2:14" ht="30" customHeight="1" x14ac:dyDescent="0.3">
      <c r="B13" s="23">
        <f ca="1">TODAY()-25</f>
        <v>43094</v>
      </c>
      <c r="C13" s="1" t="s">
        <v>10</v>
      </c>
      <c r="D13" s="20"/>
      <c r="E13" s="20"/>
      <c r="F13" s="20"/>
      <c r="G13" s="20"/>
      <c r="H13" s="20"/>
      <c r="I13" s="20">
        <v>70</v>
      </c>
      <c r="J13" s="21">
        <f>IF('경비 보고서'!I13&lt;&gt;"",'경비 보고서'!I13*MileageRate,"")</f>
        <v>22.400000000000002</v>
      </c>
      <c r="K13" s="20"/>
      <c r="L13" s="28">
        <v>1</v>
      </c>
      <c r="M13" s="5" t="s">
        <v>26</v>
      </c>
      <c r="N13" s="24">
        <f>IFERROR(IF(OR('경비 보고서'!$L13="",'경비 보고서'!$L13=1),SUM('경비 보고서'!$J13:$K13,'경비 보고서'!$D13:$H13)*1,SUM('경비 보고서'!$J13:$K13,'경비 보고서'!$D13:$H13)/'경비 보고서'!$L13),"")</f>
        <v>22.400000000000002</v>
      </c>
    </row>
    <row r="14" spans="2:14" ht="30" customHeight="1" x14ac:dyDescent="0.3">
      <c r="B14" s="22" t="s">
        <v>4</v>
      </c>
      <c r="C14" s="2"/>
      <c r="D14" s="3">
        <f>SUBTOTAL(109,경비[항공료])</f>
        <v>350</v>
      </c>
      <c r="E14" s="3">
        <f>SUBTOTAL(109,경비[숙박])</f>
        <v>150</v>
      </c>
      <c r="F14" s="6">
        <f>SUBTOTAL(109,경비[지상 교통비 
(주유, 렌터카, 택시)])</f>
        <v>45</v>
      </c>
      <c r="G14" s="3">
        <f>SUBTOTAL(109,경비[식사 및 팁])</f>
        <v>36.299999999999997</v>
      </c>
      <c r="H14" s="3">
        <f>SUBTOTAL(109,경비[회의 및 세미나])</f>
        <v>150</v>
      </c>
      <c r="I14" s="3">
        <f>SUBTOTAL(109,경비[마일])</f>
        <v>123</v>
      </c>
      <c r="J14" s="3">
        <f>SUBTOTAL(109,경비[마일리지 정산])</f>
        <v>39.36</v>
      </c>
      <c r="K14" s="3">
        <f>SUBTOTAL(109,경비[기타])</f>
        <v>0</v>
      </c>
      <c r="L14" s="4"/>
      <c r="M14" s="4"/>
      <c r="N14" s="27">
        <f>SUBTOTAL(109,경비[합계])</f>
        <v>646464.32000000007</v>
      </c>
    </row>
  </sheetData>
  <sheetProtection selectLockedCells="1"/>
  <mergeCells count="7">
    <mergeCell ref="B1:E1"/>
    <mergeCell ref="I3:K3"/>
    <mergeCell ref="I5:K5"/>
    <mergeCell ref="G3:H3"/>
    <mergeCell ref="G5:H5"/>
    <mergeCell ref="D3:F3"/>
    <mergeCell ref="D5:F5"/>
  </mergeCells>
  <phoneticPr fontId="3" type="noConversion"/>
  <dataValidations xWindow="39" yWindow="298" count="31">
    <dataValidation type="date" operator="greaterThan" allowBlank="1" showInputMessage="1" showErrorMessage="1" sqref="B10:B13">
      <formula1>37622</formula1>
    </dataValidation>
    <dataValidation allowBlank="1" showInputMessage="1" showErrorMessage="1" errorTitle="경고" error="이 셀은 자동으로 채워지며 덮어쓰면 안 됩니다. 이 셀을 덮어쓰면 이 워크시트의 계산이 중단됩니다." sqref="N10:N13"/>
    <dataValidation allowBlank="1" showInputMessage="1" showErrorMessage="1" prompt="이 워크시트에서 출장 경비 보고서를 만듭니다. 제공된 표에 날짜와 함께 경비 설명을 입력합니다. 정산 합계는 자동으로 계산됩니다." sqref="A1"/>
    <dataValidation allowBlank="1" showInputMessage="1" showErrorMessage="1" prompt="오른쪽 셀에는 아래 경비 표에 입력된 데이터를 바탕으로 기간이 자동으로 입력됩니다." sqref="B7"/>
    <dataValidation allowBlank="1" showInputMessage="1" showErrorMessage="1" prompt="이 셀에 부서를 입력합니다." sqref="C5"/>
    <dataValidation allowBlank="1" showInputMessage="1" showErrorMessage="1" prompt="오른쪽 셀에 부서를 입력합니다." sqref="B5"/>
    <dataValidation allowBlank="1" showInputMessage="1" showErrorMessage="1" prompt="이 셀에 이름을 입력합니다." sqref="C3"/>
    <dataValidation allowBlank="1" showInputMessage="1" showErrorMessage="1" prompt="오른쪽 셀에 이름을 입력합니다." sqref="B3"/>
    <dataValidation type="custom" errorStyle="warning" allowBlank="1" showInputMessage="1" showErrorMessage="1" error="이 셀은 덮어쓰면 안 됩니다. 이 셀을 덮어쓰면 이 워크시트의 계산이 중단됩니다." prompt="아래 경비 표에 입력된 데이터를 바탕으로 기간이 자동으로 입력됩니다." sqref="C7">
      <formula1>LEN(C7)=""</formula1>
    </dataValidation>
    <dataValidation allowBlank="1" showInputMessage="1" showErrorMessage="1" prompt="이 셀에 제출 날짜를 입력합니다." sqref="G5"/>
    <dataValidation allowBlank="1" showInputMessage="1" showErrorMessage="1" prompt="오른쪽 셀에 경비 보고서 제출 날짜를 입력합니다." sqref="D5"/>
    <dataValidation allowBlank="1" showInputMessage="1" showErrorMessage="1" prompt="이 셀에 승인자 이름을 입력합니다." sqref="G3:H3"/>
    <dataValidation allowBlank="1" showInputMessage="1" showErrorMessage="1" prompt="오른쪽 셀에 경비 승인자 이름을 입력합니다." sqref="D3"/>
    <dataValidation allowBlank="1" showInputMessage="1" showErrorMessage="1" prompt="오른쪽 셀에 정산 합계가 자동으로 계산됩니다." sqref="I5"/>
    <dataValidation allowBlank="1" showInputMessage="1" showErrorMessage="1" prompt="오른쪽 셀에 마일당 정산을 입력합니다." sqref="I3"/>
    <dataValidation allowBlank="1" showInputMessage="1" showErrorMessage="1" prompt="이 셀에 마일당 정산을 입력합니다." sqref="L3"/>
    <dataValidation allowBlank="1" showInputMessage="1" showErrorMessage="1" prompt="이 셀에 정산 합계가 자동으로 계산됩니다." sqref="L5"/>
    <dataValidation allowBlank="1" showInputMessage="1" showErrorMessage="1" prompt="이 열의 이 머리글 아래에 각 행에 대한 합계가 자동으로 계산됩니다." sqref="N9"/>
    <dataValidation allowBlank="1" showInputMessage="1" showErrorMessage="1" prompt="이 열의 이 머리글 아래에 경비 통화를 입력합니다." sqref="M9"/>
    <dataValidation allowBlank="1" showInputMessage="1" showErrorMessage="1" prompt="이 열의 이 머리글 아래에 환율을 입력합니다." sqref="L9"/>
    <dataValidation allowBlank="1" showInputMessage="1" showErrorMessage="1" prompt="이 열의 이 머리글 아래에 기타 경비 금액을 입력합니다." sqref="K9"/>
    <dataValidation allowBlank="1" showInputMessage="1" showErrorMessage="1" prompt="이 열의 이 머리글 아래에 마일리지 정산이 자동으로 계산됩니다." sqref="J9"/>
    <dataValidation allowBlank="1" showInputMessage="1" showErrorMessage="1" prompt="이 열의 이 머리글 아래에 마일을 입력합니다." sqref="I9"/>
    <dataValidation allowBlank="1" showInputMessage="1" showErrorMessage="1" prompt="이 열의 이 머리글 아래에 세미나 및 회의 금액을 입력합니다." sqref="H9"/>
    <dataValidation allowBlank="1" showInputMessage="1" showErrorMessage="1" prompt="이 열의 이 머리글 아래에 식사 및 팁 금액을 입력합니다." sqref="G9"/>
    <dataValidation allowBlank="1" showInputMessage="1" showErrorMessage="1" prompt="이 열의 이 머리글 아래에 지상 교통 금액을 입력합니다." sqref="F9"/>
    <dataValidation allowBlank="1" showInputMessage="1" showErrorMessage="1" prompt="이 열의 이 머리글 아래에 숙박 금액을 입력합니다." sqref="E9"/>
    <dataValidation allowBlank="1" showInputMessage="1" showErrorMessage="1" prompt="이 열의 이 머리글 아래에 항공료 금액을 입력합니다." sqref="D9"/>
    <dataValidation allowBlank="1" showInputMessage="1" showErrorMessage="1" prompt="이 열의 이 머리글 아래에 경비 설명을 입력합니다." sqref="C9"/>
    <dataValidation allowBlank="1" showInputMessage="1" showErrorMessage="1" prompt="이 열의 이 머리글 아래에 경비 날짜를 입력합니다. " sqref="B9"/>
    <dataValidation allowBlank="1" showInputMessage="1" showErrorMessage="1" prompt="워크시트 제목은 이 셀에 있습니다. 셀 B3에서 L7까지 출장 세부 정보 입력" sqref="B1:E1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G5 B10:B13" unlockedFormula="1"/>
    <ignoredError sqref="J10 N10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4</vt:i4>
      </vt:variant>
    </vt:vector>
  </HeadingPairs>
  <TitlesOfParts>
    <vt:vector size="5" baseType="lpstr">
      <vt:lpstr>경비 보고서</vt:lpstr>
      <vt:lpstr>MileageRate</vt:lpstr>
      <vt:lpstr>'경비 보고서'!Print_Titles</vt:lpstr>
      <vt:lpstr>열제목1</vt:lpstr>
      <vt:lpstr>정산합계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2017-03-08T06:18:36Z</dcterms:created>
  <dcterms:modified xsi:type="dcterms:W3CDTF">2018-01-19T07:20:25Z</dcterms:modified>
</cp:coreProperties>
</file>