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ms-excel.template.macroEnabled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220" codeName="{8AC9A8AA-7744-4C7D-5FC2-7B213F933579}"/>
  <workbookPr filterPrivacy="1" codeName="ThisWorkbook"/>
  <bookViews>
    <workbookView xWindow="0" yWindow="0" windowWidth="20490" windowHeight="7425"/>
  </bookViews>
  <sheets>
    <sheet name="분기별 판매 보고서" sheetId="1" r:id="rId1"/>
    <sheet name="계산" sheetId="2" state="hidden" r:id="rId2"/>
  </sheets>
  <definedNames>
    <definedName name="ChartSubtitle">계산!$B$22</definedName>
    <definedName name="IncludeOther">'분기별 판매 보고서'!$K$4</definedName>
    <definedName name="n">'분기별 판매 보고서'!$K$2</definedName>
    <definedName name="Other">계산!$E$16:$I$16</definedName>
    <definedName name="_xlnm.Print_Area" localSheetId="0">'분기별 판매 보고서'!$A$1:$H$63</definedName>
    <definedName name="TopN">계산!$E$4:INDEX(계산!$E$4:$I$14,COUNT(계산!$D$4:$D$14)+1,5)</definedName>
    <definedName name="Total">계산!$E$18:$I$18</definedName>
  </definedNames>
  <calcPr calcId="152511" concurrentCalc="0"/>
</workbook>
</file>

<file path=xl/calcChain.xml><?xml version="1.0" encoding="utf-8"?>
<calcChain xmlns="http://schemas.openxmlformats.org/spreadsheetml/2006/main">
  <c r="B22" i="2" l="1"/>
  <c r="I18" i="2"/>
  <c r="H18" i="2"/>
  <c r="G18" i="2"/>
  <c r="F18" i="2"/>
  <c r="B16" i="2"/>
  <c r="E15" i="2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C14" i="2"/>
  <c r="C13" i="2"/>
  <c r="C12" i="2"/>
  <c r="D13" i="2"/>
  <c r="H13" i="2"/>
  <c r="G13" i="2"/>
  <c r="D14" i="2"/>
  <c r="H14" i="2"/>
  <c r="I13" i="2"/>
  <c r="E13" i="2"/>
  <c r="F13" i="2"/>
  <c r="C11" i="2"/>
  <c r="D12" i="2"/>
  <c r="C10" i="2"/>
  <c r="J13" i="2"/>
  <c r="I14" i="2"/>
  <c r="E14" i="2"/>
  <c r="F14" i="2"/>
  <c r="G14" i="2"/>
  <c r="H12" i="2"/>
  <c r="G12" i="2"/>
  <c r="E12" i="2"/>
  <c r="F12" i="2"/>
  <c r="I12" i="2"/>
  <c r="D11" i="2"/>
  <c r="I11" i="2"/>
  <c r="J18" i="2"/>
  <c r="C8" i="2"/>
  <c r="C7" i="2"/>
  <c r="C9" i="2"/>
  <c r="D10" i="2"/>
  <c r="C6" i="2"/>
  <c r="C5" i="2"/>
  <c r="J14" i="2"/>
  <c r="J12" i="2"/>
  <c r="G11" i="2"/>
  <c r="D7" i="2"/>
  <c r="E7" i="2"/>
  <c r="H11" i="2"/>
  <c r="E11" i="2"/>
  <c r="D8" i="2"/>
  <c r="G8" i="2"/>
  <c r="F11" i="2"/>
  <c r="F10" i="2"/>
  <c r="E10" i="2"/>
  <c r="I10" i="2"/>
  <c r="H10" i="2"/>
  <c r="G10" i="2"/>
  <c r="D9" i="2"/>
  <c r="D5" i="2"/>
  <c r="D6" i="2"/>
  <c r="F7" i="2"/>
  <c r="J11" i="2"/>
  <c r="F8" i="2"/>
  <c r="H8" i="2"/>
  <c r="G7" i="2"/>
  <c r="I8" i="2"/>
  <c r="I7" i="2"/>
  <c r="H7" i="2"/>
  <c r="E8" i="2"/>
  <c r="J10" i="2"/>
  <c r="I5" i="2"/>
  <c r="H5" i="2"/>
  <c r="G5" i="2"/>
  <c r="F5" i="2"/>
  <c r="E5" i="2"/>
  <c r="H9" i="2"/>
  <c r="G9" i="2"/>
  <c r="F9" i="2"/>
  <c r="E9" i="2"/>
  <c r="I9" i="2"/>
  <c r="F6" i="2"/>
  <c r="E6" i="2"/>
  <c r="I6" i="2"/>
  <c r="H6" i="2"/>
  <c r="G6" i="2"/>
  <c r="J8" i="2"/>
  <c r="J7" i="2"/>
  <c r="J9" i="2"/>
  <c r="J6" i="2"/>
  <c r="F16" i="2"/>
  <c r="J5" i="2"/>
  <c r="G16" i="2"/>
  <c r="H16" i="2"/>
  <c r="I16" i="2"/>
  <c r="J16" i="2"/>
</calcChain>
</file>

<file path=xl/sharedStrings.xml><?xml version="1.0" encoding="utf-8"?>
<sst xmlns="http://schemas.openxmlformats.org/spreadsheetml/2006/main" count="50" uniqueCount="42">
  <si>
    <t>아니요</t>
  </si>
  <si>
    <t>분기별 판매 보고서</t>
    <phoneticPr fontId="4"/>
  </si>
  <si>
    <t>제품</t>
  </si>
  <si>
    <t>제품</t>
    <phoneticPr fontId="4"/>
  </si>
  <si>
    <t>프레임</t>
  </si>
  <si>
    <t>디스크 브레이크, 전방</t>
  </si>
  <si>
    <t>캘리퍼 브레이크, 전방</t>
  </si>
  <si>
    <t>디스크 브레이크, 후방</t>
  </si>
  <si>
    <t>캘리퍼 브레이크, 후방</t>
  </si>
  <si>
    <t>안장</t>
  </si>
  <si>
    <t>포크</t>
  </si>
  <si>
    <t>브레이크 케이블</t>
  </si>
  <si>
    <t>변속기 케이블</t>
  </si>
  <si>
    <t>후방 스프로킷</t>
  </si>
  <si>
    <t>전방 스프로킷</t>
  </si>
  <si>
    <t>핸들바</t>
  </si>
  <si>
    <t>브레이크 레버</t>
  </si>
  <si>
    <t>안장 기둥</t>
  </si>
  <si>
    <t>핸들바 클램프</t>
  </si>
  <si>
    <t>안장 주머니</t>
  </si>
  <si>
    <t>스포크</t>
  </si>
  <si>
    <t>림</t>
  </si>
  <si>
    <t>타이어</t>
  </si>
  <si>
    <t>그립</t>
  </si>
  <si>
    <t>그립 테이프</t>
  </si>
  <si>
    <t>패드</t>
  </si>
  <si>
    <t>체인</t>
  </si>
  <si>
    <t>드레일러</t>
  </si>
  <si>
    <t>퀵 릴리즈 허브</t>
  </si>
  <si>
    <t>표준 허브</t>
  </si>
  <si>
    <t>페달</t>
  </si>
  <si>
    <t>체인 가드</t>
  </si>
  <si>
    <t>거울</t>
  </si>
  <si>
    <t>1분기</t>
  </si>
  <si>
    <t>2분기</t>
  </si>
  <si>
    <t>3분기</t>
  </si>
  <si>
    <t>4분기</t>
  </si>
  <si>
    <t>합계</t>
  </si>
  <si>
    <t>*** 이 시트는 숨겨 두어야 합니다. ****</t>
  </si>
  <si>
    <t>상위 표시</t>
    <phoneticPr fontId="4"/>
  </si>
  <si>
    <t>기타 모두 표시</t>
    <phoneticPr fontId="4"/>
  </si>
  <si>
    <t>기타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</si>
</sst>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"/>
    <numFmt numFmtId="177" formatCode="_-[$₩-412]* #,##0_-;\-[$₩-412]* #,##0_-;_-[$₩-412]* &quot;-&quot;??_-;_-@_-"/>
  </numFmts>
  <fonts count="10">
    <font>
      <sz val="9"/>
      <color theme="3"/>
      <name val="Franklin Gothic Medium"/>
      <family val="2"/>
      <scheme val="minor"/>
    </font>
    <font>
      <sz val="9"/>
      <color theme="7"/>
      <name val="Franklin Gothic Medium"/>
      <family val="2"/>
      <scheme val="minor"/>
    </font>
    <font>
      <sz val="8"/>
      <color theme="7"/>
      <name val="Franklin Gothic Medium"/>
      <family val="2"/>
      <scheme val="minor"/>
    </font>
    <font>
      <sz val="33"/>
      <color theme="0"/>
      <name val="Franklin Gothic Medium"/>
      <family val="2"/>
      <scheme val="major"/>
    </font>
    <font>
      <sz val="6"/>
      <name val="ＭＳ Ｐゴシック"/>
      <family val="3"/>
      <charset val="128"/>
      <scheme val="minor"/>
    </font>
    <font>
      <sz val="9"/>
      <color theme="3"/>
      <name val="Malgun Gothic"/>
      <family val="2"/>
      <charset val="129"/>
    </font>
    <font>
      <sz val="11"/>
      <color theme="0"/>
      <name val="Malgun Gothic"/>
      <family val="2"/>
      <charset val="129"/>
    </font>
    <font>
      <sz val="9"/>
      <color theme="0"/>
      <name val="Malgun Gothic"/>
      <family val="2"/>
      <charset val="129"/>
    </font>
    <font>
      <sz val="28"/>
      <color theme="0"/>
      <name val="Malgun Gothic"/>
      <family val="2"/>
      <charset val="129"/>
    </font>
    <font>
      <sz val="28"/>
      <color theme="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</fills>
  <borders count="1">
    <border>
      <left/>
      <right/>
      <top/>
      <bottom/>
      <diagonal/>
    </border>
  </borders>
  <cellStyleXfs count="4">
    <xf numFmtId="3" fontId="0" fillId="0" borderId="0" applyFill="0" applyBorder="0" applyProtection="0">
      <alignment vertical="center"/>
    </xf>
    <xf numFmtId="3" fontId="1" fillId="0" borderId="0" applyProtection="0">
      <alignment horizontal="center" vertical="center"/>
    </xf>
    <xf numFmtId="3" fontId="2" fillId="0" borderId="0" applyNumberFormat="0" applyFont="0" applyFill="0" applyBorder="0" applyProtection="0">
      <alignment horizontal="right" vertical="center" indent="1"/>
    </xf>
    <xf numFmtId="0" fontId="3" fillId="3" borderId="0" applyNumberFormat="0" applyBorder="0" applyAlignment="0" applyProtection="0"/>
  </cellStyleXfs>
  <cellXfs count="15">
    <xf numFmtId="3" fontId="0" fillId="0" borderId="0" xfId="0">
      <alignment vertical="center"/>
    </xf>
    <xf numFmtId="3" fontId="5" fillId="0" borderId="0" xfId="0" applyFont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3" fontId="5" fillId="2" borderId="0" xfId="0" applyFont="1" applyFill="1">
      <alignment vertical="center"/>
    </xf>
    <xf numFmtId="3" fontId="6" fillId="2" borderId="0" xfId="0" applyFont="1" applyFill="1" applyAlignment="1">
      <alignment horizontal="right" vertical="center"/>
    </xf>
    <xf numFmtId="3" fontId="5" fillId="0" borderId="0" xfId="1" applyFont="1" applyFill="1">
      <alignment horizontal="center" vertical="center"/>
    </xf>
    <xf numFmtId="3" fontId="6" fillId="2" borderId="0" xfId="0" applyFont="1" applyFill="1" applyAlignment="1">
      <alignment horizontal="left" vertical="center"/>
    </xf>
    <xf numFmtId="3" fontId="7" fillId="2" borderId="0" xfId="0" applyFont="1" applyFill="1" applyAlignment="1">
      <alignment horizontal="right" vertical="center"/>
    </xf>
    <xf numFmtId="3" fontId="7" fillId="2" borderId="0" xfId="0" applyFont="1" applyFill="1">
      <alignment vertical="center"/>
    </xf>
    <xf numFmtId="3" fontId="5" fillId="0" borderId="0" xfId="0" applyFont="1" applyAlignment="1">
      <alignment horizontal="left" vertical="center" indent="1"/>
    </xf>
    <xf numFmtId="3" fontId="5" fillId="0" borderId="0" xfId="0" applyFont="1" applyAlignment="1">
      <alignment horizontal="center" vertical="center"/>
    </xf>
    <xf numFmtId="3" fontId="5" fillId="0" borderId="0" xfId="2" applyFont="1" applyAlignment="1">
      <alignment horizontal="right" vertical="center" indent="1"/>
    </xf>
    <xf numFmtId="3" fontId="8" fillId="2" borderId="0" xfId="3" applyNumberFormat="1" applyFont="1" applyFill="1" applyAlignment="1">
      <alignment horizontal="left" vertical="top" indent="1"/>
    </xf>
    <xf numFmtId="3" fontId="9" fillId="2" borderId="0" xfId="3" applyNumberFormat="1" applyFont="1" applyFill="1" applyAlignment="1">
      <alignment horizontal="left" vertical="top" indent="1"/>
    </xf>
  </cellXfs>
  <cellStyles count="4">
    <cellStyle name="Currency Custom" xfId="2"/>
    <cellStyle name="Input Custom" xfId="1"/>
    <cellStyle name="제목" xfId="3" builtinId="15" customBuiltin="1"/>
    <cellStyle name="표준" xfId="0" builtinId="0" customBuiltin="1"/>
  </cellStyles>
  <dxfs count="11">
    <dxf>
      <font>
        <strike val="0"/>
        <outline val="0"/>
        <shadow val="0"/>
        <u val="none"/>
        <vertAlign val="baseline"/>
        <name val="Malgun Gothic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ill>
        <patternFill>
          <bgColor theme="2"/>
        </patternFill>
      </fill>
    </dxf>
    <dxf>
      <font>
        <color theme="2"/>
      </font>
      <fill>
        <patternFill>
          <bgColor theme="3"/>
        </patternFill>
      </fill>
      <border>
        <vertical style="medium">
          <color theme="0"/>
        </vertical>
      </border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</border>
    </dxf>
  </dxfs>
  <tableStyles count="1" defaultTableStyle="Quarterly Sales Report" defaultPivotStyle="PivotStyleLight16">
    <tableStyle name="Quarterly Sales Report" pivot="0" count="3">
      <tableStyleElement type="wholeTable" dxfId="10"/>
      <tableStyleElement type="header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36271347138878"/>
          <c:y val="0.2268672973255392"/>
          <c:w val="0.75617052273752128"/>
          <c:h val="0.5387182535329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계산!$E$5</c:f>
              <c:strCache>
                <c:ptCount val="1"/>
                <c:pt idx="0">
                  <c:v>프레임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계산!$F$4:$I$4</c:f>
              <c:strCache>
                <c:ptCount val="4"/>
                <c:pt idx="0">
                  <c:v>1분기</c:v>
                </c:pt>
                <c:pt idx="1">
                  <c:v>2분기</c:v>
                </c:pt>
                <c:pt idx="2">
                  <c:v>3분기</c:v>
                </c:pt>
                <c:pt idx="3">
                  <c:v>4분기</c:v>
                </c:pt>
              </c:strCache>
            </c:strRef>
          </c:cat>
          <c:val>
            <c:numRef>
              <c:f>계산!$F$5:$I$5</c:f>
              <c:numCache>
                <c:formatCode>_-[$₩-412]* #,##0_-;\-[$₩-412]* #,##0_-;_-[$₩-412]* "-"??_-;_-@_-</c:formatCode>
                <c:ptCount val="4"/>
                <c:pt idx="0">
                  <c:v>4000000</c:v>
                </c:pt>
                <c:pt idx="1">
                  <c:v>4500000</c:v>
                </c:pt>
                <c:pt idx="2">
                  <c:v>5000000</c:v>
                </c:pt>
                <c:pt idx="3">
                  <c:v>5000000</c:v>
                </c:pt>
              </c:numCache>
            </c:numRef>
          </c:val>
        </c:ser>
        <c:ser>
          <c:idx val="1"/>
          <c:order val="1"/>
          <c:tx>
            <c:strRef>
              <c:f>계산!$E$6</c:f>
              <c:strCache>
                <c:ptCount val="1"/>
                <c:pt idx="0">
                  <c:v>안장 주머니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계산!$F$4:$I$4</c:f>
              <c:strCache>
                <c:ptCount val="4"/>
                <c:pt idx="0">
                  <c:v>1분기</c:v>
                </c:pt>
                <c:pt idx="1">
                  <c:v>2분기</c:v>
                </c:pt>
                <c:pt idx="2">
                  <c:v>3분기</c:v>
                </c:pt>
                <c:pt idx="3">
                  <c:v>4분기</c:v>
                </c:pt>
              </c:strCache>
            </c:strRef>
          </c:cat>
          <c:val>
            <c:numRef>
              <c:f>계산!$F$6:$I$6</c:f>
              <c:numCache>
                <c:formatCode>_-[$₩-412]* #,##0_-;\-[$₩-412]* #,##0_-;_-[$₩-412]* "-"??_-;_-@_-</c:formatCode>
                <c:ptCount val="4"/>
                <c:pt idx="0">
                  <c:v>2413000</c:v>
                </c:pt>
                <c:pt idx="1">
                  <c:v>2051000</c:v>
                </c:pt>
                <c:pt idx="2">
                  <c:v>4000000</c:v>
                </c:pt>
                <c:pt idx="3">
                  <c:v>3016000</c:v>
                </c:pt>
              </c:numCache>
            </c:numRef>
          </c:val>
        </c:ser>
        <c:ser>
          <c:idx val="2"/>
          <c:order val="2"/>
          <c:tx>
            <c:strRef>
              <c:f>계산!$E$7</c:f>
              <c:strCache>
                <c:ptCount val="1"/>
                <c:pt idx="0">
                  <c:v>핸들바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계산!$F$4:$I$4</c:f>
              <c:strCache>
                <c:ptCount val="4"/>
                <c:pt idx="0">
                  <c:v>1분기</c:v>
                </c:pt>
                <c:pt idx="1">
                  <c:v>2분기</c:v>
                </c:pt>
                <c:pt idx="2">
                  <c:v>3분기</c:v>
                </c:pt>
                <c:pt idx="3">
                  <c:v>4분기</c:v>
                </c:pt>
              </c:strCache>
            </c:strRef>
          </c:cat>
          <c:val>
            <c:numRef>
              <c:f>계산!$F$7:$I$7</c:f>
              <c:numCache>
                <c:formatCode>_-[$₩-412]* #,##0_-;\-[$₩-412]* #,##0_-;_-[$₩-412]* "-"??_-;_-@_-</c:formatCode>
                <c:ptCount val="4"/>
                <c:pt idx="0">
                  <c:v>1895000</c:v>
                </c:pt>
                <c:pt idx="1">
                  <c:v>1611000</c:v>
                </c:pt>
                <c:pt idx="2">
                  <c:v>3445000</c:v>
                </c:pt>
                <c:pt idx="3">
                  <c:v>3333000</c:v>
                </c:pt>
              </c:numCache>
            </c:numRef>
          </c:val>
        </c:ser>
        <c:ser>
          <c:idx val="3"/>
          <c:order val="3"/>
          <c:tx>
            <c:strRef>
              <c:f>계산!$E$8</c:f>
              <c:strCache>
                <c:ptCount val="1"/>
                <c:pt idx="0">
                  <c:v>그립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계산!$F$4:$I$4</c:f>
              <c:strCache>
                <c:ptCount val="4"/>
                <c:pt idx="0">
                  <c:v>1분기</c:v>
                </c:pt>
                <c:pt idx="1">
                  <c:v>2분기</c:v>
                </c:pt>
                <c:pt idx="2">
                  <c:v>3분기</c:v>
                </c:pt>
                <c:pt idx="3">
                  <c:v>4분기</c:v>
                </c:pt>
              </c:strCache>
            </c:strRef>
          </c:cat>
          <c:val>
            <c:numRef>
              <c:f>계산!$F$8:$I$8</c:f>
              <c:numCache>
                <c:formatCode>_-[$₩-412]* #,##0_-;\-[$₩-412]* #,##0_-;_-[$₩-412]* "-"??_-;_-@_-</c:formatCode>
                <c:ptCount val="4"/>
                <c:pt idx="0">
                  <c:v>2222000</c:v>
                </c:pt>
                <c:pt idx="1">
                  <c:v>1889000</c:v>
                </c:pt>
                <c:pt idx="2">
                  <c:v>2444000</c:v>
                </c:pt>
                <c:pt idx="3">
                  <c:v>2778000</c:v>
                </c:pt>
              </c:numCache>
            </c:numRef>
          </c:val>
        </c:ser>
        <c:ser>
          <c:idx val="4"/>
          <c:order val="4"/>
          <c:tx>
            <c:strRef>
              <c:f>계산!$E$9</c:f>
              <c:strCache>
                <c:ptCount val="1"/>
                <c:pt idx="0">
                  <c:v>그립 테이프</c:v>
                </c:pt>
              </c:strCache>
            </c:strRef>
          </c:tx>
          <c:spPr>
            <a:solidFill>
              <a:srgbClr val="D19E38"/>
            </a:solidFill>
            <a:ln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08B54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계산!$F$4:$I$4</c:f>
              <c:strCache>
                <c:ptCount val="4"/>
                <c:pt idx="0">
                  <c:v>1분기</c:v>
                </c:pt>
                <c:pt idx="1">
                  <c:v>2분기</c:v>
                </c:pt>
                <c:pt idx="2">
                  <c:v>3분기</c:v>
                </c:pt>
                <c:pt idx="3">
                  <c:v>4분기</c:v>
                </c:pt>
              </c:strCache>
            </c:strRef>
          </c:cat>
          <c:val>
            <c:numRef>
              <c:f>계산!$F$9:$I$9</c:f>
              <c:numCache>
                <c:formatCode>_-[$₩-412]* #,##0_-;\-[$₩-412]* #,##0_-;_-[$₩-412]* "-"??_-;_-@_-</c:formatCode>
                <c:ptCount val="4"/>
                <c:pt idx="0">
                  <c:v>1550000</c:v>
                </c:pt>
                <c:pt idx="1">
                  <c:v>1318000</c:v>
                </c:pt>
                <c:pt idx="2">
                  <c:v>1705000</c:v>
                </c:pt>
                <c:pt idx="3">
                  <c:v>1938000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00800"/>
        <c:axId val="85341744"/>
      </c:barChart>
      <c:lineChart>
        <c:grouping val="standard"/>
        <c:varyColors val="0"/>
        <c:ser>
          <c:idx val="5"/>
          <c:order val="5"/>
          <c:tx>
            <c:strRef>
              <c:f>계산!$E$18</c:f>
              <c:strCache>
                <c:ptCount val="1"/>
                <c:pt idx="0">
                  <c:v>합계</c:v>
                </c:pt>
              </c:strCache>
            </c:strRef>
          </c:tx>
          <c:spPr>
            <a:ln>
              <a:solidFill>
                <a:srgbClr val="B08B54"/>
              </a:solidFill>
              <a:prstDash val="solid"/>
            </a:ln>
            <a:effectLst/>
            <a:extLst/>
          </c:spPr>
          <c:marker>
            <c:symbol val="none"/>
          </c:marker>
          <c:dLbls>
            <c:dLbl>
              <c:idx val="3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계산!$F$4:$I$4</c:f>
              <c:strCache>
                <c:ptCount val="4"/>
                <c:pt idx="0">
                  <c:v>1분기</c:v>
                </c:pt>
                <c:pt idx="1">
                  <c:v>2분기</c:v>
                </c:pt>
                <c:pt idx="2">
                  <c:v>3분기</c:v>
                </c:pt>
                <c:pt idx="3">
                  <c:v>4분기</c:v>
                </c:pt>
              </c:strCache>
            </c:strRef>
          </c:cat>
          <c:val>
            <c:numRef>
              <c:f>계산!$F$18:$I$18</c:f>
              <c:numCache>
                <c:formatCode>_-[$₩-412]* #,##0_-;\-[$₩-412]* #,##0_-;_-[$₩-412]* "-"??_-;_-@_-</c:formatCode>
                <c:ptCount val="4"/>
                <c:pt idx="0">
                  <c:v>18613000</c:v>
                </c:pt>
                <c:pt idx="1">
                  <c:v>16924000</c:v>
                </c:pt>
                <c:pt idx="2">
                  <c:v>23552000</c:v>
                </c:pt>
                <c:pt idx="3">
                  <c:v>24235000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42864"/>
        <c:axId val="85342304"/>
      </c:lineChart>
      <c:catAx>
        <c:axId val="84100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lang="ja-JP" sz="1400" spc="30" baseline="0">
                <a:latin typeface="Malgun Gothic" pitchFamily="34" charset="-127"/>
                <a:ea typeface="Malgun Gothic" pitchFamily="34" charset="-127"/>
              </a:defRPr>
            </a:pPr>
            <a:endParaRPr lang="ko-KR"/>
          </a:p>
        </c:txPr>
        <c:crossAx val="85341744"/>
        <c:crosses val="autoZero"/>
        <c:auto val="1"/>
        <c:lblAlgn val="ctr"/>
        <c:lblOffset val="100"/>
        <c:noMultiLvlLbl val="0"/>
      </c:catAx>
      <c:valAx>
        <c:axId val="85341744"/>
        <c:scaling>
          <c:orientation val="minMax"/>
          <c:max val="9000000"/>
          <c:min val="0"/>
        </c:scaling>
        <c:delete val="0"/>
        <c:axPos val="l"/>
        <c:numFmt formatCode="[$₩-412]#,##0;\-[$₩-412]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lang="ja-JP" sz="900">
                <a:solidFill>
                  <a:schemeClr val="tx2">
                    <a:lumMod val="60000"/>
                    <a:lumOff val="40000"/>
                  </a:schemeClr>
                </a:solidFill>
                <a:latin typeface="Malgun Gothic" pitchFamily="34" charset="-127"/>
                <a:ea typeface="Malgun Gothic" pitchFamily="34" charset="-127"/>
              </a:defRPr>
            </a:pPr>
            <a:endParaRPr lang="ko-KR"/>
          </a:p>
        </c:txPr>
        <c:crossAx val="84100800"/>
        <c:crosses val="autoZero"/>
        <c:crossBetween val="between"/>
      </c:valAx>
      <c:valAx>
        <c:axId val="85342304"/>
        <c:scaling>
          <c:orientation val="minMax"/>
          <c:max val="26658500"/>
          <c:min val="0"/>
        </c:scaling>
        <c:delete val="0"/>
        <c:axPos val="r"/>
        <c:numFmt formatCode="[$₩-412]#,##0;\-[$₩-412]#,##0" sourceLinked="0"/>
        <c:majorTickMark val="out"/>
        <c:minorTickMark val="none"/>
        <c:tickLblPos val="nextTo"/>
        <c:spPr>
          <a:ln w="9525" cap="flat" cmpd="sng" algn="ctr">
            <a:solidFill>
              <a:srgbClr val="696A48">
                <a:lumMod val="40000"/>
                <a:lumOff val="6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900">
                <a:latin typeface="맑은 고딕" panose="020B0503020000020004" pitchFamily="50" charset="-127"/>
                <a:ea typeface="맑은 고딕" panose="020B0503020000020004" pitchFamily="50" charset="-127"/>
              </a:defRPr>
            </a:pPr>
            <a:endParaRPr lang="ko-KR"/>
          </a:p>
        </c:txPr>
        <c:crossAx val="85342864"/>
        <c:crosses val="max"/>
        <c:crossBetween val="between"/>
      </c:valAx>
      <c:catAx>
        <c:axId val="85342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34230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5"/>
        <c:delete val="1"/>
      </c:legendEntry>
      <c:layout/>
      <c:overlay val="0"/>
      <c:txPr>
        <a:bodyPr/>
        <a:lstStyle/>
        <a:p>
          <a:pPr>
            <a:defRPr cap="all" spc="20"/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>
              <a:lumMod val="60000"/>
              <a:lumOff val="40000"/>
            </a:schemeClr>
          </a:solidFill>
        </a:defRPr>
      </a:pPr>
      <a:endParaRPr lang="ko-K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7</xdr:row>
      <xdr:rowOff>0</xdr:rowOff>
    </xdr:from>
    <xdr:to>
      <xdr:col>6</xdr:col>
      <xdr:colOff>1076325</xdr:colOff>
      <xdr:row>31</xdr:row>
      <xdr:rowOff>152399</xdr:rowOff>
    </xdr:to>
    <xdr:graphicFrame macro="">
      <xdr:nvGraphicFramePr>
        <xdr:cNvPr id="2" name="총계 및 상위 제품" descr="선택한 상위 제품의 분기별 판매 실적을 비교하는 열 형식 차트입니다." title="분기별 판매 차트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1162048</xdr:colOff>
      <xdr:row>4</xdr:row>
      <xdr:rowOff>85723</xdr:rowOff>
    </xdr:from>
    <xdr:to>
      <xdr:col>4</xdr:col>
      <xdr:colOff>190499</xdr:colOff>
      <xdr:row>5</xdr:row>
      <xdr:rowOff>142874</xdr:rowOff>
    </xdr:to>
    <xdr:sp macro="" textlink="">
      <xdr:nvSpPr>
        <xdr:cNvPr id="3" name="제목 삽화" descr="&quot;&quot;" title="장식용 삼각형"/>
        <xdr:cNvSpPr/>
      </xdr:nvSpPr>
      <xdr:spPr>
        <a:xfrm rot="10800000">
          <a:off x="4086223" y="695323"/>
          <a:ext cx="400051" cy="190501"/>
        </a:xfrm>
        <a:prstGeom prst="triangle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0.88183</cdr:x>
      <cdr:y>0.15567</cdr:y>
    </cdr:from>
    <cdr:to>
      <cdr:x>0.99246</cdr:x>
      <cdr:y>0.20508</cdr:y>
    </cdr:to>
    <cdr:sp macro="" textlink="">
      <cdr:nvSpPr>
        <cdr:cNvPr id="2" name="TextBox 2" descr="&quot;&quot;" title="Total Sales"/>
        <cdr:cNvSpPr txBox="1"/>
      </cdr:nvSpPr>
      <cdr:spPr>
        <a:xfrm xmlns:a="http://schemas.openxmlformats.org/drawingml/2006/main">
          <a:off x="6685947" y="628689"/>
          <a:ext cx="838785" cy="19954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ko-KR" altLang="en-US" sz="900">
              <a:solidFill>
                <a:schemeClr val="tx2">
                  <a:lumMod val="60000"/>
                  <a:lumOff val="40000"/>
                </a:schemeClr>
              </a:solidFill>
              <a:latin typeface="Malgun Gothic" pitchFamily="34" charset="-127"/>
              <a:ea typeface="Malgun Gothic" pitchFamily="34" charset="-127"/>
            </a:rPr>
            <a:t>총 판매액</a:t>
          </a:r>
        </a:p>
      </cdr:txBody>
    </cdr:sp>
  </cdr:relSizeAnchor>
  <cdr:relSizeAnchor xmlns:cdr="http://schemas.openxmlformats.org/drawingml/2006/chartDrawing">
    <cdr:from>
      <cdr:x>0.01508</cdr:x>
      <cdr:y>0.15567</cdr:y>
    </cdr:from>
    <cdr:to>
      <cdr:x>0.13135</cdr:x>
      <cdr:y>0.1934</cdr:y>
    </cdr:to>
    <cdr:sp macro="" textlink="">
      <cdr:nvSpPr>
        <cdr:cNvPr id="4" name="TextBox 1" descr="&quot;&quot;" title="Per Product"/>
        <cdr:cNvSpPr txBox="1"/>
      </cdr:nvSpPr>
      <cdr:spPr>
        <a:xfrm xmlns:a="http://schemas.openxmlformats.org/drawingml/2006/main">
          <a:off x="114299" y="628700"/>
          <a:ext cx="881561" cy="1523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ko-KR" altLang="en-US" sz="900">
              <a:solidFill>
                <a:schemeClr val="tx2">
                  <a:lumMod val="60000"/>
                  <a:lumOff val="40000"/>
                </a:schemeClr>
              </a:solidFill>
              <a:latin typeface="Malgun Gothic" pitchFamily="34" charset="-127"/>
              <a:ea typeface="Malgun Gothic" pitchFamily="34" charset="-127"/>
            </a:rPr>
            <a:t>제품별</a:t>
          </a:r>
        </a:p>
      </cdr:txBody>
    </cdr:sp>
  </cdr:relSizeAnchor>
  <cdr:relSizeAnchor xmlns:cdr="http://schemas.openxmlformats.org/drawingml/2006/chartDrawing">
    <cdr:from>
      <cdr:x>0</cdr:x>
      <cdr:y>0.02531</cdr:y>
    </cdr:from>
    <cdr:to>
      <cdr:x>1</cdr:x>
      <cdr:y>0.12428</cdr:y>
    </cdr:to>
    <cdr:sp macro="" textlink="ChartSubtitle">
      <cdr:nvSpPr>
        <cdr:cNvPr id="6" name="TextBox 2" descr="Total and Top # Products (# is the number entered for Show Top Products in cell K2.)" title="Chart Title"/>
        <cdr:cNvSpPr txBox="1"/>
      </cdr:nvSpPr>
      <cdr:spPr>
        <a:xfrm xmlns:a="http://schemas.openxmlformats.org/drawingml/2006/main">
          <a:off x="0" y="102923"/>
          <a:ext cx="6905625" cy="4025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BEA6E87-5543-4552-AF44-F70428FA4375}" type="TxLink">
            <a:rPr lang="en-US" sz="1700" b="0">
              <a:solidFill>
                <a:schemeClr val="tx2"/>
              </a:solidFill>
              <a:latin typeface="Malgun Gothic" pitchFamily="34" charset="-127"/>
              <a:ea typeface="Malgun Gothic" pitchFamily="34" charset="-127"/>
            </a:rPr>
            <a:pPr algn="ctr"/>
            <a:t>전체 및 상위 5 개 제품</a:t>
          </a:fld>
          <a:endParaRPr lang="en-US" sz="1700" b="0">
            <a:solidFill>
              <a:schemeClr val="tx2"/>
            </a:solidFill>
            <a:latin typeface="Malgun Gothic" pitchFamily="34" charset="-127"/>
            <a:ea typeface="Malgun Gothic" pitchFamily="34" charset="-127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Sales" displayName="Sales" ref="B34:G63" totalsRowShown="0" headerRowDxfId="7" dataDxfId="6">
  <autoFilter ref="B34:G63"/>
  <tableColumns count="6">
    <tableColumn id="1" name="제품" dataDxfId="5"/>
    <tableColumn id="2" name="1분기" dataDxfId="4"/>
    <tableColumn id="3" name="2분기" dataDxfId="3"/>
    <tableColumn id="4" name="3분기" dataDxfId="2"/>
    <tableColumn id="5" name="4분기" dataDxfId="1"/>
    <tableColumn id="6" name="합계" dataDxfId="0">
      <calculatedColumnFormula>SUM(Sales[[#This Row],[1분기]:[4분기]])</calculatedColumnFormula>
    </tableColumn>
  </tableColumns>
  <tableStyleInfo name="Quarterly Sales Report" showFirstColumn="0" showLastColumn="0" showRowStripes="1" showColumnStripes="0"/>
  <extLst>
    <ext xmlns:x14="http://schemas.microsoft.com/office/spreadsheetml/2009/9/main" uri="{504A1905-F514-4f6f-8877-14C23A59335A}">
      <x14:table altText="Product Sales" altTextSummary="List of products and sales for Quarter 1, Quarter 2, Quarter 3, and Quarter 4 along with a calculated grand Total for each product. "/>
    </ext>
  </extLst>
</table>
</file>

<file path=xl/theme/theme1.xml><?xml version="1.0" encoding="utf-8"?>
<a:theme xmlns:a="http://schemas.openxmlformats.org/drawingml/2006/main" name="Office Theme">
  <a:themeElements>
    <a:clrScheme name="Quarterly Sales Report">
      <a:dk1>
        <a:srgbClr val="000000"/>
      </a:dk1>
      <a:lt1>
        <a:srgbClr val="FFFFFF"/>
      </a:lt1>
      <a:dk2>
        <a:srgbClr val="696A48"/>
      </a:dk2>
      <a:lt2>
        <a:srgbClr val="F8F7F5"/>
      </a:lt2>
      <a:accent1>
        <a:srgbClr val="5E9491"/>
      </a:accent1>
      <a:accent2>
        <a:srgbClr val="BA544D"/>
      </a:accent2>
      <a:accent3>
        <a:srgbClr val="B08B54"/>
      </a:accent3>
      <a:accent4>
        <a:srgbClr val="696A48"/>
      </a:accent4>
      <a:accent5>
        <a:srgbClr val="D19E38"/>
      </a:accent5>
      <a:accent6>
        <a:srgbClr val="665B5C"/>
      </a:accent6>
      <a:hlink>
        <a:srgbClr val="5E9491"/>
      </a:hlink>
      <a:folHlink>
        <a:srgbClr val="665B5C"/>
      </a:folHlink>
    </a:clrScheme>
    <a:fontScheme name="128_quarterly_sales_repor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L63"/>
  <sheetViews>
    <sheetView showGridLines="0" tabSelected="1" zoomScaleNormal="100" workbookViewId="0"/>
  </sheetViews>
  <sheetFormatPr defaultRowHeight="12"/>
  <cols>
    <col min="1" max="1" width="2.7109375" style="1" customWidth="1"/>
    <col min="2" max="7" width="20.5703125" style="1" customWidth="1"/>
    <col min="8" max="8" width="2.7109375" style="1" customWidth="1"/>
    <col min="9" max="10" width="9.140625" style="1"/>
    <col min="11" max="11" width="8.5703125" style="1" customWidth="1"/>
    <col min="12" max="12" width="12.7109375" style="1" customWidth="1"/>
    <col min="13" max="16384" width="9.140625" style="1"/>
  </cols>
  <sheetData>
    <row r="1" spans="1:12" s="4" customFormat="1" ht="10.5" customHeight="1"/>
    <row r="2" spans="1:12" s="4" customFormat="1" ht="15.75" customHeight="1">
      <c r="A2" s="13" t="s">
        <v>1</v>
      </c>
      <c r="B2" s="14"/>
      <c r="C2" s="14"/>
      <c r="D2" s="14"/>
      <c r="E2" s="14"/>
      <c r="F2" s="14"/>
      <c r="J2" s="5" t="s">
        <v>39</v>
      </c>
      <c r="K2" s="6">
        <v>5</v>
      </c>
      <c r="L2" s="7" t="s">
        <v>3</v>
      </c>
    </row>
    <row r="3" spans="1:12" s="4" customFormat="1" ht="6" customHeight="1">
      <c r="A3" s="14"/>
      <c r="B3" s="14"/>
      <c r="C3" s="14"/>
      <c r="D3" s="14"/>
      <c r="E3" s="14"/>
      <c r="F3" s="14"/>
      <c r="J3" s="8"/>
      <c r="L3" s="9"/>
    </row>
    <row r="4" spans="1:12" s="4" customFormat="1" ht="15.75" customHeight="1">
      <c r="A4" s="14"/>
      <c r="B4" s="14"/>
      <c r="C4" s="14"/>
      <c r="D4" s="14"/>
      <c r="E4" s="14"/>
      <c r="F4" s="14"/>
      <c r="J4" s="5" t="s">
        <v>40</v>
      </c>
      <c r="K4" s="6" t="s">
        <v>0</v>
      </c>
      <c r="L4" s="7" t="s">
        <v>3</v>
      </c>
    </row>
    <row r="5" spans="1:12" s="4" customFormat="1" ht="10.5" customHeight="1"/>
    <row r="6" spans="1:12" ht="12.75" customHeight="1"/>
    <row r="7" spans="1:12" ht="12.75" customHeight="1"/>
    <row r="8" spans="1:12" ht="12.75" customHeight="1"/>
    <row r="9" spans="1:12" ht="12.75" customHeight="1"/>
    <row r="10" spans="1:12" ht="12.75" customHeight="1"/>
    <row r="11" spans="1:12" ht="12.75" customHeight="1"/>
    <row r="12" spans="1:12" ht="12.75" customHeight="1"/>
    <row r="13" spans="1:12" ht="12.75" customHeight="1"/>
    <row r="14" spans="1:12" ht="12.75" customHeight="1"/>
    <row r="15" spans="1:12" ht="12.75" customHeight="1"/>
    <row r="16" spans="1:1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4" spans="2:7" ht="14.25" customHeight="1">
      <c r="B34" s="10" t="s">
        <v>2</v>
      </c>
      <c r="C34" s="11" t="s">
        <v>33</v>
      </c>
      <c r="D34" s="11" t="s">
        <v>34</v>
      </c>
      <c r="E34" s="11" t="s">
        <v>35</v>
      </c>
      <c r="F34" s="11" t="s">
        <v>36</v>
      </c>
      <c r="G34" s="11" t="s">
        <v>37</v>
      </c>
    </row>
    <row r="35" spans="2:7">
      <c r="B35" s="10" t="s">
        <v>4</v>
      </c>
      <c r="C35" s="12">
        <v>4000000</v>
      </c>
      <c r="D35" s="12">
        <v>4500000</v>
      </c>
      <c r="E35" s="12">
        <v>5000000</v>
      </c>
      <c r="F35" s="12">
        <v>5000000</v>
      </c>
      <c r="G35" s="12">
        <f>SUM(Sales[[#This Row],[1분기]:[4분기]])</f>
        <v>18500000</v>
      </c>
    </row>
    <row r="36" spans="2:7">
      <c r="B36" s="10" t="s">
        <v>5</v>
      </c>
      <c r="C36" s="12">
        <v>294000</v>
      </c>
      <c r="D36" s="12">
        <v>250000</v>
      </c>
      <c r="E36" s="12">
        <v>323000</v>
      </c>
      <c r="F36" s="12">
        <v>368000</v>
      </c>
      <c r="G36" s="12">
        <f>SUM(Sales[[#This Row],[1분기]:[4분기]])</f>
        <v>1235000</v>
      </c>
    </row>
    <row r="37" spans="2:7">
      <c r="B37" s="10" t="s">
        <v>6</v>
      </c>
      <c r="C37" s="12">
        <v>200000</v>
      </c>
      <c r="D37" s="12">
        <v>170000</v>
      </c>
      <c r="E37" s="12">
        <v>220000</v>
      </c>
      <c r="F37" s="12">
        <v>250000</v>
      </c>
      <c r="G37" s="12">
        <f>SUM(Sales[[#This Row],[1분기]:[4분기]])</f>
        <v>840000</v>
      </c>
    </row>
    <row r="38" spans="2:7">
      <c r="B38" s="10" t="s">
        <v>7</v>
      </c>
      <c r="C38" s="12">
        <v>400000</v>
      </c>
      <c r="D38" s="12">
        <v>340000</v>
      </c>
      <c r="E38" s="12">
        <v>440000</v>
      </c>
      <c r="F38" s="12">
        <v>500000</v>
      </c>
      <c r="G38" s="12">
        <f>SUM(Sales[[#This Row],[1분기]:[4분기]])</f>
        <v>1680000</v>
      </c>
    </row>
    <row r="39" spans="2:7">
      <c r="B39" s="10" t="s">
        <v>8</v>
      </c>
      <c r="C39" s="12">
        <v>294000</v>
      </c>
      <c r="D39" s="12">
        <v>250000</v>
      </c>
      <c r="E39" s="12">
        <v>323000</v>
      </c>
      <c r="F39" s="12">
        <v>368000</v>
      </c>
      <c r="G39" s="12">
        <f>SUM(Sales[[#This Row],[1분기]:[4분기]])</f>
        <v>1235000</v>
      </c>
    </row>
    <row r="40" spans="2:7">
      <c r="B40" s="10" t="s">
        <v>9</v>
      </c>
      <c r="C40" s="12">
        <v>235000</v>
      </c>
      <c r="D40" s="12">
        <v>200000</v>
      </c>
      <c r="E40" s="12">
        <v>32000</v>
      </c>
      <c r="F40" s="12">
        <v>294000</v>
      </c>
      <c r="G40" s="12">
        <f>SUM(Sales[[#This Row],[1분기]:[4분기]])</f>
        <v>761000</v>
      </c>
    </row>
    <row r="41" spans="2:7">
      <c r="B41" s="10" t="s">
        <v>10</v>
      </c>
      <c r="C41" s="12">
        <v>100000</v>
      </c>
      <c r="D41" s="12">
        <v>85000</v>
      </c>
      <c r="E41" s="12">
        <v>110000</v>
      </c>
      <c r="F41" s="12">
        <v>125000</v>
      </c>
      <c r="G41" s="12">
        <f>SUM(Sales[[#This Row],[1분기]:[4분기]])</f>
        <v>420000</v>
      </c>
    </row>
    <row r="42" spans="2:7">
      <c r="B42" s="10" t="s">
        <v>11</v>
      </c>
      <c r="C42" s="12">
        <v>300000</v>
      </c>
      <c r="D42" s="12">
        <v>255000</v>
      </c>
      <c r="E42" s="12">
        <v>330000</v>
      </c>
      <c r="F42" s="12">
        <v>375000</v>
      </c>
      <c r="G42" s="12">
        <f>SUM(Sales[[#This Row],[1분기]:[4분기]])</f>
        <v>1260000</v>
      </c>
    </row>
    <row r="43" spans="2:7">
      <c r="B43" s="10" t="s">
        <v>12</v>
      </c>
      <c r="C43" s="12">
        <v>250000</v>
      </c>
      <c r="D43" s="12">
        <v>213000</v>
      </c>
      <c r="E43" s="12">
        <v>275000</v>
      </c>
      <c r="F43" s="12">
        <v>313000</v>
      </c>
      <c r="G43" s="12">
        <f>SUM(Sales[[#This Row],[1분기]:[4분기]])</f>
        <v>1051000</v>
      </c>
    </row>
    <row r="44" spans="2:7">
      <c r="B44" s="10" t="s">
        <v>13</v>
      </c>
      <c r="C44" s="12">
        <v>400000</v>
      </c>
      <c r="D44" s="12">
        <v>340000</v>
      </c>
      <c r="E44" s="12">
        <v>440000</v>
      </c>
      <c r="F44" s="12">
        <v>500000</v>
      </c>
      <c r="G44" s="12">
        <f>SUM(Sales[[#This Row],[1분기]:[4분기]])</f>
        <v>1680000</v>
      </c>
    </row>
    <row r="45" spans="2:7">
      <c r="B45" s="10" t="s">
        <v>14</v>
      </c>
      <c r="C45" s="12">
        <v>200000</v>
      </c>
      <c r="D45" s="12">
        <v>170000</v>
      </c>
      <c r="E45" s="12">
        <v>220000</v>
      </c>
      <c r="F45" s="12">
        <v>250000</v>
      </c>
      <c r="G45" s="12">
        <f>SUM(Sales[[#This Row],[1분기]:[4분기]])</f>
        <v>840000</v>
      </c>
    </row>
    <row r="46" spans="2:7">
      <c r="B46" s="10" t="s">
        <v>15</v>
      </c>
      <c r="C46" s="12">
        <v>1895000</v>
      </c>
      <c r="D46" s="12">
        <v>1611000</v>
      </c>
      <c r="E46" s="12">
        <v>3445000</v>
      </c>
      <c r="F46" s="12">
        <v>3333000</v>
      </c>
      <c r="G46" s="12">
        <f>SUM(Sales[[#This Row],[1분기]:[4분기]])</f>
        <v>10284000</v>
      </c>
    </row>
    <row r="47" spans="2:7">
      <c r="B47" s="10" t="s">
        <v>16</v>
      </c>
      <c r="C47" s="12">
        <v>544000</v>
      </c>
      <c r="D47" s="12">
        <v>462000</v>
      </c>
      <c r="E47" s="12">
        <v>598000</v>
      </c>
      <c r="F47" s="12">
        <v>680000</v>
      </c>
      <c r="G47" s="12">
        <f>SUM(Sales[[#This Row],[1분기]:[4분기]])</f>
        <v>2284000</v>
      </c>
    </row>
    <row r="48" spans="2:7">
      <c r="B48" s="10" t="s">
        <v>17</v>
      </c>
      <c r="C48" s="12">
        <v>200000</v>
      </c>
      <c r="D48" s="12">
        <v>170000</v>
      </c>
      <c r="E48" s="12">
        <v>220000</v>
      </c>
      <c r="F48" s="12">
        <v>250000</v>
      </c>
      <c r="G48" s="12">
        <f>SUM(Sales[[#This Row],[1분기]:[4분기]])</f>
        <v>840000</v>
      </c>
    </row>
    <row r="49" spans="2:7">
      <c r="B49" s="10" t="s">
        <v>18</v>
      </c>
      <c r="C49" s="12">
        <v>60000</v>
      </c>
      <c r="D49" s="12">
        <v>51000</v>
      </c>
      <c r="E49" s="12">
        <v>66000</v>
      </c>
      <c r="F49" s="12">
        <v>75000</v>
      </c>
      <c r="G49" s="12">
        <f>SUM(Sales[[#This Row],[1분기]:[4분기]])</f>
        <v>252000</v>
      </c>
    </row>
    <row r="50" spans="2:7">
      <c r="B50" s="10" t="s">
        <v>19</v>
      </c>
      <c r="C50" s="12">
        <v>2413000</v>
      </c>
      <c r="D50" s="12">
        <v>2051000</v>
      </c>
      <c r="E50" s="12">
        <v>4000000</v>
      </c>
      <c r="F50" s="12">
        <v>3016000</v>
      </c>
      <c r="G50" s="12">
        <f>SUM(Sales[[#This Row],[1분기]:[4분기]])</f>
        <v>11480000</v>
      </c>
    </row>
    <row r="51" spans="2:7">
      <c r="B51" s="10" t="s">
        <v>20</v>
      </c>
      <c r="C51" s="12">
        <v>233000</v>
      </c>
      <c r="D51" s="12">
        <v>198000</v>
      </c>
      <c r="E51" s="12">
        <v>256000</v>
      </c>
      <c r="F51" s="12">
        <v>291000</v>
      </c>
      <c r="G51" s="12">
        <f>SUM(Sales[[#This Row],[1분기]:[4분기]])</f>
        <v>978000</v>
      </c>
    </row>
    <row r="52" spans="2:7">
      <c r="B52" s="10" t="s">
        <v>21</v>
      </c>
      <c r="C52" s="12">
        <v>354000</v>
      </c>
      <c r="D52" s="12">
        <v>301000</v>
      </c>
      <c r="E52" s="12">
        <v>389000</v>
      </c>
      <c r="F52" s="12">
        <v>443000</v>
      </c>
      <c r="G52" s="12">
        <f>SUM(Sales[[#This Row],[1분기]:[4분기]])</f>
        <v>1487000</v>
      </c>
    </row>
    <row r="53" spans="2:7">
      <c r="B53" s="10" t="s">
        <v>22</v>
      </c>
      <c r="C53" s="12">
        <v>423000</v>
      </c>
      <c r="D53" s="12">
        <v>360000</v>
      </c>
      <c r="E53" s="12">
        <v>465000</v>
      </c>
      <c r="F53" s="12">
        <v>529000</v>
      </c>
      <c r="G53" s="12">
        <f>SUM(Sales[[#This Row],[1분기]:[4분기]])</f>
        <v>1777000</v>
      </c>
    </row>
    <row r="54" spans="2:7">
      <c r="B54" s="10" t="s">
        <v>23</v>
      </c>
      <c r="C54" s="12">
        <v>2222000</v>
      </c>
      <c r="D54" s="12">
        <v>1889000</v>
      </c>
      <c r="E54" s="12">
        <v>2444000</v>
      </c>
      <c r="F54" s="12">
        <v>2778000</v>
      </c>
      <c r="G54" s="12">
        <f>SUM(Sales[[#This Row],[1분기]:[4분기]])</f>
        <v>9333000</v>
      </c>
    </row>
    <row r="55" spans="2:7">
      <c r="B55" s="10" t="s">
        <v>24</v>
      </c>
      <c r="C55" s="12">
        <v>1550000</v>
      </c>
      <c r="D55" s="12">
        <v>1318000</v>
      </c>
      <c r="E55" s="12">
        <v>1705000</v>
      </c>
      <c r="F55" s="12">
        <v>1938000</v>
      </c>
      <c r="G55" s="12">
        <f>SUM(Sales[[#This Row],[1분기]:[4분기]])</f>
        <v>6511000</v>
      </c>
    </row>
    <row r="56" spans="2:7">
      <c r="B56" s="10" t="s">
        <v>25</v>
      </c>
      <c r="C56" s="12">
        <v>30000</v>
      </c>
      <c r="D56" s="12">
        <v>26000</v>
      </c>
      <c r="E56" s="12">
        <v>33000</v>
      </c>
      <c r="F56" s="12">
        <v>38000</v>
      </c>
      <c r="G56" s="12">
        <f>SUM(Sales[[#This Row],[1분기]:[4분기]])</f>
        <v>127000</v>
      </c>
    </row>
    <row r="57" spans="2:7">
      <c r="B57" s="10" t="s">
        <v>26</v>
      </c>
      <c r="C57" s="12">
        <v>208000</v>
      </c>
      <c r="D57" s="12">
        <v>177000</v>
      </c>
      <c r="E57" s="12">
        <v>229000</v>
      </c>
      <c r="F57" s="12">
        <v>260000</v>
      </c>
      <c r="G57" s="12">
        <f>SUM(Sales[[#This Row],[1분기]:[4분기]])</f>
        <v>874000</v>
      </c>
    </row>
    <row r="58" spans="2:7">
      <c r="B58" s="10" t="s">
        <v>27</v>
      </c>
      <c r="C58" s="12">
        <v>356000</v>
      </c>
      <c r="D58" s="12">
        <v>303000</v>
      </c>
      <c r="E58" s="12">
        <v>392000</v>
      </c>
      <c r="F58" s="12">
        <v>445000</v>
      </c>
      <c r="G58" s="12">
        <f>SUM(Sales[[#This Row],[1분기]:[4분기]])</f>
        <v>1496000</v>
      </c>
    </row>
    <row r="59" spans="2:7">
      <c r="B59" s="10" t="s">
        <v>28</v>
      </c>
      <c r="C59" s="12">
        <v>258000</v>
      </c>
      <c r="D59" s="12">
        <v>219000</v>
      </c>
      <c r="E59" s="12">
        <v>284000</v>
      </c>
      <c r="F59" s="12">
        <v>323000</v>
      </c>
      <c r="G59" s="12">
        <f>SUM(Sales[[#This Row],[1분기]:[4분기]])</f>
        <v>1084000</v>
      </c>
    </row>
    <row r="60" spans="2:7">
      <c r="B60" s="10" t="s">
        <v>29</v>
      </c>
      <c r="C60" s="12">
        <v>414000</v>
      </c>
      <c r="D60" s="12">
        <v>352000</v>
      </c>
      <c r="E60" s="12">
        <v>455000</v>
      </c>
      <c r="F60" s="12">
        <v>518000</v>
      </c>
      <c r="G60" s="12">
        <f>SUM(Sales[[#This Row],[1분기]:[4분기]])</f>
        <v>1739000</v>
      </c>
    </row>
    <row r="61" spans="2:7">
      <c r="B61" s="10" t="s">
        <v>30</v>
      </c>
      <c r="C61" s="12">
        <v>369000</v>
      </c>
      <c r="D61" s="12">
        <v>314000</v>
      </c>
      <c r="E61" s="12">
        <v>406000</v>
      </c>
      <c r="F61" s="12">
        <v>461000</v>
      </c>
      <c r="G61" s="12">
        <f>SUM(Sales[[#This Row],[1분기]:[4분기]])</f>
        <v>1550000</v>
      </c>
    </row>
    <row r="62" spans="2:7">
      <c r="B62" s="10" t="s">
        <v>31</v>
      </c>
      <c r="C62" s="12">
        <v>324000</v>
      </c>
      <c r="D62" s="12">
        <v>275000</v>
      </c>
      <c r="E62" s="12">
        <v>356000</v>
      </c>
      <c r="F62" s="12">
        <v>405000</v>
      </c>
      <c r="G62" s="12">
        <f>SUM(Sales[[#This Row],[1분기]:[4분기]])</f>
        <v>1360000</v>
      </c>
    </row>
    <row r="63" spans="2:7">
      <c r="B63" s="10" t="s">
        <v>32</v>
      </c>
      <c r="C63" s="12">
        <v>87000</v>
      </c>
      <c r="D63" s="12">
        <v>74000</v>
      </c>
      <c r="E63" s="12">
        <v>96000</v>
      </c>
      <c r="F63" s="12">
        <v>109000</v>
      </c>
      <c r="G63" s="12">
        <f>SUM(Sales[[#This Row],[1분기]:[4분기]])</f>
        <v>366000</v>
      </c>
    </row>
  </sheetData>
  <mergeCells count="1">
    <mergeCell ref="A2:F4"/>
  </mergeCells>
  <phoneticPr fontId="4"/>
  <dataValidations count="2">
    <dataValidation type="list" allowBlank="1" showInputMessage="1" showErrorMessage="1" sqref="K4">
      <formula1>"예,아니요"</formula1>
    </dataValidation>
    <dataValidation type="list" showInputMessage="1" showErrorMessage="1" sqref="K2">
      <formula1>"1,2,3,4,5,6,7,8,9,10"</formula1>
    </dataValidation>
  </dataValidations>
  <printOptions horizontalCentered="1"/>
  <pageMargins left="0.7" right="0.7" top="0.75" bottom="0.75" header="0.3" footer="0.3"/>
  <pageSetup fitToHeight="0" orientation="landscape" r:id="rId1"/>
  <rowBreaks count="1" manualBreakCount="1">
    <brk id="32" max="7" man="1"/>
  </rowBreaks>
  <colBreaks count="1" manualBreakCount="1">
    <brk id="8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2"/>
  <sheetViews>
    <sheetView workbookViewId="0"/>
  </sheetViews>
  <sheetFormatPr defaultRowHeight="12"/>
  <cols>
    <col min="1" max="2" width="9.140625" style="1"/>
    <col min="3" max="3" width="12.5703125" style="2" customWidth="1"/>
    <col min="4" max="5" width="9.140625" style="1"/>
    <col min="6" max="10" width="12.28515625" style="2" customWidth="1"/>
    <col min="11" max="16384" width="9.140625" style="1"/>
  </cols>
  <sheetData>
    <row r="1" spans="1:10">
      <c r="A1" s="1" t="s">
        <v>38</v>
      </c>
    </row>
    <row r="4" spans="1:10">
      <c r="E4" s="1" t="s">
        <v>2</v>
      </c>
      <c r="F4" s="2" t="s">
        <v>33</v>
      </c>
      <c r="G4" s="2" t="s">
        <v>34</v>
      </c>
      <c r="H4" s="2" t="s">
        <v>35</v>
      </c>
      <c r="I4" s="2" t="s">
        <v>36</v>
      </c>
      <c r="J4" s="2" t="s">
        <v>37</v>
      </c>
    </row>
    <row r="5" spans="1:10">
      <c r="B5" s="1">
        <v>1</v>
      </c>
      <c r="C5" s="3">
        <f>IF($B5&gt;n,"",LARGE(Sales[합계],1))</f>
        <v>18500000</v>
      </c>
      <c r="D5" s="1">
        <f ca="1">IF($B5&gt;n,"",IF(C4=C5,MATCH(C5,OFFSET(Sales[합계],D4,),0)+D4,MATCH(C5,Sales[합계],0)))</f>
        <v>1</v>
      </c>
      <c r="E5" s="1" t="str">
        <f ca="1">IF($B5&gt;n,"",INDEX(Sales[제품],D5))</f>
        <v>프레임</v>
      </c>
      <c r="F5" s="3">
        <f ca="1">IF($B5&gt;n,"",INDEX(Sales[1분기],$D5))</f>
        <v>4000000</v>
      </c>
      <c r="G5" s="3">
        <f ca="1">IF($B5&gt;n,"",INDEX(Sales[2분기],$D5))</f>
        <v>4500000</v>
      </c>
      <c r="H5" s="3">
        <f ca="1">IF($B5&gt;n,"",INDEX(Sales[3분기],$D5))</f>
        <v>5000000</v>
      </c>
      <c r="I5" s="3">
        <f ca="1">IF($B5&gt;n,"",INDEX(Sales[4분기],$D5))</f>
        <v>5000000</v>
      </c>
      <c r="J5" s="3">
        <f t="shared" ref="J5:J14" ca="1" si="0">IF($B5&gt;n,"",SUM(F5:I5))</f>
        <v>18500000</v>
      </c>
    </row>
    <row r="6" spans="1:10">
      <c r="B6" s="1">
        <v>2</v>
      </c>
      <c r="C6" s="3">
        <f>IF($B6&gt;n,"",LARGE(Sales[합계],2))</f>
        <v>11480000</v>
      </c>
      <c r="D6" s="1">
        <f ca="1">IF($B6&gt;n,"",IF(C5=C6,MATCH(C6,OFFSET(Sales[합계],D5,),0)+D5,MATCH(C6,Sales[합계],0)))</f>
        <v>16</v>
      </c>
      <c r="E6" s="1" t="str">
        <f ca="1">IF($B6&gt;n,"",INDEX(Sales[제품],D6))</f>
        <v>안장 주머니</v>
      </c>
      <c r="F6" s="3">
        <f ca="1">IF($B6&gt;n,"",INDEX(Sales[1분기],$D6))</f>
        <v>2413000</v>
      </c>
      <c r="G6" s="3">
        <f ca="1">IF($B6&gt;n,"",INDEX(Sales[2분기],$D6))</f>
        <v>2051000</v>
      </c>
      <c r="H6" s="3">
        <f ca="1">IF($B6&gt;n,"",INDEX(Sales[3분기],$D6))</f>
        <v>4000000</v>
      </c>
      <c r="I6" s="3">
        <f ca="1">IF($B6&gt;n,"",INDEX(Sales[4분기],$D6))</f>
        <v>3016000</v>
      </c>
      <c r="J6" s="3">
        <f t="shared" ca="1" si="0"/>
        <v>11480000</v>
      </c>
    </row>
    <row r="7" spans="1:10">
      <c r="B7" s="1">
        <v>3</v>
      </c>
      <c r="C7" s="3">
        <f>IF($B7&gt;n,"",LARGE(Sales[합계],3))</f>
        <v>10284000</v>
      </c>
      <c r="D7" s="1">
        <f ca="1">IF($B7&gt;n,"",IF(C6=C7,MATCH(C7,OFFSET(Sales[합계],D6,),0)+D6,MATCH(C7,Sales[합계],0)))</f>
        <v>12</v>
      </c>
      <c r="E7" s="1" t="str">
        <f ca="1">IF($B7&gt;n,"",INDEX(Sales[제품],D7))</f>
        <v>핸들바</v>
      </c>
      <c r="F7" s="3">
        <f ca="1">IF($B7&gt;n,"",INDEX(Sales[1분기],$D7))</f>
        <v>1895000</v>
      </c>
      <c r="G7" s="3">
        <f ca="1">IF($B7&gt;n,"",INDEX(Sales[2분기],$D7))</f>
        <v>1611000</v>
      </c>
      <c r="H7" s="3">
        <f ca="1">IF($B7&gt;n,"",INDEX(Sales[3분기],$D7))</f>
        <v>3445000</v>
      </c>
      <c r="I7" s="3">
        <f ca="1">IF($B7&gt;n,"",INDEX(Sales[4분기],$D7))</f>
        <v>3333000</v>
      </c>
      <c r="J7" s="3">
        <f t="shared" ca="1" si="0"/>
        <v>10284000</v>
      </c>
    </row>
    <row r="8" spans="1:10">
      <c r="B8" s="1">
        <v>4</v>
      </c>
      <c r="C8" s="3">
        <f>IF($B8&gt;n,"",LARGE(Sales[합계],4))</f>
        <v>9333000</v>
      </c>
      <c r="D8" s="1">
        <f ca="1">IF($B8&gt;n,"",IF(C7=C8,MATCH(C8,OFFSET(Sales[합계],D7,),0)+D7,MATCH(C8,Sales[합계],0)))</f>
        <v>20</v>
      </c>
      <c r="E8" s="1" t="str">
        <f ca="1">IF($B8&gt;n,"",INDEX(Sales[제품],D8))</f>
        <v>그립</v>
      </c>
      <c r="F8" s="3">
        <f ca="1">IF($B8&gt;n,"",INDEX(Sales[1분기],$D8))</f>
        <v>2222000</v>
      </c>
      <c r="G8" s="3">
        <f ca="1">IF($B8&gt;n,"",INDEX(Sales[2분기],$D8))</f>
        <v>1889000</v>
      </c>
      <c r="H8" s="3">
        <f ca="1">IF($B8&gt;n,"",INDEX(Sales[3분기],$D8))</f>
        <v>2444000</v>
      </c>
      <c r="I8" s="3">
        <f ca="1">IF($B8&gt;n,"",INDEX(Sales[4분기],$D8))</f>
        <v>2778000</v>
      </c>
      <c r="J8" s="3">
        <f t="shared" ca="1" si="0"/>
        <v>9333000</v>
      </c>
    </row>
    <row r="9" spans="1:10">
      <c r="B9" s="1">
        <v>5</v>
      </c>
      <c r="C9" s="3">
        <f>IF($B9&gt;n,"",LARGE(Sales[합계],5))</f>
        <v>6511000</v>
      </c>
      <c r="D9" s="1">
        <f ca="1">IF($B9&gt;n,"",IF(C8=C9,MATCH(C9,OFFSET(Sales[합계],D8,),0)+D8,MATCH(C9,Sales[합계],0)))</f>
        <v>21</v>
      </c>
      <c r="E9" s="1" t="str">
        <f ca="1">IF($B9&gt;n,"",INDEX(Sales[제품],D9))</f>
        <v>그립 테이프</v>
      </c>
      <c r="F9" s="3">
        <f ca="1">IF($B9&gt;n,"",INDEX(Sales[1분기],$D9))</f>
        <v>1550000</v>
      </c>
      <c r="G9" s="3">
        <f ca="1">IF($B9&gt;n,"",INDEX(Sales[2분기],$D9))</f>
        <v>1318000</v>
      </c>
      <c r="H9" s="3">
        <f ca="1">IF($B9&gt;n,"",INDEX(Sales[3분기],$D9))</f>
        <v>1705000</v>
      </c>
      <c r="I9" s="3">
        <f ca="1">IF($B9&gt;n,"",INDEX(Sales[4분기],$D9))</f>
        <v>1938000</v>
      </c>
      <c r="J9" s="3">
        <f t="shared" ca="1" si="0"/>
        <v>6511000</v>
      </c>
    </row>
    <row r="10" spans="1:10">
      <c r="B10" s="1">
        <v>6</v>
      </c>
      <c r="C10" s="3" t="str">
        <f>IF($B10&gt;n,"",LARGE(Sales[합계],6))</f>
        <v/>
      </c>
      <c r="D10" s="1" t="str">
        <f ca="1">IF($B10&gt;n,"",IF(C9=C10,MATCH(C10,OFFSET(Sales[합계],D9,),0)+D9,MATCH(C10,Sales[합계],0)))</f>
        <v/>
      </c>
      <c r="E10" s="1" t="str">
        <f>IF($B10&gt;n,"",INDEX(Sales[제품],D10))</f>
        <v/>
      </c>
      <c r="F10" s="3" t="str">
        <f>IF($B10&gt;n,"",INDEX(Sales[1분기],$D10))</f>
        <v/>
      </c>
      <c r="G10" s="3" t="str">
        <f>IF($B10&gt;n,"",INDEX(Sales[2분기],$D10))</f>
        <v/>
      </c>
      <c r="H10" s="3" t="str">
        <f>IF($B10&gt;n,"",INDEX(Sales[3분기],$D10))</f>
        <v/>
      </c>
      <c r="I10" s="3" t="str">
        <f>IF($B10&gt;n,"",INDEX(Sales[4분기],$D10))</f>
        <v/>
      </c>
      <c r="J10" s="3" t="str">
        <f t="shared" si="0"/>
        <v/>
      </c>
    </row>
    <row r="11" spans="1:10">
      <c r="B11" s="1">
        <v>7</v>
      </c>
      <c r="C11" s="3" t="str">
        <f>IF($B11&gt;n,"",LARGE(Sales[합계],7))</f>
        <v/>
      </c>
      <c r="D11" s="1" t="str">
        <f ca="1">IF($B11&gt;n,"",IF(C10=C11,MATCH(C11,OFFSET(Sales[합계],D10,),0)+D10,MATCH(C11,Sales[합계],0)))</f>
        <v/>
      </c>
      <c r="E11" s="1" t="str">
        <f>IF($B11&gt;n,"",INDEX(Sales[제품],D11))</f>
        <v/>
      </c>
      <c r="F11" s="3" t="str">
        <f>IF($B11&gt;n,"",INDEX(Sales[1분기],$D11))</f>
        <v/>
      </c>
      <c r="G11" s="3" t="str">
        <f>IF($B11&gt;n,"",INDEX(Sales[2분기],$D11))</f>
        <v/>
      </c>
      <c r="H11" s="3" t="str">
        <f>IF($B11&gt;n,"",INDEX(Sales[3분기],$D11))</f>
        <v/>
      </c>
      <c r="I11" s="3" t="str">
        <f>IF($B11&gt;n,"",INDEX(Sales[4분기],$D11))</f>
        <v/>
      </c>
      <c r="J11" s="3" t="str">
        <f t="shared" si="0"/>
        <v/>
      </c>
    </row>
    <row r="12" spans="1:10">
      <c r="B12" s="1">
        <v>8</v>
      </c>
      <c r="C12" s="3" t="str">
        <f>IF($B12&gt;n,"",LARGE(Sales[합계],8))</f>
        <v/>
      </c>
      <c r="D12" s="1" t="str">
        <f ca="1">IF($B12&gt;n,"",IF(C11=C12,MATCH(C12,OFFSET(Sales[합계],D11,),0)+D11,MATCH(C12,Sales[합계],0)))</f>
        <v/>
      </c>
      <c r="E12" s="1" t="str">
        <f>IF($B12&gt;n,"",INDEX(Sales[제품],D12))</f>
        <v/>
      </c>
      <c r="F12" s="3" t="str">
        <f>IF($B12&gt;n,"",INDEX(Sales[1분기],$D12))</f>
        <v/>
      </c>
      <c r="G12" s="3" t="str">
        <f>IF($B12&gt;n,"",INDEX(Sales[2분기],$D12))</f>
        <v/>
      </c>
      <c r="H12" s="3" t="str">
        <f>IF($B12&gt;n,"",INDEX(Sales[3분기],$D12))</f>
        <v/>
      </c>
      <c r="I12" s="3" t="str">
        <f>IF($B12&gt;n,"",INDEX(Sales[4분기],$D12))</f>
        <v/>
      </c>
      <c r="J12" s="3" t="str">
        <f t="shared" si="0"/>
        <v/>
      </c>
    </row>
    <row r="13" spans="1:10">
      <c r="B13" s="1">
        <v>9</v>
      </c>
      <c r="C13" s="3" t="str">
        <f>IF($B13&gt;n,"",LARGE(Sales[합계],9))</f>
        <v/>
      </c>
      <c r="D13" s="1" t="str">
        <f ca="1">IF($B13&gt;n,"",IF(C12=C13,MATCH(C13,OFFSET(Sales[합계],D12,),0)+D12,MATCH(C13,Sales[합계],0)))</f>
        <v/>
      </c>
      <c r="E13" s="1" t="str">
        <f>IF($B13&gt;n,"",INDEX(Sales[제품],D13))</f>
        <v/>
      </c>
      <c r="F13" s="3" t="str">
        <f>IF($B13&gt;n,"",INDEX(Sales[1분기],$D13))</f>
        <v/>
      </c>
      <c r="G13" s="3" t="str">
        <f>IF($B13&gt;n,"",INDEX(Sales[2분기],$D13))</f>
        <v/>
      </c>
      <c r="H13" s="3" t="str">
        <f>IF($B13&gt;n,"",INDEX(Sales[3분기],$D13))</f>
        <v/>
      </c>
      <c r="I13" s="3" t="str">
        <f>IF($B13&gt;n,"",INDEX(Sales[4분기],$D13))</f>
        <v/>
      </c>
      <c r="J13" s="3" t="str">
        <f t="shared" si="0"/>
        <v/>
      </c>
    </row>
    <row r="14" spans="1:10">
      <c r="B14" s="1">
        <v>10</v>
      </c>
      <c r="C14" s="3" t="str">
        <f>IF($B14&gt;n,"",LARGE(Sales[합계],10))</f>
        <v/>
      </c>
      <c r="D14" s="1" t="str">
        <f ca="1">IF($B14&gt;n,"",IF(C13=C14,MATCH(C14,OFFSET(Sales[합계],D13,),0)+D13,MATCH(C14,Sales[합계],0)))</f>
        <v/>
      </c>
      <c r="E14" s="1" t="str">
        <f>IF($B14&gt;n,"",INDEX(Sales[제품],D14))</f>
        <v/>
      </c>
      <c r="F14" s="3" t="str">
        <f>IF($B14&gt;n,"",INDEX(Sales[1분기],$D14))</f>
        <v/>
      </c>
      <c r="G14" s="3" t="str">
        <f>IF($B14&gt;n,"",INDEX(Sales[2분기],$D14))</f>
        <v/>
      </c>
      <c r="H14" s="3" t="str">
        <f>IF($B14&gt;n,"",INDEX(Sales[3분기],$D14))</f>
        <v/>
      </c>
      <c r="I14" s="3" t="str">
        <f>IF($B14&gt;n,"",INDEX(Sales[4분기],$D14))</f>
        <v/>
      </c>
      <c r="J14" s="3" t="str">
        <f t="shared" si="0"/>
        <v/>
      </c>
    </row>
    <row r="15" spans="1:10">
      <c r="E15" s="1" t="str">
        <f>""</f>
        <v/>
      </c>
    </row>
    <row r="16" spans="1:10">
      <c r="B16" s="1" t="b">
        <f>IncludeOther="yes"</f>
        <v>0</v>
      </c>
      <c r="E16" s="1" t="s">
        <v>41</v>
      </c>
      <c r="F16" s="3">
        <f ca="1">SUM(Sales[1분기]) - SUM(F5:F14)</f>
        <v>6533000</v>
      </c>
      <c r="G16" s="3">
        <f ca="1">SUM(Sales[2분기]) - SUM(G5:G14)</f>
        <v>5555000</v>
      </c>
      <c r="H16" s="3">
        <f ca="1">SUM(Sales[3분기]) - SUM(H5:H14)</f>
        <v>6958000</v>
      </c>
      <c r="I16" s="3">
        <f ca="1">SUM(Sales[4분기]) - SUM(I5:I14)</f>
        <v>8170000</v>
      </c>
      <c r="J16" s="3">
        <f ca="1">SUM(Sales[합계]) - SUM(J5:J14)</f>
        <v>27216000</v>
      </c>
    </row>
    <row r="18" spans="2:10">
      <c r="E18" s="1" t="s">
        <v>37</v>
      </c>
      <c r="F18" s="3">
        <f>SUM(Sales[1분기])</f>
        <v>18613000</v>
      </c>
      <c r="G18" s="3">
        <f>SUM(Sales[2분기])</f>
        <v>16924000</v>
      </c>
      <c r="H18" s="3">
        <f>SUM(Sales[3분기])</f>
        <v>23552000</v>
      </c>
      <c r="I18" s="3">
        <f>SUM(Sales[4분기])</f>
        <v>24235000</v>
      </c>
      <c r="J18" s="3">
        <f>SUM(Sales[합계])</f>
        <v>83324000</v>
      </c>
    </row>
    <row r="22" spans="2:10">
      <c r="B22" s="1" t="str">
        <f>"전체 및 상위 " &amp; n &amp; " 개 제품"</f>
        <v>전체 및 상위 5 개 제품</v>
      </c>
    </row>
  </sheetData>
  <phoneticPr fontId="4"/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9c1fb53-399a-4d91-bfc2-0a118990ebe4" xsi:nil="true"/>
    <AssetExpire xmlns="49c1fb53-399a-4d91-bfc2-0a118990ebe4">2029-01-01T08:00:00+00:00</AssetExpire>
    <CampaignTagsTaxHTField0 xmlns="49c1fb53-399a-4d91-bfc2-0a118990ebe4">
      <Terms xmlns="http://schemas.microsoft.com/office/infopath/2007/PartnerControls"/>
    </CampaignTagsTaxHTField0>
    <IntlLangReviewDate xmlns="49c1fb53-399a-4d91-bfc2-0a118990ebe4" xsi:nil="true"/>
    <TPFriendlyName xmlns="49c1fb53-399a-4d91-bfc2-0a118990ebe4" xsi:nil="true"/>
    <IntlLangReview xmlns="49c1fb53-399a-4d91-bfc2-0a118990ebe4">false</IntlLangReview>
    <LocLastLocAttemptVersionLookup xmlns="49c1fb53-399a-4d91-bfc2-0a118990ebe4">835959</LocLastLocAttemptVersionLookup>
    <PolicheckWords xmlns="49c1fb53-399a-4d91-bfc2-0a118990ebe4" xsi:nil="true"/>
    <SubmitterId xmlns="49c1fb53-399a-4d91-bfc2-0a118990ebe4" xsi:nil="true"/>
    <AcquiredFrom xmlns="49c1fb53-399a-4d91-bfc2-0a118990ebe4">Internal MS</AcquiredFrom>
    <EditorialStatus xmlns="49c1fb53-399a-4d91-bfc2-0a118990ebe4">Complete</EditorialStatus>
    <Markets xmlns="49c1fb53-399a-4d91-bfc2-0a118990ebe4"/>
    <OriginAsset xmlns="49c1fb53-399a-4d91-bfc2-0a118990ebe4" xsi:nil="true"/>
    <AssetStart xmlns="49c1fb53-399a-4d91-bfc2-0a118990ebe4">2012-05-15T20:27:00+00:00</AssetStart>
    <FriendlyTitle xmlns="49c1fb53-399a-4d91-bfc2-0a118990ebe4" xsi:nil="true"/>
    <MarketSpecific xmlns="49c1fb53-399a-4d91-bfc2-0a118990ebe4">false</MarketSpecific>
    <TPNamespace xmlns="49c1fb53-399a-4d91-bfc2-0a118990ebe4" xsi:nil="true"/>
    <PublishStatusLookup xmlns="49c1fb53-399a-4d91-bfc2-0a118990ebe4">
      <Value>447142</Value>
    </PublishStatusLookup>
    <APAuthor xmlns="49c1fb53-399a-4d91-bfc2-0a118990ebe4">
      <UserInfo>
        <DisplayName/>
        <AccountId>2467</AccountId>
        <AccountType/>
      </UserInfo>
    </APAuthor>
    <TPCommandLine xmlns="49c1fb53-399a-4d91-bfc2-0a118990ebe4" xsi:nil="true"/>
    <IntlLangReviewer xmlns="49c1fb53-399a-4d91-bfc2-0a118990ebe4" xsi:nil="true"/>
    <OpenTemplate xmlns="49c1fb53-399a-4d91-bfc2-0a118990ebe4">true</OpenTemplate>
    <CSXSubmissionDate xmlns="49c1fb53-399a-4d91-bfc2-0a118990ebe4" xsi:nil="true"/>
    <TaxCatchAll xmlns="49c1fb53-399a-4d91-bfc2-0a118990ebe4"/>
    <Manager xmlns="49c1fb53-399a-4d91-bfc2-0a118990ebe4" xsi:nil="true"/>
    <NumericId xmlns="49c1fb53-399a-4d91-bfc2-0a118990ebe4" xsi:nil="true"/>
    <ParentAssetId xmlns="49c1fb53-399a-4d91-bfc2-0a118990ebe4" xsi:nil="true"/>
    <OriginalSourceMarket xmlns="49c1fb53-399a-4d91-bfc2-0a118990ebe4">english</OriginalSourceMarket>
    <ApprovalStatus xmlns="49c1fb53-399a-4d91-bfc2-0a118990ebe4">InProgress</ApprovalStatus>
    <TPComponent xmlns="49c1fb53-399a-4d91-bfc2-0a118990ebe4" xsi:nil="true"/>
    <EditorialTags xmlns="49c1fb53-399a-4d91-bfc2-0a118990ebe4" xsi:nil="true"/>
    <TPExecutable xmlns="49c1fb53-399a-4d91-bfc2-0a118990ebe4" xsi:nil="true"/>
    <TPLaunchHelpLink xmlns="49c1fb53-399a-4d91-bfc2-0a118990ebe4" xsi:nil="true"/>
    <LocComments xmlns="49c1fb53-399a-4d91-bfc2-0a118990ebe4" xsi:nil="true"/>
    <LocRecommendedHandoff xmlns="49c1fb53-399a-4d91-bfc2-0a118990ebe4" xsi:nil="true"/>
    <SourceTitle xmlns="49c1fb53-399a-4d91-bfc2-0a118990ebe4" xsi:nil="true"/>
    <CSXUpdate xmlns="49c1fb53-399a-4d91-bfc2-0a118990ebe4">false</CSXUpdate>
    <IntlLocPriority xmlns="49c1fb53-399a-4d91-bfc2-0a118990ebe4" xsi:nil="true"/>
    <UAProjectedTotalWords xmlns="49c1fb53-399a-4d91-bfc2-0a118990ebe4" xsi:nil="true"/>
    <AssetType xmlns="49c1fb53-399a-4d91-bfc2-0a118990ebe4">TP</AssetType>
    <MachineTranslated xmlns="49c1fb53-399a-4d91-bfc2-0a118990ebe4">false</MachineTranslated>
    <OutputCachingOn xmlns="49c1fb53-399a-4d91-bfc2-0a118990ebe4">false</OutputCachingOn>
    <TemplateStatus xmlns="49c1fb53-399a-4d91-bfc2-0a118990ebe4">Complete</TemplateStatus>
    <IsSearchable xmlns="49c1fb53-399a-4d91-bfc2-0a118990ebe4">true</IsSearchable>
    <ContentItem xmlns="49c1fb53-399a-4d91-bfc2-0a118990ebe4" xsi:nil="true"/>
    <HandoffToMSDN xmlns="49c1fb53-399a-4d91-bfc2-0a118990ebe4" xsi:nil="true"/>
    <ShowIn xmlns="49c1fb53-399a-4d91-bfc2-0a118990ebe4">Show everywhere</ShowIn>
    <ThumbnailAssetId xmlns="49c1fb53-399a-4d91-bfc2-0a118990ebe4" xsi:nil="true"/>
    <UALocComments xmlns="49c1fb53-399a-4d91-bfc2-0a118990ebe4">TEMPLATE ON HOLD! DO NOT PUBLISH! BlockPublish set by REDMOND\v-harko!</UALocComments>
    <UALocRecommendation xmlns="49c1fb53-399a-4d91-bfc2-0a118990ebe4">Localize</UALocRecommendation>
    <LastModifiedDateTime xmlns="49c1fb53-399a-4d91-bfc2-0a118990ebe4" xsi:nil="true"/>
    <LegacyData xmlns="49c1fb53-399a-4d91-bfc2-0a118990ebe4" xsi:nil="true"/>
    <LocManualTestRequired xmlns="49c1fb53-399a-4d91-bfc2-0a118990ebe4">false</LocManualTestRequired>
    <ClipArtFilename xmlns="49c1fb53-399a-4d91-bfc2-0a118990ebe4" xsi:nil="true"/>
    <TPApplication xmlns="49c1fb53-399a-4d91-bfc2-0a118990ebe4" xsi:nil="true"/>
    <CSXHash xmlns="49c1fb53-399a-4d91-bfc2-0a118990ebe4" xsi:nil="true"/>
    <DirectSourceMarket xmlns="49c1fb53-399a-4d91-bfc2-0a118990ebe4">english</DirectSourceMarket>
    <PrimaryImageGen xmlns="49c1fb53-399a-4d91-bfc2-0a118990ebe4">true</PrimaryImageGen>
    <PlannedPubDate xmlns="49c1fb53-399a-4d91-bfc2-0a118990ebe4" xsi:nil="true"/>
    <CSXSubmissionMarket xmlns="49c1fb53-399a-4d91-bfc2-0a118990ebe4" xsi:nil="true"/>
    <Downloads xmlns="49c1fb53-399a-4d91-bfc2-0a118990ebe4">0</Downloads>
    <ArtSampleDocs xmlns="49c1fb53-399a-4d91-bfc2-0a118990ebe4" xsi:nil="true"/>
    <TrustLevel xmlns="49c1fb53-399a-4d91-bfc2-0a118990ebe4">1 Microsoft Managed Content</TrustLevel>
    <BlockPublish xmlns="49c1fb53-399a-4d91-bfc2-0a118990ebe4">false</BlockPublish>
    <TPLaunchHelpLinkType xmlns="49c1fb53-399a-4d91-bfc2-0a118990ebe4">Template</TPLaunchHelpLinkType>
    <LocalizationTagsTaxHTField0 xmlns="49c1fb53-399a-4d91-bfc2-0a118990ebe4">
      <Terms xmlns="http://schemas.microsoft.com/office/infopath/2007/PartnerControls"/>
    </LocalizationTagsTaxHTField0>
    <BusinessGroup xmlns="49c1fb53-399a-4d91-bfc2-0a118990ebe4" xsi:nil="true"/>
    <Providers xmlns="49c1fb53-399a-4d91-bfc2-0a118990ebe4" xsi:nil="true"/>
    <TemplateTemplateType xmlns="49c1fb53-399a-4d91-bfc2-0a118990ebe4">Excel 2007 Default</TemplateTemplateType>
    <TimesCloned xmlns="49c1fb53-399a-4d91-bfc2-0a118990ebe4" xsi:nil="true"/>
    <TPAppVersion xmlns="49c1fb53-399a-4d91-bfc2-0a118990ebe4" xsi:nil="true"/>
    <VoteCount xmlns="49c1fb53-399a-4d91-bfc2-0a118990ebe4" xsi:nil="true"/>
    <AverageRating xmlns="49c1fb53-399a-4d91-bfc2-0a118990ebe4" xsi:nil="true"/>
    <FeatureTagsTaxHTField0 xmlns="49c1fb53-399a-4d91-bfc2-0a118990ebe4">
      <Terms xmlns="http://schemas.microsoft.com/office/infopath/2007/PartnerControls"/>
    </FeatureTagsTaxHTField0>
    <Provider xmlns="49c1fb53-399a-4d91-bfc2-0a118990ebe4" xsi:nil="true"/>
    <UACurrentWords xmlns="49c1fb53-399a-4d91-bfc2-0a118990ebe4" xsi:nil="true"/>
    <AssetId xmlns="49c1fb53-399a-4d91-bfc2-0a118990ebe4">TP102897390</AssetId>
    <TPClientViewer xmlns="49c1fb53-399a-4d91-bfc2-0a118990ebe4" xsi:nil="true"/>
    <DSATActionTaken xmlns="49c1fb53-399a-4d91-bfc2-0a118990ebe4" xsi:nil="true"/>
    <APEditor xmlns="49c1fb53-399a-4d91-bfc2-0a118990ebe4">
      <UserInfo>
        <DisplayName/>
        <AccountId xsi:nil="true"/>
        <AccountType/>
      </UserInfo>
    </APEditor>
    <TPInstallLocation xmlns="49c1fb53-399a-4d91-bfc2-0a118990ebe4" xsi:nil="true"/>
    <OOCacheId xmlns="49c1fb53-399a-4d91-bfc2-0a118990ebe4" xsi:nil="true"/>
    <IsDeleted xmlns="49c1fb53-399a-4d91-bfc2-0a118990ebe4">false</IsDeleted>
    <PublishTargets xmlns="49c1fb53-399a-4d91-bfc2-0a118990ebe4">OfficeOnlineVNext</PublishTargets>
    <ApprovalLog xmlns="49c1fb53-399a-4d91-bfc2-0a118990ebe4" xsi:nil="true"/>
    <BugNumber xmlns="49c1fb53-399a-4d91-bfc2-0a118990ebe4" xsi:nil="true"/>
    <CrawlForDependencies xmlns="49c1fb53-399a-4d91-bfc2-0a118990ebe4">false</CrawlForDependencies>
    <InternalTagsTaxHTField0 xmlns="49c1fb53-399a-4d91-bfc2-0a118990ebe4">
      <Terms xmlns="http://schemas.microsoft.com/office/infopath/2007/PartnerControls"/>
    </InternalTagsTaxHTField0>
    <LastHandOff xmlns="49c1fb53-399a-4d91-bfc2-0a118990ebe4" xsi:nil="true"/>
    <Milestone xmlns="49c1fb53-399a-4d91-bfc2-0a118990ebe4" xsi:nil="true"/>
    <OriginalRelease xmlns="49c1fb53-399a-4d91-bfc2-0a118990ebe4">15</OriginalRelease>
    <RecommendationsModifier xmlns="49c1fb53-399a-4d91-bfc2-0a118990ebe4" xsi:nil="true"/>
    <ScenarioTagsTaxHTField0 xmlns="49c1fb53-399a-4d91-bfc2-0a118990ebe4">
      <Terms xmlns="http://schemas.microsoft.com/office/infopath/2007/PartnerControls"/>
    </ScenarioTagsTaxHTField0>
    <UANotes xmlns="49c1fb53-399a-4d91-bfc2-0a118990ebe4" xsi:nil="true"/>
    <LocMarketGroupTiers2 xmlns="49c1fb53-399a-4d91-bfc2-0a118990ebe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63013A-FA38-420F-B049-A18B1E0B4DBE}"/>
</file>

<file path=customXml/itemProps2.xml><?xml version="1.0" encoding="utf-8"?>
<ds:datastoreItem xmlns:ds="http://schemas.openxmlformats.org/officeDocument/2006/customXml" ds:itemID="{20916781-2449-4715-9316-7F413B94628C}"/>
</file>

<file path=customXml/itemProps3.xml><?xml version="1.0" encoding="utf-8"?>
<ds:datastoreItem xmlns:ds="http://schemas.openxmlformats.org/officeDocument/2006/customXml" ds:itemID="{213CE591-88AE-469D-8BA0-522760E24B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6</vt:i4>
      </vt:variant>
    </vt:vector>
  </HeadingPairs>
  <TitlesOfParts>
    <vt:vector size="8" baseType="lpstr">
      <vt:lpstr>분기별 판매 보고서</vt:lpstr>
      <vt:lpstr>계산</vt:lpstr>
      <vt:lpstr>ChartSubtitle</vt:lpstr>
      <vt:lpstr>IncludeOther</vt:lpstr>
      <vt:lpstr>n</vt:lpstr>
      <vt:lpstr>Other</vt:lpstr>
      <vt:lpstr>'분기별 판매 보고서'!Print_Area</vt:lpstr>
      <vt:lpstr>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2012-02-21T13:54:47Z</dcterms:created>
  <dcterms:modified xsi:type="dcterms:W3CDTF">2012-07-16T03:58:34Z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0x01010070926BE6910EE541A5C8A9203B4061CC0400C52140320FE295488DD4381964E77F84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Order">
    <vt:r8>12309600</vt:r8>
  </property>
  <property fmtid="{D5CDD505-2E9C-101B-9397-08002B2CF9AE}" pid="9" name="HiddenCategoryTags">
    <vt:lpwstr/>
  </property>
  <property fmtid="{D5CDD505-2E9C-101B-9397-08002B2CF9AE}" pid="10" name="CategoryTags">
    <vt:lpwstr/>
  </property>
  <property fmtid="{D5CDD505-2E9C-101B-9397-08002B2CF9AE}" pid="11" name="Applications">
    <vt:lpwstr/>
  </property>
</Properties>
</file>