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6"/>
  <workbookPr codeName="ThisWorkbook" autoCompressPictures="0"/>
  <mc:AlternateContent xmlns:mc="http://schemas.openxmlformats.org/markup-compatibility/2006">
    <mc:Choice Requires="x15">
      <x15ac:absPath xmlns:x15ac="http://schemas.microsoft.com/office/spreadsheetml/2010/11/ac" url="\\Deli\projects\Office_Online\technicians\IMartisek\Bugs\bugfixing\puf\el-GR\target\"/>
    </mc:Choice>
  </mc:AlternateContent>
  <bookViews>
    <workbookView xWindow="0" yWindow="0" windowWidth="28800" windowHeight="13635"/>
  </bookViews>
  <sheets>
    <sheet name="Υπολογισμός στεγαστικού" sheetId="1" r:id="rId1"/>
    <sheet name="Πίνακας διαχείρισης" sheetId="2" r:id="rId2"/>
  </sheets>
  <externalReferences>
    <externalReference r:id="rId3"/>
  </externalReferences>
  <definedNames>
    <definedName name="_xlnm.Print_Titles" localSheetId="1">'Πίνακας διαχείρισης'!$3:$3</definedName>
    <definedName name="ΑξίαΣπιτιού">'Υπολογισμός στεγαστικού'!$C$4</definedName>
    <definedName name="Αύξηση_ΜείωσηΔιάρκειαςΠληρωμής">INT(NPER(Επιτoκιο/12,-ΜηναίαΔόσηΔανείου*VLOOKUP(PaymentPercentage,PaymentScenarios,2,FALSE),ΠοσόΔανείου))</definedName>
    <definedName name="ΓραμμήΚεφαλίδων">ROW('Πίνακας διαχείρισης'!$B$3:$J$3)</definedName>
    <definedName name="ΔιάρκειαΔανείου">'Υπολογισμός στεγαστικού'!$C$6</definedName>
    <definedName name="ΈναρξηΔανείου">'Υπολογισμός στεγαστικού'!$C$8</definedName>
    <definedName name="ΕνήμεροΔάνειο">('[1]Υπολογισμός στεγαστικού'!$C$5*'[1]Υπολογισμός στεγαστικού'!$C$6*'[1]Υπολογισμός στεγαστικού'!$C$7)&gt;0</definedName>
    <definedName name="Επιτoκιο">'Υπολογισμός στεγαστικού'!$C$5</definedName>
    <definedName name="ΚαμίαΥπολειπόμενηΠληρωμή">'Πίνακας διαχείρισης'!$J$4:$J$363</definedName>
    <definedName name="ΚαταχωρημένεςΤιμές">IF(ΠοσόΔανείου*(LEN(Επιτoκιο)&gt;0)*ΔιάρκειαΔανείου*ΈναρξηΔανείου*(LEN(ΦόροςΑκίνητηςΠεριουσίας)&gt;0)&gt;0,1,0)</definedName>
    <definedName name="ΜηναίαΔόσηΔανείου">'Υπολογισμός στεγαστικού'!$E$4</definedName>
    <definedName name="ΠοσόΔανείου">'Υπολογισμός στεγαστικού'!$C$7</definedName>
    <definedName name="ΠοσοστόΑύξησης_Μείωσης">1-Αύξηση_ΜείωσηΔιάρκειαςΠληρωμής/ΔιάρκειαΔανείου</definedName>
    <definedName name="Συνολικές_μηνιαίες_δόσεις">'Πίνακας διαχείρισης'!$E$4:$F$363</definedName>
    <definedName name="σύνολο_καταβληθέντων_τόκων">'Υπολογισμός στεγαστικού'!$E$7</definedName>
    <definedName name="σύνολο_πληρωμών">'Πίνακας διαχείρισης'!$H$4:$H$363</definedName>
    <definedName name="ΤελευταίαΓραμμή">COUNTIF('Πίνακας διαχείρισης'!$C$4:$C$363,"&gt;1")+ΓραμμήΚεφαλίδων</definedName>
    <definedName name="ΤίτλοςΣτήλης1">'Υπολογισμός στεγαστικού'!$B$3</definedName>
    <definedName name="ΤίτλοςΣτήλης2">Διαχείριση[[#Headers],[Αρ.]]</definedName>
    <definedName name="τόκος">'Πίνακας διαχείρισης'!$E$4:$E$363</definedName>
    <definedName name="ΦόροςΑκίνητηςΠεριουσίας">'Υπολογισμός στεγαστικού'!$E$8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2" l="1"/>
  <c r="E4" i="1" l="1"/>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l="1"/>
  <c r="G4" i="2"/>
  <c r="I4" i="2" l="1"/>
  <c r="H4" i="2"/>
  <c r="C5" i="2" l="1"/>
  <c r="D5" i="2" s="1"/>
  <c r="G5" i="2" l="1"/>
  <c r="F5" i="2"/>
  <c r="I5" i="2" s="1"/>
  <c r="C6" i="2" l="1"/>
  <c r="G6" i="2" l="1"/>
  <c r="D6" i="2"/>
  <c r="F6" i="2" l="1"/>
  <c r="I6" i="2" s="1"/>
  <c r="C7" i="2" l="1"/>
  <c r="G7" i="2" s="1"/>
  <c r="D7" i="2" l="1"/>
  <c r="F7" i="2" l="1"/>
  <c r="I7" i="2" s="1"/>
  <c r="C8" i="2" l="1"/>
  <c r="G8" i="2" l="1"/>
  <c r="D8" i="2"/>
  <c r="F8" i="2" s="1"/>
  <c r="I8" i="2" s="1"/>
  <c r="C9" i="2" l="1"/>
  <c r="D9" i="2" l="1"/>
  <c r="G9" i="2"/>
  <c r="F9" i="2" l="1"/>
  <c r="I9" i="2" s="1"/>
  <c r="C10" i="2" l="1"/>
  <c r="G10" i="2" l="1"/>
  <c r="D10" i="2"/>
  <c r="F10" i="2" s="1"/>
  <c r="I10" i="2" s="1"/>
  <c r="C11" i="2" l="1"/>
  <c r="G11" i="2" l="1"/>
  <c r="D11" i="2"/>
  <c r="F11" i="2" s="1"/>
  <c r="I11" i="2" s="1"/>
  <c r="C12" i="2" l="1"/>
  <c r="D12" i="2" l="1"/>
  <c r="F12" i="2" s="1"/>
  <c r="I12" i="2" s="1"/>
  <c r="G12" i="2"/>
  <c r="C13" i="2" l="1"/>
  <c r="D13" i="2" l="1"/>
  <c r="F13" i="2" s="1"/>
  <c r="I13" i="2" s="1"/>
  <c r="G13" i="2"/>
  <c r="C14" i="2" l="1"/>
  <c r="D14" i="2" l="1"/>
  <c r="F14" i="2" s="1"/>
  <c r="I14" i="2" s="1"/>
  <c r="G14" i="2"/>
  <c r="C15" i="2" l="1"/>
  <c r="G15" i="2" l="1"/>
  <c r="D15" i="2"/>
  <c r="F15" i="2" s="1"/>
  <c r="I15" i="2" s="1"/>
  <c r="C16" i="2" l="1"/>
  <c r="G16" i="2" l="1"/>
  <c r="D16" i="2"/>
  <c r="F16" i="2" s="1"/>
  <c r="I16" i="2" s="1"/>
  <c r="C17" i="2" l="1"/>
  <c r="D17" i="2" l="1"/>
  <c r="G17" i="2"/>
  <c r="F17" i="2" l="1"/>
  <c r="I17" i="2" s="1"/>
  <c r="C18" i="2" l="1"/>
  <c r="D18" i="2" l="1"/>
  <c r="F18" i="2" s="1"/>
  <c r="I18" i="2" s="1"/>
  <c r="G18" i="2"/>
  <c r="C19" i="2" l="1"/>
  <c r="D19" i="2" l="1"/>
  <c r="F19" i="2" s="1"/>
  <c r="I19" i="2" s="1"/>
  <c r="G19" i="2"/>
  <c r="C20" i="2" l="1"/>
  <c r="G20" i="2" l="1"/>
  <c r="D20" i="2"/>
  <c r="F20" i="2" s="1"/>
  <c r="I20" i="2" s="1"/>
  <c r="C21" i="2" l="1"/>
  <c r="D21" i="2" l="1"/>
  <c r="F21" i="2" s="1"/>
  <c r="I21" i="2" s="1"/>
  <c r="G21" i="2"/>
  <c r="C22" i="2" l="1"/>
  <c r="D22" i="2" l="1"/>
  <c r="F22" i="2" s="1"/>
  <c r="I22" i="2" s="1"/>
  <c r="G22" i="2"/>
  <c r="C23" i="2" l="1"/>
  <c r="G23" i="2" l="1"/>
  <c r="D23" i="2"/>
  <c r="F23" i="2" s="1"/>
  <c r="I23" i="2" s="1"/>
  <c r="C24" i="2" l="1"/>
  <c r="G24" i="2" l="1"/>
  <c r="D24" i="2"/>
  <c r="F24" i="2" s="1"/>
  <c r="I24" i="2" s="1"/>
  <c r="C25" i="2" l="1"/>
  <c r="G25" i="2" l="1"/>
  <c r="D25" i="2"/>
  <c r="F25" i="2" s="1"/>
  <c r="I25" i="2" s="1"/>
  <c r="C26" i="2" l="1"/>
  <c r="G26" i="2" l="1"/>
  <c r="D26" i="2"/>
  <c r="F26" i="2" l="1"/>
  <c r="I26" i="2" s="1"/>
  <c r="C27" i="2" l="1"/>
  <c r="D27" i="2" l="1"/>
  <c r="F27" i="2" s="1"/>
  <c r="I27" i="2" s="1"/>
  <c r="G27" i="2"/>
  <c r="C28" i="2" l="1"/>
  <c r="G28" i="2" l="1"/>
  <c r="D28" i="2"/>
  <c r="F28" i="2" l="1"/>
  <c r="I28" i="2" s="1"/>
  <c r="C29" i="2" l="1"/>
  <c r="G29" i="2" l="1"/>
  <c r="D29" i="2"/>
  <c r="F29" i="2" s="1"/>
  <c r="I29" i="2" s="1"/>
  <c r="C30" i="2" l="1"/>
  <c r="D30" i="2" l="1"/>
  <c r="F30" i="2" s="1"/>
  <c r="I30" i="2" s="1"/>
  <c r="G30" i="2"/>
  <c r="C31" i="2" l="1"/>
  <c r="G31" i="2" l="1"/>
  <c r="D31" i="2"/>
  <c r="F31" i="2" s="1"/>
  <c r="I31" i="2" s="1"/>
  <c r="C32" i="2" l="1"/>
  <c r="D32" i="2" l="1"/>
  <c r="F32" i="2" s="1"/>
  <c r="I32" i="2" s="1"/>
  <c r="G32" i="2"/>
  <c r="C33" i="2" l="1"/>
  <c r="D33" i="2" l="1"/>
  <c r="F33" i="2" s="1"/>
  <c r="I33" i="2" s="1"/>
  <c r="G33" i="2"/>
  <c r="C34" i="2" l="1"/>
  <c r="G34" i="2" l="1"/>
  <c r="D34" i="2"/>
  <c r="F34" i="2" s="1"/>
  <c r="I34" i="2" s="1"/>
  <c r="C35" i="2" l="1"/>
  <c r="G35" i="2" l="1"/>
  <c r="D35" i="2"/>
  <c r="F35" i="2" s="1"/>
  <c r="I35" i="2" s="1"/>
  <c r="C36" i="2" l="1"/>
  <c r="G36" i="2" l="1"/>
  <c r="D36" i="2"/>
  <c r="F36" i="2" s="1"/>
  <c r="I36" i="2" s="1"/>
  <c r="C37" i="2" l="1"/>
  <c r="G37" i="2" l="1"/>
  <c r="D37" i="2"/>
  <c r="F37" i="2" s="1"/>
  <c r="I37" i="2" s="1"/>
  <c r="C38" i="2" l="1"/>
  <c r="G38" i="2" l="1"/>
  <c r="D38" i="2"/>
  <c r="F38" i="2" s="1"/>
  <c r="I38" i="2" s="1"/>
  <c r="C39" i="2" l="1"/>
  <c r="D39" i="2" l="1"/>
  <c r="G39" i="2"/>
  <c r="F39" i="2"/>
  <c r="I39" i="2" s="1"/>
  <c r="C40" i="2" l="1"/>
  <c r="D40" i="2" l="1"/>
  <c r="G40" i="2"/>
  <c r="F40" i="2"/>
  <c r="I40" i="2" s="1"/>
  <c r="C41" i="2" l="1"/>
  <c r="G41" i="2" l="1"/>
  <c r="D41" i="2"/>
  <c r="F41" i="2" s="1"/>
  <c r="I41" i="2" s="1"/>
  <c r="C42" i="2" l="1"/>
  <c r="G42" i="2" l="1"/>
  <c r="D42" i="2"/>
  <c r="F42" i="2" s="1"/>
  <c r="I42" i="2" s="1"/>
  <c r="C43" i="2" l="1"/>
  <c r="D43" i="2" l="1"/>
  <c r="G43" i="2"/>
  <c r="F43" i="2"/>
  <c r="I43" i="2" s="1"/>
  <c r="C44" i="2" l="1"/>
  <c r="G44" i="2" l="1"/>
  <c r="D44" i="2"/>
  <c r="F44" i="2" s="1"/>
  <c r="I44" i="2" s="1"/>
  <c r="C45" i="2" l="1"/>
  <c r="G45" i="2" l="1"/>
  <c r="D45" i="2"/>
  <c r="F45" i="2" s="1"/>
  <c r="I45" i="2" s="1"/>
  <c r="C46" i="2" l="1"/>
  <c r="D46" i="2" l="1"/>
  <c r="F46" i="2" s="1"/>
  <c r="I46" i="2" s="1"/>
  <c r="G46" i="2"/>
  <c r="C47" i="2" l="1"/>
  <c r="G47" i="2" l="1"/>
  <c r="D47" i="2"/>
  <c r="F47" i="2" s="1"/>
  <c r="I47" i="2" s="1"/>
  <c r="C48" i="2" l="1"/>
  <c r="D48" i="2" l="1"/>
  <c r="G48" i="2"/>
  <c r="F48" i="2"/>
  <c r="I48" i="2" s="1"/>
  <c r="C49" i="2" l="1"/>
  <c r="G49" i="2" l="1"/>
  <c r="D49" i="2"/>
  <c r="F49" i="2" s="1"/>
  <c r="I49" i="2" s="1"/>
  <c r="C50" i="2" l="1"/>
  <c r="G50" i="2" l="1"/>
  <c r="D50" i="2"/>
  <c r="F50" i="2" s="1"/>
  <c r="I50" i="2" s="1"/>
  <c r="C51" i="2" l="1"/>
  <c r="G51" i="2" l="1"/>
  <c r="D51" i="2"/>
  <c r="F51" i="2" s="1"/>
  <c r="I51" i="2" s="1"/>
  <c r="C52" i="2" l="1"/>
  <c r="G52" i="2" l="1"/>
  <c r="D52" i="2"/>
  <c r="F52" i="2" s="1"/>
  <c r="I52" i="2" s="1"/>
  <c r="C53" i="2" l="1"/>
  <c r="D53" i="2" l="1"/>
  <c r="F53" i="2" s="1"/>
  <c r="I53" i="2" s="1"/>
  <c r="G53" i="2"/>
  <c r="C54" i="2" l="1"/>
  <c r="D54" i="2" l="1"/>
  <c r="F54" i="2" s="1"/>
  <c r="I54" i="2" s="1"/>
  <c r="G54" i="2"/>
  <c r="C55" i="2" l="1"/>
  <c r="G55" i="2" l="1"/>
  <c r="D55" i="2"/>
  <c r="F55" i="2" s="1"/>
  <c r="I55" i="2" s="1"/>
  <c r="C56" i="2" l="1"/>
  <c r="D56" i="2" l="1"/>
  <c r="F56" i="2" s="1"/>
  <c r="I56" i="2" s="1"/>
  <c r="G56" i="2"/>
  <c r="C57" i="2" l="1"/>
  <c r="D57" i="2" l="1"/>
  <c r="G57" i="2"/>
  <c r="F57" i="2"/>
  <c r="I57" i="2" s="1"/>
  <c r="C58" i="2" l="1"/>
  <c r="D58" i="2" l="1"/>
  <c r="G58" i="2"/>
  <c r="F58" i="2"/>
  <c r="I58" i="2" s="1"/>
  <c r="C59" i="2" l="1"/>
  <c r="G59" i="2" l="1"/>
  <c r="D59" i="2"/>
  <c r="F59" i="2" s="1"/>
  <c r="I59" i="2" l="1"/>
  <c r="C60" i="2"/>
  <c r="D60" i="2" l="1"/>
  <c r="F60" i="2" s="1"/>
  <c r="I60" i="2" s="1"/>
  <c r="G60" i="2"/>
  <c r="C61" i="2" l="1"/>
  <c r="D61" i="2" l="1"/>
  <c r="G61" i="2"/>
  <c r="F61" i="2"/>
  <c r="I61" i="2" s="1"/>
  <c r="C62" i="2" l="1"/>
  <c r="D62" i="2" l="1"/>
  <c r="G62" i="2"/>
  <c r="F62" i="2"/>
  <c r="I62" i="2" s="1"/>
  <c r="C63" i="2" l="1"/>
  <c r="G63" i="2" l="1"/>
  <c r="D63" i="2"/>
  <c r="F63" i="2" s="1"/>
  <c r="I63" i="2" s="1"/>
  <c r="C64" i="2" l="1"/>
  <c r="G64" i="2" l="1"/>
  <c r="D64" i="2"/>
  <c r="F64" i="2" s="1"/>
  <c r="I64" i="2" s="1"/>
  <c r="C65" i="2" l="1"/>
  <c r="G65" i="2" l="1"/>
  <c r="D65" i="2"/>
  <c r="F65" i="2" s="1"/>
  <c r="I65" i="2" s="1"/>
  <c r="C66" i="2" l="1"/>
  <c r="G66" i="2" l="1"/>
  <c r="D66" i="2"/>
  <c r="F66" i="2" s="1"/>
  <c r="I66" i="2" s="1"/>
  <c r="C67" i="2" l="1"/>
  <c r="G67" i="2" l="1"/>
  <c r="D67" i="2"/>
  <c r="F67" i="2" s="1"/>
  <c r="I67" i="2" s="1"/>
  <c r="C68" i="2" l="1"/>
  <c r="D68" i="2" l="1"/>
  <c r="G68" i="2"/>
  <c r="F68" i="2" l="1"/>
  <c r="I68" i="2" s="1"/>
  <c r="C69" i="2" l="1"/>
  <c r="G69" i="2" l="1"/>
  <c r="D69" i="2"/>
  <c r="F69" i="2" s="1"/>
  <c r="I69" i="2" s="1"/>
  <c r="C70" i="2" l="1"/>
  <c r="G70" i="2" l="1"/>
  <c r="D70" i="2"/>
  <c r="F70" i="2" l="1"/>
  <c r="I70" i="2" s="1"/>
  <c r="C71" i="2" l="1"/>
  <c r="D71" i="2" l="1"/>
  <c r="F71" i="2" s="1"/>
  <c r="I71" i="2" s="1"/>
  <c r="G71" i="2"/>
  <c r="C72" i="2" l="1"/>
  <c r="D72" i="2" l="1"/>
  <c r="G72" i="2"/>
  <c r="F72" i="2"/>
  <c r="I72" i="2" s="1"/>
  <c r="C73" i="2" l="1"/>
  <c r="D73" i="2" l="1"/>
  <c r="G73" i="2"/>
  <c r="F73" i="2"/>
  <c r="I73" i="2" s="1"/>
  <c r="C74" i="2" l="1"/>
  <c r="G74" i="2" l="1"/>
  <c r="D74" i="2"/>
  <c r="F74" i="2" s="1"/>
  <c r="I74" i="2" s="1"/>
  <c r="C75" i="2" l="1"/>
  <c r="D75" i="2" l="1"/>
  <c r="G75" i="2"/>
  <c r="F75" i="2" l="1"/>
  <c r="I75" i="2" s="1"/>
  <c r="C76" i="2" l="1"/>
  <c r="G76" i="2" l="1"/>
  <c r="D76" i="2"/>
  <c r="F76" i="2" s="1"/>
  <c r="I76" i="2" s="1"/>
  <c r="C77" i="2" l="1"/>
  <c r="D77" i="2" l="1"/>
  <c r="G77" i="2"/>
  <c r="F77" i="2"/>
  <c r="I77" i="2" s="1"/>
  <c r="C78" i="2" l="1"/>
  <c r="G78" i="2" l="1"/>
  <c r="D78" i="2"/>
  <c r="F78" i="2" s="1"/>
  <c r="I78" i="2" s="1"/>
  <c r="C79" i="2" l="1"/>
  <c r="D79" i="2" l="1"/>
  <c r="F79" i="2" s="1"/>
  <c r="G79" i="2"/>
  <c r="I79" i="2" l="1"/>
  <c r="C80" i="2" l="1"/>
  <c r="G80" i="2" l="1"/>
  <c r="D80" i="2"/>
  <c r="F80" i="2" s="1"/>
  <c r="I80" i="2" s="1"/>
  <c r="C81" i="2" l="1"/>
  <c r="G81" i="2" l="1"/>
  <c r="D81" i="2"/>
  <c r="F81" i="2" l="1"/>
  <c r="I81" i="2" s="1"/>
  <c r="C82" i="2" l="1"/>
  <c r="D82" i="2" l="1"/>
  <c r="G82" i="2"/>
  <c r="F82" i="2"/>
  <c r="I82" i="2" s="1"/>
  <c r="C83" i="2" l="1"/>
  <c r="G83" i="2" l="1"/>
  <c r="D83" i="2"/>
  <c r="F83" i="2" s="1"/>
  <c r="I83" i="2" s="1"/>
  <c r="C84" i="2" l="1"/>
  <c r="D84" i="2" l="1"/>
  <c r="F84" i="2" s="1"/>
  <c r="I84" i="2" s="1"/>
  <c r="G84" i="2"/>
  <c r="C85" i="2" l="1"/>
  <c r="G85" i="2" l="1"/>
  <c r="D85" i="2"/>
  <c r="F85" i="2" s="1"/>
  <c r="I85" i="2" s="1"/>
  <c r="C86" i="2" l="1"/>
  <c r="G86" i="2" l="1"/>
  <c r="D86" i="2"/>
  <c r="F86" i="2" s="1"/>
  <c r="I86" i="2" s="1"/>
  <c r="C87" i="2" l="1"/>
  <c r="G87" i="2" l="1"/>
  <c r="D87" i="2"/>
  <c r="F87" i="2" s="1"/>
  <c r="I87" i="2" s="1"/>
  <c r="C88" i="2" l="1"/>
  <c r="G88" i="2" l="1"/>
  <c r="D88" i="2"/>
  <c r="F88" i="2" s="1"/>
  <c r="I88" i="2" s="1"/>
  <c r="C89" i="2" l="1"/>
  <c r="G89" i="2" l="1"/>
  <c r="D89" i="2"/>
  <c r="F89" i="2" l="1"/>
  <c r="I89" i="2" s="1"/>
  <c r="C90" i="2" l="1"/>
  <c r="D90" i="2" l="1"/>
  <c r="F90" i="2" s="1"/>
  <c r="I90" i="2" s="1"/>
  <c r="G90" i="2"/>
  <c r="C91" i="2" l="1"/>
  <c r="G91" i="2" l="1"/>
  <c r="D91" i="2"/>
  <c r="F91" i="2" s="1"/>
  <c r="I91" i="2" s="1"/>
  <c r="C92" i="2" l="1"/>
  <c r="D92" i="2" l="1"/>
  <c r="G92" i="2"/>
  <c r="F92" i="2"/>
  <c r="I92" i="2" s="1"/>
  <c r="C93" i="2" l="1"/>
  <c r="G93" i="2" l="1"/>
  <c r="D93" i="2"/>
  <c r="F93" i="2" s="1"/>
  <c r="I93" i="2" s="1"/>
  <c r="C94" i="2" l="1"/>
  <c r="D94" i="2" l="1"/>
  <c r="F94" i="2"/>
  <c r="I94" i="2" s="1"/>
  <c r="G94" i="2"/>
  <c r="C95" i="2" l="1"/>
  <c r="D95" i="2" l="1"/>
  <c r="G95" i="2"/>
  <c r="F95" i="2" l="1"/>
  <c r="I95" i="2" s="1"/>
  <c r="C96" i="2" l="1"/>
  <c r="D96" i="2" l="1"/>
  <c r="G96" i="2"/>
  <c r="F96" i="2"/>
  <c r="I96" i="2" s="1"/>
  <c r="C97" i="2" l="1"/>
  <c r="D97" i="2" l="1"/>
  <c r="F97" i="2"/>
  <c r="I97" i="2" s="1"/>
  <c r="G97" i="2"/>
  <c r="C98" i="2" l="1"/>
  <c r="D98" i="2" l="1"/>
  <c r="G98" i="2"/>
  <c r="F98" i="2" l="1"/>
  <c r="I98" i="2" s="1"/>
  <c r="C99" i="2" l="1"/>
  <c r="D99" i="2" l="1"/>
  <c r="G99" i="2"/>
  <c r="F99" i="2"/>
  <c r="I99" i="2" s="1"/>
  <c r="C100" i="2" l="1"/>
  <c r="D100" i="2" l="1"/>
  <c r="G100" i="2"/>
  <c r="F100" i="2"/>
  <c r="I100" i="2" s="1"/>
  <c r="C101" i="2" l="1"/>
  <c r="G101" i="2" l="1"/>
  <c r="D101" i="2"/>
  <c r="F101" i="2" s="1"/>
  <c r="I101" i="2" s="1"/>
  <c r="C102" i="2" l="1"/>
  <c r="D102" i="2" l="1"/>
  <c r="G102" i="2"/>
  <c r="F102" i="2"/>
  <c r="I102" i="2" s="1"/>
  <c r="C103" i="2" l="1"/>
  <c r="D103" i="2" l="1"/>
  <c r="G103" i="2"/>
  <c r="F103" i="2"/>
  <c r="I103" i="2" s="1"/>
  <c r="C104" i="2" l="1"/>
  <c r="D104" i="2" l="1"/>
  <c r="G104" i="2"/>
  <c r="F104" i="2"/>
  <c r="I104" i="2" s="1"/>
  <c r="C105" i="2" l="1"/>
  <c r="G105" i="2" l="1"/>
  <c r="D105" i="2"/>
  <c r="F105" i="2" s="1"/>
  <c r="I105" i="2" s="1"/>
  <c r="C106" i="2" l="1"/>
  <c r="G106" i="2" l="1"/>
  <c r="D106" i="2"/>
  <c r="F106" i="2" s="1"/>
  <c r="I106" i="2" s="1"/>
  <c r="C107" i="2" l="1"/>
  <c r="G107" i="2" l="1"/>
  <c r="D107" i="2"/>
  <c r="F107" i="2" s="1"/>
  <c r="I107" i="2" s="1"/>
  <c r="C108" i="2" l="1"/>
  <c r="G108" i="2" l="1"/>
  <c r="D108" i="2"/>
  <c r="F108" i="2" s="1"/>
  <c r="I108" i="2" s="1"/>
  <c r="C109" i="2" l="1"/>
  <c r="G109" i="2" l="1"/>
  <c r="D109" i="2"/>
  <c r="F109" i="2" s="1"/>
  <c r="I109" i="2" s="1"/>
  <c r="C110" i="2" l="1"/>
  <c r="G110" i="2" l="1"/>
  <c r="D110" i="2"/>
  <c r="F110" i="2" s="1"/>
  <c r="I110" i="2" s="1"/>
  <c r="C111" i="2" l="1"/>
  <c r="G111" i="2" l="1"/>
  <c r="D111" i="2"/>
  <c r="F111" i="2" s="1"/>
  <c r="I111" i="2" s="1"/>
  <c r="C112" i="2" l="1"/>
  <c r="G112" i="2" l="1"/>
  <c r="D112" i="2"/>
  <c r="F112" i="2" s="1"/>
  <c r="I112" i="2" s="1"/>
  <c r="C113" i="2" l="1"/>
  <c r="D113" i="2" l="1"/>
  <c r="F113" i="2"/>
  <c r="I113" i="2" s="1"/>
  <c r="G113" i="2"/>
  <c r="C114" i="2" l="1"/>
  <c r="D114" i="2" l="1"/>
  <c r="G114" i="2"/>
  <c r="F114" i="2"/>
  <c r="I114" i="2" s="1"/>
  <c r="C115" i="2" l="1"/>
  <c r="G115" i="2" l="1"/>
  <c r="D115" i="2"/>
  <c r="F115" i="2" l="1"/>
  <c r="I115" i="2" s="1"/>
  <c r="C116" i="2" l="1"/>
  <c r="D116" i="2" l="1"/>
  <c r="G116" i="2"/>
  <c r="F116" i="2" l="1"/>
  <c r="I116" i="2" s="1"/>
  <c r="C117" i="2" l="1"/>
  <c r="G117" i="2" l="1"/>
  <c r="D117" i="2"/>
  <c r="F117" i="2" s="1"/>
  <c r="I117" i="2" s="1"/>
  <c r="C118" i="2" l="1"/>
  <c r="D118" i="2" l="1"/>
  <c r="F118" i="2" s="1"/>
  <c r="I118" i="2" s="1"/>
  <c r="G118" i="2"/>
  <c r="C119" i="2" l="1"/>
  <c r="D119" i="2" l="1"/>
  <c r="F119" i="2" s="1"/>
  <c r="I119" i="2" s="1"/>
  <c r="G119" i="2"/>
  <c r="C120" i="2" l="1"/>
  <c r="D120" i="2" l="1"/>
  <c r="F120" i="2" s="1"/>
  <c r="I120" i="2" s="1"/>
  <c r="G120" i="2"/>
  <c r="C121" i="2" l="1"/>
  <c r="D121" i="2" l="1"/>
  <c r="F121" i="2"/>
  <c r="I121" i="2" s="1"/>
  <c r="G121" i="2"/>
  <c r="C122" i="2" l="1"/>
  <c r="G122" i="2" l="1"/>
  <c r="D122" i="2"/>
  <c r="F122" i="2" s="1"/>
  <c r="I122" i="2" s="1"/>
  <c r="C123" i="2" l="1"/>
  <c r="D123" i="2" l="1"/>
  <c r="G123" i="2"/>
  <c r="F123" i="2"/>
  <c r="I123" i="2" s="1"/>
  <c r="C124" i="2" l="1"/>
  <c r="G124" i="2" l="1"/>
  <c r="D124" i="2"/>
  <c r="F124" i="2" s="1"/>
  <c r="I124" i="2" s="1"/>
  <c r="C125" i="2" l="1"/>
  <c r="G125" i="2" l="1"/>
  <c r="D125" i="2"/>
  <c r="F125" i="2" s="1"/>
  <c r="I125" i="2" s="1"/>
  <c r="C126" i="2" l="1"/>
  <c r="D126" i="2" l="1"/>
  <c r="F126" i="2"/>
  <c r="I126" i="2" s="1"/>
  <c r="G126" i="2"/>
  <c r="C127" i="2" l="1"/>
  <c r="D127" i="2" l="1"/>
  <c r="G127" i="2"/>
  <c r="F127" i="2"/>
  <c r="I127" i="2" s="1"/>
  <c r="C128" i="2" l="1"/>
  <c r="D128" i="2" l="1"/>
  <c r="F128" i="2" s="1"/>
  <c r="I128" i="2" s="1"/>
  <c r="G128" i="2"/>
  <c r="C129" i="2" l="1"/>
  <c r="G129" i="2" l="1"/>
  <c r="D129" i="2"/>
  <c r="F129" i="2" s="1"/>
  <c r="I129" i="2" s="1"/>
  <c r="C130" i="2" l="1"/>
  <c r="G130" i="2" l="1"/>
  <c r="D130" i="2"/>
  <c r="F130" i="2" s="1"/>
  <c r="I130" i="2" s="1"/>
  <c r="C131" i="2" l="1"/>
  <c r="D131" i="2" l="1"/>
  <c r="G131" i="2"/>
  <c r="F131" i="2"/>
  <c r="I131" i="2" s="1"/>
  <c r="C132" i="2" l="1"/>
  <c r="D132" i="2" l="1"/>
  <c r="G132" i="2"/>
  <c r="F132" i="2" l="1"/>
  <c r="I132" i="2" s="1"/>
  <c r="C133" i="2" l="1"/>
  <c r="G133" i="2" l="1"/>
  <c r="D133" i="2"/>
  <c r="F133" i="2" l="1"/>
  <c r="I133" i="2" s="1"/>
  <c r="C134" i="2" l="1"/>
  <c r="D134" i="2" l="1"/>
  <c r="G134" i="2"/>
  <c r="F134" i="2"/>
  <c r="I134" i="2" s="1"/>
  <c r="C135" i="2" l="1"/>
  <c r="D135" i="2" l="1"/>
  <c r="F135" i="2"/>
  <c r="I135" i="2" s="1"/>
  <c r="G135" i="2"/>
  <c r="C136" i="2" l="1"/>
  <c r="G136" i="2" l="1"/>
  <c r="D136" i="2"/>
  <c r="F136" i="2" l="1"/>
  <c r="I136" i="2" s="1"/>
  <c r="C137" i="2" l="1"/>
  <c r="G137" i="2" l="1"/>
  <c r="D137" i="2"/>
  <c r="F137" i="2" s="1"/>
  <c r="I137" i="2" s="1"/>
  <c r="C138" i="2" l="1"/>
  <c r="G138" i="2" l="1"/>
  <c r="D138" i="2"/>
  <c r="F138" i="2" s="1"/>
  <c r="I138" i="2" s="1"/>
  <c r="C139" i="2" l="1"/>
  <c r="G139" i="2" l="1"/>
  <c r="D139" i="2"/>
  <c r="F139" i="2" l="1"/>
  <c r="I139" i="2" s="1"/>
  <c r="C140" i="2" l="1"/>
  <c r="G140" i="2" l="1"/>
  <c r="D140" i="2"/>
  <c r="F140" i="2" s="1"/>
  <c r="I140" i="2" s="1"/>
  <c r="C141" i="2" l="1"/>
  <c r="D141" i="2" l="1"/>
  <c r="F141" i="2"/>
  <c r="I141" i="2" s="1"/>
  <c r="G141" i="2"/>
  <c r="C142" i="2" l="1"/>
  <c r="G142" i="2" l="1"/>
  <c r="D142" i="2"/>
  <c r="F142" i="2" l="1"/>
  <c r="I142" i="2" s="1"/>
  <c r="C143" i="2" l="1"/>
  <c r="D143" i="2" l="1"/>
  <c r="F143" i="2" s="1"/>
  <c r="I143" i="2" s="1"/>
  <c r="G143" i="2"/>
  <c r="C144" i="2" l="1"/>
  <c r="G144" i="2" l="1"/>
  <c r="D144" i="2"/>
  <c r="F144" i="2" s="1"/>
  <c r="I144" i="2" s="1"/>
  <c r="C145" i="2" l="1"/>
  <c r="D145" i="2" l="1"/>
  <c r="G145" i="2"/>
  <c r="F145" i="2"/>
  <c r="I145" i="2" s="1"/>
  <c r="C146" i="2" l="1"/>
  <c r="D146" i="2" l="1"/>
  <c r="F146" i="2" s="1"/>
  <c r="I146" i="2" s="1"/>
  <c r="G146" i="2"/>
  <c r="C147" i="2" l="1"/>
  <c r="D147" i="2" l="1"/>
  <c r="G147" i="2"/>
  <c r="F147" i="2"/>
  <c r="I147" i="2" s="1"/>
  <c r="C148" i="2" l="1"/>
  <c r="D148" i="2" l="1"/>
  <c r="F148" i="2" s="1"/>
  <c r="I148" i="2" s="1"/>
  <c r="G148" i="2"/>
  <c r="C149" i="2" l="1"/>
  <c r="D149" i="2" l="1"/>
  <c r="G149" i="2"/>
  <c r="F149" i="2" l="1"/>
  <c r="I149" i="2" s="1"/>
  <c r="C150" i="2" l="1"/>
  <c r="D150" i="2" l="1"/>
  <c r="F150" i="2" s="1"/>
  <c r="I150" i="2" s="1"/>
  <c r="G150" i="2"/>
  <c r="C151" i="2" l="1"/>
  <c r="D151" i="2" l="1"/>
  <c r="G151" i="2"/>
  <c r="F151" i="2"/>
  <c r="I151" i="2" s="1"/>
  <c r="C152" i="2" l="1"/>
  <c r="G152" i="2" l="1"/>
  <c r="D152" i="2"/>
  <c r="F152" i="2" l="1"/>
  <c r="I152" i="2" s="1"/>
  <c r="C153" i="2" l="1"/>
  <c r="G153" i="2" l="1"/>
  <c r="D153" i="2"/>
  <c r="F153" i="2" l="1"/>
  <c r="I153" i="2" s="1"/>
  <c r="C154" i="2" l="1"/>
  <c r="G154" i="2" l="1"/>
  <c r="D154" i="2"/>
  <c r="F154" i="2" l="1"/>
  <c r="I154" i="2" s="1"/>
  <c r="C155" i="2" l="1"/>
  <c r="G155" i="2" l="1"/>
  <c r="D155" i="2"/>
  <c r="F155" i="2" s="1"/>
  <c r="I155" i="2" s="1"/>
  <c r="C156" i="2" l="1"/>
  <c r="D156" i="2" l="1"/>
  <c r="F156" i="2" s="1"/>
  <c r="I156" i="2" s="1"/>
  <c r="G156" i="2"/>
  <c r="C157" i="2" l="1"/>
  <c r="D157" i="2" l="1"/>
  <c r="F157" i="2" s="1"/>
  <c r="I157" i="2" s="1"/>
  <c r="G157" i="2"/>
  <c r="C158" i="2" l="1"/>
  <c r="D158" i="2" l="1"/>
  <c r="F158" i="2"/>
  <c r="I158" i="2" s="1"/>
  <c r="G158" i="2"/>
  <c r="C159" i="2" l="1"/>
  <c r="G159" i="2" l="1"/>
  <c r="D159" i="2"/>
  <c r="F159" i="2" l="1"/>
  <c r="I159" i="2" s="1"/>
  <c r="C160" i="2" l="1"/>
  <c r="G160" i="2" l="1"/>
  <c r="D160" i="2"/>
  <c r="F160" i="2" l="1"/>
  <c r="I160" i="2" s="1"/>
  <c r="C161" i="2" l="1"/>
  <c r="D161" i="2" l="1"/>
  <c r="F161" i="2" s="1"/>
  <c r="I161" i="2" s="1"/>
  <c r="G161" i="2"/>
  <c r="C162" i="2" l="1"/>
  <c r="G162" i="2" l="1"/>
  <c r="D162" i="2"/>
  <c r="F162" i="2" l="1"/>
  <c r="I162" i="2" s="1"/>
  <c r="C163" i="2" l="1"/>
  <c r="G163" i="2" l="1"/>
  <c r="D163" i="2"/>
  <c r="F163" i="2" s="1"/>
  <c r="I163" i="2" s="1"/>
  <c r="C164" i="2" l="1"/>
  <c r="D164" i="2" l="1"/>
  <c r="G164" i="2"/>
  <c r="F164" i="2" l="1"/>
  <c r="I164" i="2" s="1"/>
  <c r="C165" i="2" l="1"/>
  <c r="D165" i="2" l="1"/>
  <c r="G165" i="2"/>
  <c r="F165" i="2" l="1"/>
  <c r="I165" i="2" s="1"/>
  <c r="C166" i="2" l="1"/>
  <c r="D166" i="2" l="1"/>
  <c r="F166" i="2" s="1"/>
  <c r="I166" i="2" s="1"/>
  <c r="G166" i="2"/>
  <c r="C167" i="2" l="1"/>
  <c r="D167" i="2" l="1"/>
  <c r="F167" i="2"/>
  <c r="I167" i="2" s="1"/>
  <c r="G167" i="2"/>
  <c r="C168" i="2" l="1"/>
  <c r="D168" i="2" l="1"/>
  <c r="G168" i="2"/>
  <c r="F168" i="2"/>
  <c r="I168" i="2" s="1"/>
  <c r="C169" i="2" l="1"/>
  <c r="G169" i="2" l="1"/>
  <c r="D169" i="2"/>
  <c r="F169" i="2" s="1"/>
  <c r="I169" i="2" s="1"/>
  <c r="C170" i="2" l="1"/>
  <c r="D170" i="2" l="1"/>
  <c r="G170" i="2"/>
  <c r="F170" i="2"/>
  <c r="I170" i="2" s="1"/>
  <c r="C171" i="2" l="1"/>
  <c r="D171" i="2" l="1"/>
  <c r="F171" i="2"/>
  <c r="I171" i="2" s="1"/>
  <c r="G171" i="2"/>
  <c r="C172" i="2" l="1"/>
  <c r="D172" i="2" l="1"/>
  <c r="G172" i="2"/>
  <c r="F172" i="2"/>
  <c r="I172" i="2" s="1"/>
  <c r="C173" i="2" l="1"/>
  <c r="D173" i="2" l="1"/>
  <c r="G173" i="2"/>
  <c r="F173" i="2"/>
  <c r="I173" i="2" s="1"/>
  <c r="C174" i="2" l="1"/>
  <c r="D174" i="2" l="1"/>
  <c r="F174" i="2" s="1"/>
  <c r="I174" i="2" s="1"/>
  <c r="G174" i="2"/>
  <c r="C175" i="2" l="1"/>
  <c r="D175" i="2" l="1"/>
  <c r="G175" i="2"/>
  <c r="F175" i="2" l="1"/>
  <c r="I175" i="2" s="1"/>
  <c r="C176" i="2" l="1"/>
  <c r="G176" i="2" l="1"/>
  <c r="D176" i="2"/>
  <c r="F176" i="2" l="1"/>
  <c r="I176" i="2" s="1"/>
  <c r="C177" i="2" l="1"/>
  <c r="G177" i="2" l="1"/>
  <c r="D177" i="2"/>
  <c r="F177" i="2" s="1"/>
  <c r="I177" i="2" s="1"/>
  <c r="C178" i="2" l="1"/>
  <c r="G178" i="2" l="1"/>
  <c r="D178" i="2"/>
  <c r="F178" i="2" s="1"/>
  <c r="I178" i="2" s="1"/>
  <c r="C179" i="2" l="1"/>
  <c r="D179" i="2" l="1"/>
  <c r="G179" i="2"/>
  <c r="F179" i="2"/>
  <c r="I179" i="2" s="1"/>
  <c r="C180" i="2" l="1"/>
  <c r="G180" i="2" l="1"/>
  <c r="D180" i="2"/>
  <c r="F180" i="2" s="1"/>
  <c r="I180" i="2" s="1"/>
  <c r="C181" i="2" l="1"/>
  <c r="D181" i="2" l="1"/>
  <c r="G181" i="2"/>
  <c r="F181" i="2"/>
  <c r="I181" i="2" s="1"/>
  <c r="C182" i="2" l="1"/>
  <c r="G182" i="2" l="1"/>
  <c r="D182" i="2"/>
  <c r="F182" i="2" s="1"/>
  <c r="I182" i="2" s="1"/>
  <c r="C183" i="2" l="1"/>
  <c r="G183" i="2" l="1"/>
  <c r="D183" i="2"/>
  <c r="F183" i="2" s="1"/>
  <c r="I183" i="2" s="1"/>
  <c r="C184" i="2" l="1"/>
  <c r="G184" i="2" l="1"/>
  <c r="D184" i="2"/>
  <c r="F184" i="2" l="1"/>
  <c r="I184" i="2" s="1"/>
  <c r="C185" i="2" l="1"/>
  <c r="D185" i="2" l="1"/>
  <c r="F185" i="2" s="1"/>
  <c r="I185" i="2" s="1"/>
  <c r="G185" i="2"/>
  <c r="C186" i="2" l="1"/>
  <c r="G186" i="2" l="1"/>
  <c r="D186" i="2"/>
  <c r="F186" i="2" s="1"/>
  <c r="I186" i="2" s="1"/>
  <c r="C187" i="2" l="1"/>
  <c r="G187" i="2" l="1"/>
  <c r="D187" i="2"/>
  <c r="F187" i="2" s="1"/>
  <c r="I187" i="2" s="1"/>
  <c r="C188" i="2" l="1"/>
  <c r="G188" i="2" l="1"/>
  <c r="D188" i="2"/>
  <c r="F188" i="2" s="1"/>
  <c r="I188" i="2" s="1"/>
  <c r="C189" i="2" l="1"/>
  <c r="D189" i="2" l="1"/>
  <c r="G189" i="2"/>
  <c r="F189" i="2" l="1"/>
  <c r="I189" i="2" s="1"/>
  <c r="C190" i="2" l="1"/>
  <c r="G190" i="2" l="1"/>
  <c r="D190" i="2"/>
  <c r="F190" i="2" s="1"/>
  <c r="I190" i="2" s="1"/>
  <c r="C191" i="2" l="1"/>
  <c r="G191" i="2" l="1"/>
  <c r="D191" i="2"/>
  <c r="F191" i="2" s="1"/>
  <c r="I191" i="2" s="1"/>
  <c r="C192" i="2" l="1"/>
  <c r="G192" i="2" l="1"/>
  <c r="D192" i="2"/>
  <c r="F192" i="2" l="1"/>
  <c r="I192" i="2" s="1"/>
  <c r="C193" i="2" l="1"/>
  <c r="G193" i="2" l="1"/>
  <c r="D193" i="2"/>
  <c r="F193" i="2" s="1"/>
  <c r="I193" i="2" s="1"/>
  <c r="C194" i="2" l="1"/>
  <c r="G194" i="2" l="1"/>
  <c r="D194" i="2"/>
  <c r="F194" i="2" s="1"/>
  <c r="I194" i="2" s="1"/>
  <c r="C195" i="2" l="1"/>
  <c r="G195" i="2" l="1"/>
  <c r="D195" i="2"/>
  <c r="F195" i="2" l="1"/>
  <c r="I195" i="2" s="1"/>
  <c r="C196" i="2" l="1"/>
  <c r="G196" i="2" l="1"/>
  <c r="D196" i="2"/>
  <c r="F196" i="2" l="1"/>
  <c r="I196" i="2" s="1"/>
  <c r="C197" i="2" l="1"/>
  <c r="D197" i="2" l="1"/>
  <c r="G197" i="2"/>
  <c r="F197" i="2"/>
  <c r="I197" i="2" s="1"/>
  <c r="C198" i="2" l="1"/>
  <c r="D198" i="2" l="1"/>
  <c r="G198" i="2"/>
  <c r="F198" i="2" l="1"/>
  <c r="I198" i="2" s="1"/>
  <c r="C199" i="2" l="1"/>
  <c r="G199" i="2" l="1"/>
  <c r="D199" i="2"/>
  <c r="F199" i="2" l="1"/>
  <c r="I199" i="2" s="1"/>
  <c r="C200" i="2" l="1"/>
  <c r="D200" i="2" l="1"/>
  <c r="G200" i="2"/>
  <c r="F200" i="2"/>
  <c r="I200" i="2" s="1"/>
  <c r="C201" i="2" l="1"/>
  <c r="D201" i="2" l="1"/>
  <c r="G201" i="2"/>
  <c r="F201" i="2"/>
  <c r="I201" i="2" s="1"/>
  <c r="C202" i="2" l="1"/>
  <c r="G202" i="2" l="1"/>
  <c r="D202" i="2"/>
  <c r="F202" i="2" s="1"/>
  <c r="I202" i="2" s="1"/>
  <c r="C203" i="2" l="1"/>
  <c r="G203" i="2" l="1"/>
  <c r="D203" i="2"/>
  <c r="F203" i="2" s="1"/>
  <c r="I203" i="2" s="1"/>
  <c r="C204" i="2" l="1"/>
  <c r="G204" i="2" l="1"/>
  <c r="D204" i="2"/>
  <c r="F204" i="2" l="1"/>
  <c r="I204" i="2" s="1"/>
  <c r="C205" i="2" l="1"/>
  <c r="G205" i="2" l="1"/>
  <c r="D205" i="2"/>
  <c r="F205" i="2" s="1"/>
  <c r="I205" i="2" s="1"/>
  <c r="C206" i="2" l="1"/>
  <c r="D206" i="2" l="1"/>
  <c r="G206" i="2"/>
  <c r="F206" i="2"/>
  <c r="I206" i="2" s="1"/>
  <c r="C207" i="2" l="1"/>
  <c r="G207" i="2" l="1"/>
  <c r="D207" i="2"/>
  <c r="F207" i="2" s="1"/>
  <c r="I207" i="2" s="1"/>
  <c r="C208" i="2" l="1"/>
  <c r="G208" i="2" l="1"/>
  <c r="D208" i="2"/>
  <c r="F208" i="2" l="1"/>
  <c r="I208" i="2" s="1"/>
  <c r="C209" i="2" l="1"/>
  <c r="G209" i="2" l="1"/>
  <c r="D209" i="2"/>
  <c r="F209" i="2" l="1"/>
  <c r="I209" i="2" s="1"/>
  <c r="C210" i="2" l="1"/>
  <c r="G210" i="2" l="1"/>
  <c r="D210" i="2"/>
  <c r="F210" i="2" s="1"/>
  <c r="I210" i="2" s="1"/>
  <c r="C211" i="2" l="1"/>
  <c r="D211" i="2" l="1"/>
  <c r="F211" i="2"/>
  <c r="I211" i="2" s="1"/>
  <c r="G211" i="2"/>
  <c r="C212" i="2" l="1"/>
  <c r="G212" i="2" l="1"/>
  <c r="D212" i="2"/>
  <c r="F212" i="2" s="1"/>
  <c r="I212" i="2" s="1"/>
  <c r="C213" i="2" l="1"/>
  <c r="D213" i="2" l="1"/>
  <c r="G213" i="2"/>
  <c r="F213" i="2" l="1"/>
  <c r="I213" i="2" s="1"/>
  <c r="C214" i="2" l="1"/>
  <c r="G214" i="2" l="1"/>
  <c r="D214" i="2"/>
  <c r="F214" i="2" s="1"/>
  <c r="I214" i="2" s="1"/>
  <c r="C215" i="2" l="1"/>
  <c r="G215" i="2" l="1"/>
  <c r="D215" i="2"/>
  <c r="F215" i="2" l="1"/>
  <c r="I215" i="2" s="1"/>
  <c r="C216" i="2" l="1"/>
  <c r="G216" i="2" l="1"/>
  <c r="D216" i="2"/>
  <c r="F216" i="2" l="1"/>
  <c r="I216" i="2" s="1"/>
  <c r="C217" i="2" l="1"/>
  <c r="G217" i="2" l="1"/>
  <c r="D217" i="2"/>
  <c r="F217" i="2" s="1"/>
  <c r="I217" i="2" l="1"/>
  <c r="C218" i="2"/>
  <c r="D218" i="2" l="1"/>
  <c r="G218" i="2"/>
  <c r="F218" i="2"/>
  <c r="I218" i="2" s="1"/>
  <c r="C219" i="2" l="1"/>
  <c r="D219" i="2" l="1"/>
  <c r="F219" i="2" s="1"/>
  <c r="I219" i="2" s="1"/>
  <c r="G219" i="2"/>
  <c r="C220" i="2" l="1"/>
  <c r="G220" i="2" l="1"/>
  <c r="D220" i="2"/>
  <c r="F220" i="2" s="1"/>
  <c r="I220" i="2" s="1"/>
  <c r="C221" i="2" l="1"/>
  <c r="D221" i="2" l="1"/>
  <c r="G221" i="2"/>
  <c r="F221" i="2"/>
  <c r="I221" i="2" s="1"/>
  <c r="C222" i="2" l="1"/>
  <c r="G222" i="2" l="1"/>
  <c r="D222" i="2"/>
  <c r="F222" i="2" s="1"/>
  <c r="I222" i="2" s="1"/>
  <c r="C223" i="2" l="1"/>
  <c r="G223" i="2" l="1"/>
  <c r="D223" i="2"/>
  <c r="F223" i="2" s="1"/>
  <c r="I223" i="2" s="1"/>
  <c r="C224" i="2" l="1"/>
  <c r="G224" i="2" l="1"/>
  <c r="D224" i="2"/>
  <c r="F224" i="2" s="1"/>
  <c r="I224" i="2" s="1"/>
  <c r="C225" i="2" l="1"/>
  <c r="G225" i="2" l="1"/>
  <c r="D225" i="2"/>
  <c r="F225" i="2" s="1"/>
  <c r="I225" i="2" s="1"/>
  <c r="C226" i="2" l="1"/>
  <c r="D226" i="2" l="1"/>
  <c r="G226" i="2"/>
  <c r="F226" i="2"/>
  <c r="I226" i="2" s="1"/>
  <c r="C227" i="2" l="1"/>
  <c r="D227" i="2" l="1"/>
  <c r="G227" i="2"/>
  <c r="F227" i="2"/>
  <c r="I227" i="2" s="1"/>
  <c r="C228" i="2" l="1"/>
  <c r="D228" i="2" l="1"/>
  <c r="G228" i="2"/>
  <c r="F228" i="2"/>
  <c r="I228" i="2" s="1"/>
  <c r="C229" i="2" l="1"/>
  <c r="D229" i="2" l="1"/>
  <c r="F229" i="2"/>
  <c r="I229" i="2" s="1"/>
  <c r="G229" i="2"/>
  <c r="C230" i="2" l="1"/>
  <c r="D230" i="2" l="1"/>
  <c r="G230" i="2"/>
  <c r="F230" i="2" l="1"/>
  <c r="I230" i="2" s="1"/>
  <c r="C231" i="2" l="1"/>
  <c r="G231" i="2" l="1"/>
  <c r="D231" i="2"/>
  <c r="F231" i="2" s="1"/>
  <c r="I231" i="2" s="1"/>
  <c r="C232" i="2" l="1"/>
  <c r="G232" i="2" l="1"/>
  <c r="D232" i="2"/>
  <c r="F232" i="2" s="1"/>
  <c r="I232" i="2" s="1"/>
  <c r="C233" i="2" l="1"/>
  <c r="D233" i="2" l="1"/>
  <c r="G233" i="2"/>
  <c r="F233" i="2"/>
  <c r="I233" i="2" s="1"/>
  <c r="C234" i="2" l="1"/>
  <c r="D234" i="2" l="1"/>
  <c r="F234" i="2" s="1"/>
  <c r="I234" i="2" s="1"/>
  <c r="G234" i="2"/>
  <c r="C235" i="2" l="1"/>
  <c r="G235" i="2" l="1"/>
  <c r="D235" i="2"/>
  <c r="F235" i="2" s="1"/>
  <c r="I235" i="2" s="1"/>
  <c r="C236" i="2" l="1"/>
  <c r="D236" i="2" l="1"/>
  <c r="F236" i="2" s="1"/>
  <c r="I236" i="2" s="1"/>
  <c r="G236" i="2"/>
  <c r="C237" i="2" l="1"/>
  <c r="D237" i="2" l="1"/>
  <c r="F237" i="2" s="1"/>
  <c r="I237" i="2" s="1"/>
  <c r="G237" i="2"/>
  <c r="C238" i="2" l="1"/>
  <c r="D238" i="2" l="1"/>
  <c r="G238" i="2"/>
  <c r="F238" i="2"/>
  <c r="I238" i="2" s="1"/>
  <c r="C239" i="2" l="1"/>
  <c r="D239" i="2" l="1"/>
  <c r="G239" i="2"/>
  <c r="F239" i="2"/>
  <c r="I239" i="2" s="1"/>
  <c r="C240" i="2" l="1"/>
  <c r="G240" i="2" l="1"/>
  <c r="D240" i="2"/>
  <c r="F240" i="2" s="1"/>
  <c r="I240" i="2" s="1"/>
  <c r="C241" i="2" l="1"/>
  <c r="D241" i="2" l="1"/>
  <c r="G241" i="2"/>
  <c r="F241" i="2"/>
  <c r="I241" i="2" s="1"/>
  <c r="C242" i="2" l="1"/>
  <c r="D242" i="2" l="1"/>
  <c r="G242" i="2"/>
  <c r="F242" i="2"/>
  <c r="I242" i="2" s="1"/>
  <c r="C243" i="2" l="1"/>
  <c r="G243" i="2" l="1"/>
  <c r="D243" i="2"/>
  <c r="F243" i="2" l="1"/>
  <c r="I243" i="2" s="1"/>
  <c r="C244" i="2" l="1"/>
  <c r="D244" i="2" l="1"/>
  <c r="G244" i="2"/>
  <c r="F244" i="2"/>
  <c r="I244" i="2" s="1"/>
  <c r="C245" i="2" l="1"/>
  <c r="D245" i="2" l="1"/>
  <c r="F245" i="2" s="1"/>
  <c r="I245" i="2" s="1"/>
  <c r="G245" i="2"/>
  <c r="C246" i="2" l="1"/>
  <c r="D246" i="2" l="1"/>
  <c r="G246" i="2"/>
  <c r="F246" i="2"/>
  <c r="I246" i="2" l="1"/>
  <c r="C247" i="2"/>
  <c r="D247" i="2" l="1"/>
  <c r="G247" i="2"/>
  <c r="F247" i="2"/>
  <c r="I247" i="2" s="1"/>
  <c r="C248" i="2" l="1"/>
  <c r="G248" i="2" l="1"/>
  <c r="D248" i="2"/>
  <c r="F248" i="2" s="1"/>
  <c r="I248" i="2" s="1"/>
  <c r="C249" i="2" l="1"/>
  <c r="G249" i="2" l="1"/>
  <c r="D249" i="2"/>
  <c r="F249" i="2" s="1"/>
  <c r="I249" i="2" s="1"/>
  <c r="C250" i="2" l="1"/>
  <c r="G250" i="2" l="1"/>
  <c r="D250" i="2"/>
  <c r="F250" i="2" s="1"/>
  <c r="I250" i="2" s="1"/>
  <c r="C251" i="2" l="1"/>
  <c r="D251" i="2" l="1"/>
  <c r="F251" i="2" s="1"/>
  <c r="I251" i="2" s="1"/>
  <c r="G251" i="2"/>
  <c r="C252" i="2" l="1"/>
  <c r="D252" i="2" l="1"/>
  <c r="F252" i="2" s="1"/>
  <c r="I252" i="2" s="1"/>
  <c r="G252" i="2"/>
  <c r="C253" i="2" l="1"/>
  <c r="D253" i="2" l="1"/>
  <c r="G253" i="2"/>
  <c r="F253" i="2" l="1"/>
  <c r="I253" i="2" s="1"/>
  <c r="C254" i="2" l="1"/>
  <c r="D254" i="2" l="1"/>
  <c r="F254" i="2" s="1"/>
  <c r="I254" i="2" s="1"/>
  <c r="G254" i="2"/>
  <c r="C255" i="2" l="1"/>
  <c r="G255" i="2" l="1"/>
  <c r="D255" i="2"/>
  <c r="F255" i="2" l="1"/>
  <c r="I255" i="2" s="1"/>
  <c r="C256" i="2" l="1"/>
  <c r="G256" i="2" l="1"/>
  <c r="D256" i="2"/>
  <c r="F256" i="2" s="1"/>
  <c r="I256" i="2" s="1"/>
  <c r="C257" i="2" l="1"/>
  <c r="G257" i="2" l="1"/>
  <c r="D257" i="2"/>
  <c r="F257" i="2" s="1"/>
  <c r="I257" i="2" s="1"/>
  <c r="C258" i="2" l="1"/>
  <c r="G258" i="2" l="1"/>
  <c r="D258" i="2"/>
  <c r="F258" i="2" s="1"/>
  <c r="I258" i="2" s="1"/>
  <c r="C259" i="2" l="1"/>
  <c r="D259" i="2" l="1"/>
  <c r="F259" i="2" s="1"/>
  <c r="I259" i="2" s="1"/>
  <c r="G259" i="2"/>
  <c r="C260" i="2" l="1"/>
  <c r="G260" i="2" l="1"/>
  <c r="D260" i="2"/>
  <c r="F260" i="2" s="1"/>
  <c r="I260" i="2" s="1"/>
  <c r="C261" i="2" l="1"/>
  <c r="G261" i="2" l="1"/>
  <c r="D261" i="2"/>
  <c r="F261" i="2" s="1"/>
  <c r="I261" i="2" s="1"/>
  <c r="C262" i="2" l="1"/>
  <c r="G262" i="2" l="1"/>
  <c r="D262" i="2"/>
  <c r="F262" i="2" s="1"/>
  <c r="I262" i="2" s="1"/>
  <c r="C263" i="2" l="1"/>
  <c r="G263" i="2" l="1"/>
  <c r="D263" i="2"/>
  <c r="F263" i="2" s="1"/>
  <c r="I263" i="2" s="1"/>
  <c r="C264" i="2" l="1"/>
  <c r="D264" i="2" l="1"/>
  <c r="G264" i="2"/>
  <c r="F264" i="2"/>
  <c r="I264" i="2" s="1"/>
  <c r="C265" i="2" l="1"/>
  <c r="D265" i="2" l="1"/>
  <c r="G265" i="2"/>
  <c r="F265" i="2"/>
  <c r="I265" i="2" s="1"/>
  <c r="C266" i="2" l="1"/>
  <c r="G266" i="2" l="1"/>
  <c r="D266" i="2"/>
  <c r="F266" i="2" s="1"/>
  <c r="I266" i="2" s="1"/>
  <c r="C267" i="2" l="1"/>
  <c r="G267" i="2" l="1"/>
  <c r="D267" i="2"/>
  <c r="F267" i="2" s="1"/>
  <c r="I267" i="2" s="1"/>
  <c r="C268" i="2" l="1"/>
  <c r="G268" i="2" l="1"/>
  <c r="D268" i="2"/>
  <c r="F268" i="2" s="1"/>
  <c r="I268" i="2" s="1"/>
  <c r="C269" i="2" l="1"/>
  <c r="G269" i="2" l="1"/>
  <c r="D269" i="2"/>
  <c r="F269" i="2" s="1"/>
  <c r="I269" i="2" s="1"/>
  <c r="C270" i="2" l="1"/>
  <c r="D270" i="2" l="1"/>
  <c r="F270" i="2" s="1"/>
  <c r="I270" i="2" s="1"/>
  <c r="G270" i="2"/>
  <c r="C271" i="2" l="1"/>
  <c r="G271" i="2" l="1"/>
  <c r="D271" i="2"/>
  <c r="F271" i="2" s="1"/>
  <c r="I271" i="2" s="1"/>
  <c r="C272" i="2" l="1"/>
  <c r="G272" i="2" l="1"/>
  <c r="D272" i="2"/>
  <c r="F272" i="2" s="1"/>
  <c r="I272" i="2" l="1"/>
  <c r="C273" i="2" l="1"/>
  <c r="G273" i="2" l="1"/>
  <c r="D273" i="2"/>
  <c r="F273" i="2" s="1"/>
  <c r="I273" i="2" s="1"/>
  <c r="C274" i="2" l="1"/>
  <c r="G274" i="2" l="1"/>
  <c r="D274" i="2"/>
  <c r="F274" i="2" s="1"/>
  <c r="I274" i="2" s="1"/>
  <c r="C275" i="2" l="1"/>
  <c r="G275" i="2" l="1"/>
  <c r="D275" i="2"/>
  <c r="F275" i="2" s="1"/>
  <c r="I275" i="2" s="1"/>
  <c r="C276" i="2" l="1"/>
  <c r="G276" i="2" l="1"/>
  <c r="D276" i="2"/>
  <c r="F276" i="2" s="1"/>
  <c r="I276" i="2" s="1"/>
  <c r="C277" i="2" l="1"/>
  <c r="G277" i="2" l="1"/>
  <c r="D277" i="2"/>
  <c r="F277" i="2" s="1"/>
  <c r="I277" i="2" s="1"/>
  <c r="C278" i="2" l="1"/>
  <c r="G278" i="2" l="1"/>
  <c r="D278" i="2"/>
  <c r="F278" i="2" s="1"/>
  <c r="I278" i="2" s="1"/>
  <c r="C279" i="2" l="1"/>
  <c r="G279" i="2" l="1"/>
  <c r="D279" i="2"/>
  <c r="F279" i="2" s="1"/>
  <c r="I279" i="2" s="1"/>
  <c r="C280" i="2" l="1"/>
  <c r="D280" i="2" l="1"/>
  <c r="G280" i="2"/>
  <c r="F280" i="2" l="1"/>
  <c r="I280" i="2" s="1"/>
  <c r="C281" i="2" l="1"/>
  <c r="D281" i="2" l="1"/>
  <c r="G281" i="2"/>
  <c r="F281" i="2" l="1"/>
  <c r="I281" i="2" s="1"/>
  <c r="C282" i="2" l="1"/>
  <c r="D282" i="2" l="1"/>
  <c r="F282" i="2" s="1"/>
  <c r="I282" i="2" s="1"/>
  <c r="G282" i="2"/>
  <c r="C283" i="2" l="1"/>
  <c r="G283" i="2" l="1"/>
  <c r="D283" i="2"/>
  <c r="F283" i="2" s="1"/>
  <c r="I283" i="2" s="1"/>
  <c r="C284" i="2" l="1"/>
  <c r="G284" i="2" l="1"/>
  <c r="D284" i="2"/>
  <c r="F284" i="2" s="1"/>
  <c r="I284" i="2" s="1"/>
  <c r="C285" i="2" l="1"/>
  <c r="D285" i="2" l="1"/>
  <c r="F285" i="2" s="1"/>
  <c r="I285" i="2" s="1"/>
  <c r="G285" i="2"/>
  <c r="C286" i="2" l="1"/>
  <c r="G286" i="2" l="1"/>
  <c r="D286" i="2"/>
  <c r="F286" i="2" s="1"/>
  <c r="I286" i="2" s="1"/>
  <c r="C287" i="2" l="1"/>
  <c r="G287" i="2" l="1"/>
  <c r="D287" i="2"/>
  <c r="F287" i="2" s="1"/>
  <c r="I287" i="2" s="1"/>
  <c r="C288" i="2" l="1"/>
  <c r="D288" i="2" l="1"/>
  <c r="F288" i="2"/>
  <c r="I288" i="2" s="1"/>
  <c r="G288" i="2"/>
  <c r="C289" i="2" l="1"/>
  <c r="D289" i="2" l="1"/>
  <c r="G289" i="2"/>
  <c r="F289" i="2"/>
  <c r="I289" i="2" s="1"/>
  <c r="C290" i="2" l="1"/>
  <c r="G290" i="2" l="1"/>
  <c r="D290" i="2"/>
  <c r="F290" i="2" s="1"/>
  <c r="I290" i="2" s="1"/>
  <c r="C291" i="2" l="1"/>
  <c r="G291" i="2" l="1"/>
  <c r="D291" i="2"/>
  <c r="F291" i="2" s="1"/>
  <c r="I291" i="2" s="1"/>
  <c r="C292" i="2" l="1"/>
  <c r="D292" i="2" l="1"/>
  <c r="G292" i="2"/>
  <c r="F292" i="2"/>
  <c r="I292" i="2" s="1"/>
  <c r="C293" i="2" l="1"/>
  <c r="D293" i="2" l="1"/>
  <c r="F293" i="2" s="1"/>
  <c r="I293" i="2" s="1"/>
  <c r="G293" i="2"/>
  <c r="C294" i="2" l="1"/>
  <c r="G294" i="2" l="1"/>
  <c r="D294" i="2"/>
  <c r="F294" i="2" s="1"/>
  <c r="I294" i="2" s="1"/>
  <c r="C295" i="2" l="1"/>
  <c r="D295" i="2" l="1"/>
  <c r="F295" i="2" s="1"/>
  <c r="I295" i="2" s="1"/>
  <c r="G295" i="2"/>
  <c r="C296" i="2" l="1"/>
  <c r="G296" i="2" l="1"/>
  <c r="D296" i="2"/>
  <c r="F296" i="2" s="1"/>
  <c r="I296" i="2" s="1"/>
  <c r="C297" i="2" l="1"/>
  <c r="D297" i="2" l="1"/>
  <c r="F297" i="2"/>
  <c r="I297" i="2" s="1"/>
  <c r="G297" i="2"/>
  <c r="C298" i="2" l="1"/>
  <c r="D298" i="2" l="1"/>
  <c r="F298" i="2" s="1"/>
  <c r="I298" i="2" s="1"/>
  <c r="G298" i="2"/>
  <c r="C299" i="2" l="1"/>
  <c r="D299" i="2" l="1"/>
  <c r="G299" i="2"/>
  <c r="F299" i="2"/>
  <c r="I299" i="2" s="1"/>
  <c r="C300" i="2" l="1"/>
  <c r="G300" i="2" l="1"/>
  <c r="D300" i="2"/>
  <c r="F300" i="2" s="1"/>
  <c r="I300" i="2" s="1"/>
  <c r="C301" i="2" l="1"/>
  <c r="G301" i="2" l="1"/>
  <c r="D301" i="2"/>
  <c r="F301" i="2" s="1"/>
  <c r="I301" i="2" s="1"/>
  <c r="C302" i="2" l="1"/>
  <c r="G302" i="2" l="1"/>
  <c r="D302" i="2"/>
  <c r="F302" i="2" s="1"/>
  <c r="I302" i="2" s="1"/>
  <c r="C303" i="2" l="1"/>
  <c r="G303" i="2" l="1"/>
  <c r="D303" i="2"/>
  <c r="F303" i="2" l="1"/>
  <c r="I303" i="2" s="1"/>
  <c r="C304" i="2" l="1"/>
  <c r="D304" i="2" l="1"/>
  <c r="G304" i="2"/>
  <c r="F304" i="2"/>
  <c r="I304" i="2" s="1"/>
  <c r="C305" i="2" l="1"/>
  <c r="D305" i="2" l="1"/>
  <c r="G305" i="2"/>
  <c r="F305" i="2"/>
  <c r="I305" i="2" s="1"/>
  <c r="C306" i="2" l="1"/>
  <c r="G306" i="2" l="1"/>
  <c r="D306" i="2"/>
  <c r="F306" i="2" s="1"/>
  <c r="I306" i="2" s="1"/>
  <c r="C307" i="2" l="1"/>
  <c r="D307" i="2" l="1"/>
  <c r="G307" i="2"/>
  <c r="F307" i="2"/>
  <c r="I307" i="2" s="1"/>
  <c r="C308" i="2" l="1"/>
  <c r="G308" i="2" l="1"/>
  <c r="D308" i="2"/>
  <c r="F308" i="2" s="1"/>
  <c r="I308" i="2" s="1"/>
  <c r="C309" i="2" l="1"/>
  <c r="D309" i="2" l="1"/>
  <c r="F309" i="2"/>
  <c r="I309" i="2" s="1"/>
  <c r="G309" i="2"/>
  <c r="C310" i="2" l="1"/>
  <c r="D310" i="2" l="1"/>
  <c r="F310" i="2" s="1"/>
  <c r="I310" i="2" s="1"/>
  <c r="G310" i="2"/>
  <c r="C311" i="2" l="1"/>
  <c r="D311" i="2" l="1"/>
  <c r="F311" i="2" s="1"/>
  <c r="I311" i="2" s="1"/>
  <c r="G311" i="2"/>
  <c r="C312" i="2" l="1"/>
  <c r="G312" i="2" l="1"/>
  <c r="D312" i="2"/>
  <c r="F312" i="2" s="1"/>
  <c r="I312" i="2" s="1"/>
  <c r="C313" i="2" l="1"/>
  <c r="G313" i="2" l="1"/>
  <c r="D313" i="2"/>
  <c r="F313" i="2" s="1"/>
  <c r="I313" i="2" s="1"/>
  <c r="C314" i="2" l="1"/>
  <c r="D314" i="2" l="1"/>
  <c r="G314" i="2"/>
  <c r="F314" i="2"/>
  <c r="I314" i="2" s="1"/>
  <c r="C315" i="2" l="1"/>
  <c r="D315" i="2" l="1"/>
  <c r="F315" i="2" s="1"/>
  <c r="I315" i="2" s="1"/>
  <c r="G315" i="2"/>
  <c r="C316" i="2" l="1"/>
  <c r="G316" i="2" l="1"/>
  <c r="D316" i="2"/>
  <c r="F316" i="2" s="1"/>
  <c r="I316" i="2" s="1"/>
  <c r="C317" i="2" l="1"/>
  <c r="D317" i="2" l="1"/>
  <c r="G317" i="2"/>
  <c r="F317" i="2"/>
  <c r="I317" i="2" s="1"/>
  <c r="C318" i="2" l="1"/>
  <c r="G318" i="2" l="1"/>
  <c r="D318" i="2"/>
  <c r="F318" i="2" s="1"/>
  <c r="I318" i="2" s="1"/>
  <c r="C319" i="2" l="1"/>
  <c r="G319" i="2" l="1"/>
  <c r="D319" i="2"/>
  <c r="F319" i="2" s="1"/>
  <c r="I319" i="2" s="1"/>
  <c r="C320" i="2" l="1"/>
  <c r="G320" i="2" l="1"/>
  <c r="D320" i="2"/>
  <c r="F320" i="2" s="1"/>
  <c r="I320" i="2" s="1"/>
  <c r="C321" i="2" l="1"/>
  <c r="G321" i="2" l="1"/>
  <c r="D321" i="2"/>
  <c r="F321" i="2" s="1"/>
  <c r="I321" i="2" s="1"/>
  <c r="C322" i="2" l="1"/>
  <c r="G322" i="2" l="1"/>
  <c r="D322" i="2"/>
  <c r="F322" i="2" l="1"/>
  <c r="I322" i="2" s="1"/>
  <c r="C323" i="2" l="1"/>
  <c r="D323" i="2" l="1"/>
  <c r="F323" i="2" s="1"/>
  <c r="I323" i="2" s="1"/>
  <c r="G323" i="2"/>
  <c r="C324" i="2" l="1"/>
  <c r="D324" i="2" l="1"/>
  <c r="F324" i="2" s="1"/>
  <c r="I324" i="2" s="1"/>
  <c r="G324" i="2"/>
  <c r="C325" i="2" l="1"/>
  <c r="G325" i="2" l="1"/>
  <c r="D325" i="2"/>
  <c r="F325" i="2" s="1"/>
  <c r="I325" i="2" s="1"/>
  <c r="C326" i="2" l="1"/>
  <c r="D326" i="2" l="1"/>
  <c r="G326" i="2"/>
  <c r="F326" i="2"/>
  <c r="I326" i="2" s="1"/>
  <c r="C327" i="2" l="1"/>
  <c r="D327" i="2" l="1"/>
  <c r="G327" i="2"/>
  <c r="F327" i="2"/>
  <c r="I327" i="2" s="1"/>
  <c r="C328" i="2" l="1"/>
  <c r="D328" i="2" l="1"/>
  <c r="F328" i="2" s="1"/>
  <c r="I328" i="2" s="1"/>
  <c r="G328" i="2"/>
  <c r="C329" i="2" l="1"/>
  <c r="D329" i="2" l="1"/>
  <c r="F329" i="2"/>
  <c r="I329" i="2" s="1"/>
  <c r="G329" i="2"/>
  <c r="C330" i="2" l="1"/>
  <c r="G330" i="2" l="1"/>
  <c r="D330" i="2"/>
  <c r="F330" i="2" s="1"/>
  <c r="I330" i="2" s="1"/>
  <c r="C331" i="2" l="1"/>
  <c r="D331" i="2" l="1"/>
  <c r="F331" i="2" s="1"/>
  <c r="I331" i="2" s="1"/>
  <c r="G331" i="2"/>
  <c r="C332" i="2" l="1"/>
  <c r="D332" i="2" l="1"/>
  <c r="G332" i="2"/>
  <c r="F332" i="2"/>
  <c r="I332" i="2" s="1"/>
  <c r="C333" i="2" l="1"/>
  <c r="G333" i="2" l="1"/>
  <c r="D333" i="2"/>
  <c r="F333" i="2" s="1"/>
  <c r="I333" i="2" s="1"/>
  <c r="C334" i="2" l="1"/>
  <c r="G334" i="2" l="1"/>
  <c r="D334" i="2"/>
  <c r="F334" i="2" s="1"/>
  <c r="I334" i="2" s="1"/>
  <c r="C335" i="2" l="1"/>
  <c r="D335" i="2" l="1"/>
  <c r="G335" i="2"/>
  <c r="F335" i="2" l="1"/>
  <c r="I335" i="2" s="1"/>
  <c r="C336" i="2" l="1"/>
  <c r="G336" i="2" l="1"/>
  <c r="D336" i="2"/>
  <c r="F336" i="2" s="1"/>
  <c r="I336" i="2" s="1"/>
  <c r="C337" i="2" l="1"/>
  <c r="G337" i="2" l="1"/>
  <c r="D337" i="2"/>
  <c r="F337" i="2" l="1"/>
  <c r="I337" i="2" s="1"/>
  <c r="C338" i="2" l="1"/>
  <c r="G338" i="2" l="1"/>
  <c r="D338" i="2"/>
  <c r="F338" i="2" s="1"/>
  <c r="I338" i="2" s="1"/>
  <c r="C339" i="2" l="1"/>
  <c r="D339" i="2" l="1"/>
  <c r="G339" i="2"/>
  <c r="F339" i="2"/>
  <c r="I339" i="2" s="1"/>
  <c r="C340" i="2" l="1"/>
  <c r="G340" i="2" l="1"/>
  <c r="D340" i="2"/>
  <c r="F340" i="2" s="1"/>
  <c r="I340" i="2" s="1"/>
  <c r="C341" i="2" l="1"/>
  <c r="D341" i="2" l="1"/>
  <c r="F341" i="2" s="1"/>
  <c r="I341" i="2" s="1"/>
  <c r="G341" i="2"/>
  <c r="C342" i="2" l="1"/>
  <c r="D342" i="2" l="1"/>
  <c r="F342" i="2" s="1"/>
  <c r="I342" i="2" s="1"/>
  <c r="G342" i="2"/>
  <c r="C343" i="2" l="1"/>
  <c r="G343" i="2" l="1"/>
  <c r="D343" i="2"/>
  <c r="F343" i="2" s="1"/>
  <c r="I343" i="2" s="1"/>
  <c r="C344" i="2" l="1"/>
  <c r="G344" i="2" l="1"/>
  <c r="D344" i="2"/>
  <c r="F344" i="2" l="1"/>
  <c r="I344" i="2" s="1"/>
  <c r="C345" i="2" l="1"/>
  <c r="G345" i="2" l="1"/>
  <c r="F345" i="2"/>
  <c r="I345" i="2" s="1"/>
  <c r="D345" i="2"/>
  <c r="C346" i="2" l="1"/>
  <c r="D346" i="2" l="1"/>
  <c r="F346" i="2" s="1"/>
  <c r="I346" i="2" s="1"/>
  <c r="G346" i="2"/>
  <c r="C347" i="2" l="1"/>
  <c r="G347" i="2" l="1"/>
  <c r="D347" i="2"/>
  <c r="F347" i="2" s="1"/>
  <c r="I347" i="2" s="1"/>
  <c r="C348" i="2" l="1"/>
  <c r="D348" i="2" l="1"/>
  <c r="F348" i="2" s="1"/>
  <c r="I348" i="2" s="1"/>
  <c r="G348" i="2"/>
  <c r="C349" i="2" l="1"/>
  <c r="G349" i="2" l="1"/>
  <c r="D349" i="2"/>
  <c r="F349" i="2" s="1"/>
  <c r="I349" i="2" s="1"/>
  <c r="C350" i="2" l="1"/>
  <c r="D350" i="2" l="1"/>
  <c r="G350" i="2"/>
  <c r="F350" i="2"/>
  <c r="I350" i="2" s="1"/>
  <c r="C351" i="2" l="1"/>
  <c r="G351" i="2" l="1"/>
  <c r="D351" i="2"/>
  <c r="F351" i="2" s="1"/>
  <c r="I351" i="2" s="1"/>
  <c r="C352" i="2" l="1"/>
  <c r="G352" i="2" l="1"/>
  <c r="D352" i="2"/>
  <c r="F352" i="2" l="1"/>
  <c r="I352" i="2" s="1"/>
  <c r="C353" i="2" l="1"/>
  <c r="D353" i="2" l="1"/>
  <c r="F353" i="2" s="1"/>
  <c r="I353" i="2" s="1"/>
  <c r="G353" i="2"/>
  <c r="C354" i="2" l="1"/>
  <c r="G354" i="2" l="1"/>
  <c r="D354" i="2"/>
  <c r="F354" i="2" s="1"/>
  <c r="I354" i="2" s="1"/>
  <c r="C355" i="2" l="1"/>
  <c r="D355" i="2" l="1"/>
  <c r="G355" i="2"/>
  <c r="F355" i="2"/>
  <c r="I355" i="2" s="1"/>
  <c r="C356" i="2" l="1"/>
  <c r="D356" i="2" l="1"/>
  <c r="G356" i="2"/>
  <c r="F356" i="2"/>
  <c r="I356" i="2" s="1"/>
  <c r="C357" i="2" l="1"/>
  <c r="G357" i="2" l="1"/>
  <c r="D357" i="2"/>
  <c r="F357" i="2" s="1"/>
  <c r="I357" i="2" s="1"/>
  <c r="C358" i="2" l="1"/>
  <c r="G358" i="2" l="1"/>
  <c r="D358" i="2"/>
  <c r="F358" i="2" s="1"/>
  <c r="I358" i="2" s="1"/>
  <c r="C359" i="2" l="1"/>
  <c r="D359" i="2" l="1"/>
  <c r="F359" i="2" s="1"/>
  <c r="I359" i="2" s="1"/>
  <c r="G359" i="2"/>
  <c r="C360" i="2" l="1"/>
  <c r="G360" i="2" l="1"/>
  <c r="D360" i="2"/>
  <c r="F360" i="2" s="1"/>
  <c r="I360" i="2" l="1"/>
  <c r="C361" i="2"/>
  <c r="D361" i="2" l="1"/>
  <c r="F361" i="2" s="1"/>
  <c r="I361" i="2" s="1"/>
  <c r="G361" i="2"/>
  <c r="C362" i="2" l="1"/>
  <c r="D362" i="2" l="1"/>
  <c r="G362" i="2"/>
  <c r="F362" i="2"/>
  <c r="I362" i="2" s="1"/>
  <c r="C363" i="2" l="1"/>
  <c r="J362" i="2"/>
  <c r="J4" i="2" l="1"/>
  <c r="J5" i="2"/>
  <c r="E5" i="2" s="1"/>
  <c r="J8" i="2"/>
  <c r="E8" i="2" s="1"/>
  <c r="H8" i="2" s="1"/>
  <c r="J6" i="2"/>
  <c r="E6" i="2" s="1"/>
  <c r="H6" i="2" s="1"/>
  <c r="J7" i="2"/>
  <c r="E7" i="2" s="1"/>
  <c r="H7" i="2" s="1"/>
  <c r="J9" i="2"/>
  <c r="E9" i="2" s="1"/>
  <c r="H9" i="2" s="1"/>
  <c r="J11" i="2"/>
  <c r="E11" i="2" s="1"/>
  <c r="H11" i="2" s="1"/>
  <c r="J10" i="2"/>
  <c r="E10" i="2" s="1"/>
  <c r="H10" i="2" s="1"/>
  <c r="J12" i="2"/>
  <c r="E12" i="2" s="1"/>
  <c r="H12" i="2" s="1"/>
  <c r="J13" i="2"/>
  <c r="E13" i="2" s="1"/>
  <c r="H13" i="2" s="1"/>
  <c r="J14" i="2"/>
  <c r="E14" i="2" s="1"/>
  <c r="H14" i="2" s="1"/>
  <c r="J15" i="2"/>
  <c r="E15" i="2" s="1"/>
  <c r="H15" i="2" s="1"/>
  <c r="J16" i="2"/>
  <c r="E16" i="2" s="1"/>
  <c r="H16" i="2" s="1"/>
  <c r="J17" i="2"/>
  <c r="E17" i="2" s="1"/>
  <c r="H17" i="2" s="1"/>
  <c r="J20" i="2"/>
  <c r="E20" i="2" s="1"/>
  <c r="H20" i="2" s="1"/>
  <c r="J18" i="2"/>
  <c r="E18" i="2" s="1"/>
  <c r="H18" i="2" s="1"/>
  <c r="J19" i="2"/>
  <c r="E19" i="2" s="1"/>
  <c r="H19" i="2" s="1"/>
  <c r="J21" i="2"/>
  <c r="E21" i="2" s="1"/>
  <c r="H21" i="2" s="1"/>
  <c r="J23" i="2"/>
  <c r="E23" i="2" s="1"/>
  <c r="H23" i="2" s="1"/>
  <c r="J24" i="2"/>
  <c r="E24" i="2" s="1"/>
  <c r="H24" i="2" s="1"/>
  <c r="J22" i="2"/>
  <c r="E22" i="2" s="1"/>
  <c r="H22" i="2" s="1"/>
  <c r="J25" i="2"/>
  <c r="E25" i="2" s="1"/>
  <c r="H25" i="2" s="1"/>
  <c r="J26" i="2"/>
  <c r="E26" i="2" s="1"/>
  <c r="H26" i="2" s="1"/>
  <c r="J27" i="2"/>
  <c r="E27" i="2" s="1"/>
  <c r="H27" i="2" s="1"/>
  <c r="J29" i="2"/>
  <c r="E29" i="2" s="1"/>
  <c r="H29" i="2" s="1"/>
  <c r="J28" i="2"/>
  <c r="E28" i="2" s="1"/>
  <c r="H28" i="2" s="1"/>
  <c r="J30" i="2"/>
  <c r="E30" i="2" s="1"/>
  <c r="H30" i="2" s="1"/>
  <c r="J31" i="2"/>
  <c r="E31" i="2" s="1"/>
  <c r="H31" i="2" s="1"/>
  <c r="J32" i="2"/>
  <c r="E32" i="2" s="1"/>
  <c r="H32" i="2" s="1"/>
  <c r="J33" i="2"/>
  <c r="E33" i="2" s="1"/>
  <c r="H33" i="2" s="1"/>
  <c r="J34" i="2"/>
  <c r="E34" i="2" s="1"/>
  <c r="H34" i="2" s="1"/>
  <c r="J35" i="2"/>
  <c r="E35" i="2" s="1"/>
  <c r="H35" i="2" s="1"/>
  <c r="J36" i="2"/>
  <c r="E36" i="2" s="1"/>
  <c r="H36" i="2" s="1"/>
  <c r="J37" i="2"/>
  <c r="E37" i="2" s="1"/>
  <c r="H37" i="2" s="1"/>
  <c r="J38" i="2"/>
  <c r="E38" i="2" s="1"/>
  <c r="H38" i="2" s="1"/>
  <c r="J39" i="2"/>
  <c r="E39" i="2" s="1"/>
  <c r="H39" i="2" s="1"/>
  <c r="J40" i="2"/>
  <c r="E40" i="2" s="1"/>
  <c r="H40" i="2" s="1"/>
  <c r="J41" i="2"/>
  <c r="E41" i="2" s="1"/>
  <c r="H41" i="2" s="1"/>
  <c r="J42" i="2"/>
  <c r="E42" i="2" s="1"/>
  <c r="H42" i="2" s="1"/>
  <c r="J43" i="2"/>
  <c r="E43" i="2" s="1"/>
  <c r="H43" i="2" s="1"/>
  <c r="J44" i="2"/>
  <c r="E44" i="2" s="1"/>
  <c r="H44" i="2" s="1"/>
  <c r="J47" i="2"/>
  <c r="E47" i="2" s="1"/>
  <c r="H47" i="2" s="1"/>
  <c r="J45" i="2"/>
  <c r="E45" i="2" s="1"/>
  <c r="H45" i="2" s="1"/>
  <c r="J46" i="2"/>
  <c r="E46" i="2" s="1"/>
  <c r="H46" i="2" s="1"/>
  <c r="J48" i="2"/>
  <c r="E48" i="2" s="1"/>
  <c r="H48" i="2" s="1"/>
  <c r="J49" i="2"/>
  <c r="E49" i="2" s="1"/>
  <c r="H49" i="2" s="1"/>
  <c r="J50" i="2"/>
  <c r="E50" i="2" s="1"/>
  <c r="H50" i="2" s="1"/>
  <c r="J51" i="2"/>
  <c r="E51" i="2" s="1"/>
  <c r="H51" i="2" s="1"/>
  <c r="J52" i="2"/>
  <c r="E52" i="2" s="1"/>
  <c r="H52" i="2" s="1"/>
  <c r="J54" i="2"/>
  <c r="E54" i="2" s="1"/>
  <c r="H54" i="2" s="1"/>
  <c r="J53" i="2"/>
  <c r="E53" i="2" s="1"/>
  <c r="H53" i="2" s="1"/>
  <c r="J56" i="2"/>
  <c r="E56" i="2" s="1"/>
  <c r="H56" i="2" s="1"/>
  <c r="J55" i="2"/>
  <c r="E55" i="2" s="1"/>
  <c r="H55" i="2" s="1"/>
  <c r="J57" i="2"/>
  <c r="E57" i="2" s="1"/>
  <c r="H57" i="2" s="1"/>
  <c r="J58" i="2"/>
  <c r="E58" i="2" s="1"/>
  <c r="H58" i="2" s="1"/>
  <c r="J59" i="2"/>
  <c r="E59" i="2" s="1"/>
  <c r="H59" i="2" s="1"/>
  <c r="J60" i="2"/>
  <c r="E60" i="2" s="1"/>
  <c r="H60" i="2" s="1"/>
  <c r="J61" i="2"/>
  <c r="E61" i="2" s="1"/>
  <c r="H61" i="2" s="1"/>
  <c r="J62" i="2"/>
  <c r="E62" i="2" s="1"/>
  <c r="H62" i="2" s="1"/>
  <c r="J63" i="2"/>
  <c r="E63" i="2" s="1"/>
  <c r="H63" i="2" s="1"/>
  <c r="J65" i="2"/>
  <c r="E65" i="2" s="1"/>
  <c r="H65" i="2" s="1"/>
  <c r="J64" i="2"/>
  <c r="E64" i="2" s="1"/>
  <c r="H64" i="2" s="1"/>
  <c r="J66" i="2"/>
  <c r="E66" i="2" s="1"/>
  <c r="H66" i="2" s="1"/>
  <c r="J67" i="2"/>
  <c r="E67" i="2" s="1"/>
  <c r="H67" i="2" s="1"/>
  <c r="J68" i="2"/>
  <c r="E68" i="2" s="1"/>
  <c r="H68" i="2" s="1"/>
  <c r="J69" i="2"/>
  <c r="E69" i="2" s="1"/>
  <c r="H69" i="2" s="1"/>
  <c r="J70" i="2"/>
  <c r="E70" i="2" s="1"/>
  <c r="H70" i="2" s="1"/>
  <c r="J71" i="2"/>
  <c r="E71" i="2" s="1"/>
  <c r="H71" i="2" s="1"/>
  <c r="J72" i="2"/>
  <c r="E72" i="2" s="1"/>
  <c r="H72" i="2" s="1"/>
  <c r="J73" i="2"/>
  <c r="E73" i="2" s="1"/>
  <c r="H73" i="2" s="1"/>
  <c r="J74" i="2"/>
  <c r="E74" i="2" s="1"/>
  <c r="H74" i="2" s="1"/>
  <c r="J75" i="2"/>
  <c r="E75" i="2" s="1"/>
  <c r="H75" i="2" s="1"/>
  <c r="J76" i="2"/>
  <c r="E76" i="2" s="1"/>
  <c r="H76" i="2" s="1"/>
  <c r="J78" i="2"/>
  <c r="E78" i="2" s="1"/>
  <c r="H78" i="2" s="1"/>
  <c r="J77" i="2"/>
  <c r="E77" i="2" s="1"/>
  <c r="H77" i="2" s="1"/>
  <c r="J79" i="2"/>
  <c r="E79" i="2" s="1"/>
  <c r="H79" i="2" s="1"/>
  <c r="J80" i="2"/>
  <c r="E80" i="2" s="1"/>
  <c r="H80" i="2" s="1"/>
  <c r="J81" i="2"/>
  <c r="E81" i="2" s="1"/>
  <c r="H81" i="2" s="1"/>
  <c r="J82" i="2"/>
  <c r="E82" i="2" s="1"/>
  <c r="H82" i="2" s="1"/>
  <c r="J83" i="2"/>
  <c r="E83" i="2" s="1"/>
  <c r="H83" i="2" s="1"/>
  <c r="J84" i="2"/>
  <c r="E84" i="2" s="1"/>
  <c r="H84" i="2" s="1"/>
  <c r="J85" i="2"/>
  <c r="E85" i="2" s="1"/>
  <c r="H85" i="2" s="1"/>
  <c r="J87" i="2"/>
  <c r="E87" i="2" s="1"/>
  <c r="H87" i="2" s="1"/>
  <c r="J86" i="2"/>
  <c r="E86" i="2" s="1"/>
  <c r="H86" i="2" s="1"/>
  <c r="J88" i="2"/>
  <c r="E88" i="2" s="1"/>
  <c r="H88" i="2" s="1"/>
  <c r="J89" i="2"/>
  <c r="E89" i="2" s="1"/>
  <c r="H89" i="2" s="1"/>
  <c r="J90" i="2"/>
  <c r="E90" i="2" s="1"/>
  <c r="H90" i="2" s="1"/>
  <c r="J91" i="2"/>
  <c r="E91" i="2" s="1"/>
  <c r="H91" i="2" s="1"/>
  <c r="J92" i="2"/>
  <c r="E92" i="2" s="1"/>
  <c r="H92" i="2" s="1"/>
  <c r="J93" i="2"/>
  <c r="E93" i="2" s="1"/>
  <c r="H93" i="2" s="1"/>
  <c r="J96" i="2"/>
  <c r="E96" i="2" s="1"/>
  <c r="H96" i="2" s="1"/>
  <c r="J94" i="2"/>
  <c r="E94" i="2" s="1"/>
  <c r="H94" i="2" s="1"/>
  <c r="J95" i="2"/>
  <c r="E95" i="2" s="1"/>
  <c r="H95" i="2" s="1"/>
  <c r="J98" i="2"/>
  <c r="E98" i="2" s="1"/>
  <c r="H98" i="2" s="1"/>
  <c r="J97" i="2"/>
  <c r="E97" i="2" s="1"/>
  <c r="H97" i="2" s="1"/>
  <c r="J99" i="2"/>
  <c r="E99" i="2" s="1"/>
  <c r="H99" i="2" s="1"/>
  <c r="J100" i="2"/>
  <c r="E100" i="2" s="1"/>
  <c r="H100" i="2" s="1"/>
  <c r="J101" i="2"/>
  <c r="E101" i="2" s="1"/>
  <c r="H101" i="2" s="1"/>
  <c r="J103" i="2"/>
  <c r="E103" i="2" s="1"/>
  <c r="H103" i="2" s="1"/>
  <c r="J104" i="2"/>
  <c r="E104" i="2" s="1"/>
  <c r="H104" i="2" s="1"/>
  <c r="J102" i="2"/>
  <c r="E102" i="2" s="1"/>
  <c r="H102" i="2" s="1"/>
  <c r="J105" i="2"/>
  <c r="E105" i="2" s="1"/>
  <c r="H105" i="2" s="1"/>
  <c r="J106" i="2"/>
  <c r="E106" i="2" s="1"/>
  <c r="H106" i="2" s="1"/>
  <c r="J107" i="2"/>
  <c r="E107" i="2" s="1"/>
  <c r="H107" i="2" s="1"/>
  <c r="J108" i="2"/>
  <c r="E108" i="2" s="1"/>
  <c r="H108" i="2" s="1"/>
  <c r="J109" i="2"/>
  <c r="E109" i="2" s="1"/>
  <c r="H109" i="2" s="1"/>
  <c r="J111" i="2"/>
  <c r="E111" i="2" s="1"/>
  <c r="H111" i="2" s="1"/>
  <c r="J110" i="2"/>
  <c r="E110" i="2" s="1"/>
  <c r="H110" i="2" s="1"/>
  <c r="J113" i="2"/>
  <c r="E113" i="2" s="1"/>
  <c r="H113" i="2" s="1"/>
  <c r="J112" i="2"/>
  <c r="E112" i="2" s="1"/>
  <c r="H112" i="2" s="1"/>
  <c r="J115" i="2"/>
  <c r="E115" i="2" s="1"/>
  <c r="H115" i="2" s="1"/>
  <c r="J114" i="2"/>
  <c r="E114" i="2" s="1"/>
  <c r="H114" i="2" s="1"/>
  <c r="J116" i="2"/>
  <c r="E116" i="2" s="1"/>
  <c r="H116" i="2" s="1"/>
  <c r="J117" i="2"/>
  <c r="E117" i="2" s="1"/>
  <c r="H117" i="2" s="1"/>
  <c r="J119" i="2"/>
  <c r="E119" i="2" s="1"/>
  <c r="H119" i="2" s="1"/>
  <c r="J118" i="2"/>
  <c r="E118" i="2" s="1"/>
  <c r="H118" i="2" s="1"/>
  <c r="J120" i="2"/>
  <c r="E120" i="2" s="1"/>
  <c r="H120" i="2" s="1"/>
  <c r="J121" i="2"/>
  <c r="E121" i="2" s="1"/>
  <c r="H121" i="2" s="1"/>
  <c r="J122" i="2"/>
  <c r="E122" i="2" s="1"/>
  <c r="H122" i="2" s="1"/>
  <c r="J123" i="2"/>
  <c r="E123" i="2" s="1"/>
  <c r="H123" i="2" s="1"/>
  <c r="J125" i="2"/>
  <c r="E125" i="2" s="1"/>
  <c r="H125" i="2" s="1"/>
  <c r="J124" i="2"/>
  <c r="E124" i="2" s="1"/>
  <c r="H124" i="2" s="1"/>
  <c r="J127" i="2"/>
  <c r="E127" i="2" s="1"/>
  <c r="H127" i="2" s="1"/>
  <c r="J126" i="2"/>
  <c r="E126" i="2" s="1"/>
  <c r="H126" i="2" s="1"/>
  <c r="J128" i="2"/>
  <c r="E128" i="2" s="1"/>
  <c r="H128" i="2" s="1"/>
  <c r="J129" i="2"/>
  <c r="E129" i="2" s="1"/>
  <c r="H129" i="2" s="1"/>
  <c r="J130" i="2"/>
  <c r="E130" i="2" s="1"/>
  <c r="H130" i="2" s="1"/>
  <c r="J131" i="2"/>
  <c r="E131" i="2" s="1"/>
  <c r="H131" i="2" s="1"/>
  <c r="J132" i="2"/>
  <c r="E132" i="2" s="1"/>
  <c r="H132" i="2" s="1"/>
  <c r="J133" i="2"/>
  <c r="E133" i="2" s="1"/>
  <c r="H133" i="2" s="1"/>
  <c r="J134" i="2"/>
  <c r="E134" i="2" s="1"/>
  <c r="H134" i="2" s="1"/>
  <c r="J135" i="2"/>
  <c r="E135" i="2" s="1"/>
  <c r="H135" i="2" s="1"/>
  <c r="J137" i="2"/>
  <c r="E137" i="2" s="1"/>
  <c r="H137" i="2" s="1"/>
  <c r="J136" i="2"/>
  <c r="E136" i="2" s="1"/>
  <c r="H136" i="2" s="1"/>
  <c r="J139" i="2"/>
  <c r="E139" i="2" s="1"/>
  <c r="H139" i="2" s="1"/>
  <c r="J138" i="2"/>
  <c r="E138" i="2" s="1"/>
  <c r="H138" i="2" s="1"/>
  <c r="J141" i="2"/>
  <c r="E141" i="2" s="1"/>
  <c r="H141" i="2" s="1"/>
  <c r="J140" i="2"/>
  <c r="E140" i="2" s="1"/>
  <c r="H140" i="2" s="1"/>
  <c r="J142" i="2"/>
  <c r="E142" i="2" s="1"/>
  <c r="H142" i="2" s="1"/>
  <c r="J143" i="2"/>
  <c r="E143" i="2" s="1"/>
  <c r="H143" i="2" s="1"/>
  <c r="J144" i="2"/>
  <c r="E144" i="2" s="1"/>
  <c r="H144" i="2" s="1"/>
  <c r="J145" i="2"/>
  <c r="E145" i="2" s="1"/>
  <c r="H145" i="2" s="1"/>
  <c r="J147" i="2"/>
  <c r="E147" i="2" s="1"/>
  <c r="H147" i="2" s="1"/>
  <c r="J146" i="2"/>
  <c r="E146" i="2" s="1"/>
  <c r="H146" i="2" s="1"/>
  <c r="J149" i="2"/>
  <c r="E149" i="2" s="1"/>
  <c r="H149" i="2" s="1"/>
  <c r="J148" i="2"/>
  <c r="E148" i="2" s="1"/>
  <c r="H148" i="2" s="1"/>
  <c r="J150" i="2"/>
  <c r="E150" i="2" s="1"/>
  <c r="H150" i="2" s="1"/>
  <c r="J151" i="2"/>
  <c r="E151" i="2" s="1"/>
  <c r="H151" i="2" s="1"/>
  <c r="J154" i="2"/>
  <c r="E154" i="2" s="1"/>
  <c r="H154" i="2" s="1"/>
  <c r="J152" i="2"/>
  <c r="E152" i="2" s="1"/>
  <c r="H152" i="2" s="1"/>
  <c r="J155" i="2"/>
  <c r="E155" i="2" s="1"/>
  <c r="H155" i="2" s="1"/>
  <c r="J153" i="2"/>
  <c r="E153" i="2" s="1"/>
  <c r="H153" i="2" s="1"/>
  <c r="J156" i="2"/>
  <c r="E156" i="2" s="1"/>
  <c r="H156" i="2" s="1"/>
  <c r="J159" i="2"/>
  <c r="E159" i="2" s="1"/>
  <c r="H159" i="2" s="1"/>
  <c r="J157" i="2"/>
  <c r="E157" i="2" s="1"/>
  <c r="H157" i="2" s="1"/>
  <c r="J160" i="2"/>
  <c r="E160" i="2" s="1"/>
  <c r="H160" i="2" s="1"/>
  <c r="J158" i="2"/>
  <c r="E158" i="2" s="1"/>
  <c r="H158" i="2" s="1"/>
  <c r="J161" i="2"/>
  <c r="E161" i="2" s="1"/>
  <c r="H161" i="2" s="1"/>
  <c r="J162" i="2"/>
  <c r="E162" i="2" s="1"/>
  <c r="H162" i="2" s="1"/>
  <c r="J163" i="2"/>
  <c r="E163" i="2" s="1"/>
  <c r="H163" i="2" s="1"/>
  <c r="J164" i="2"/>
  <c r="E164" i="2" s="1"/>
  <c r="H164" i="2" s="1"/>
  <c r="J165" i="2"/>
  <c r="E165" i="2" s="1"/>
  <c r="H165" i="2" s="1"/>
  <c r="J166" i="2"/>
  <c r="E166" i="2" s="1"/>
  <c r="H166" i="2" s="1"/>
  <c r="J167" i="2"/>
  <c r="E167" i="2" s="1"/>
  <c r="H167" i="2" s="1"/>
  <c r="J170" i="2"/>
  <c r="E170" i="2" s="1"/>
  <c r="H170" i="2" s="1"/>
  <c r="J168" i="2"/>
  <c r="E168" i="2" s="1"/>
  <c r="H168" i="2" s="1"/>
  <c r="J169" i="2"/>
  <c r="E169" i="2" s="1"/>
  <c r="H169" i="2" s="1"/>
  <c r="J171" i="2"/>
  <c r="E171" i="2" s="1"/>
  <c r="H171" i="2" s="1"/>
  <c r="J172" i="2"/>
  <c r="E172" i="2" s="1"/>
  <c r="H172" i="2" s="1"/>
  <c r="J173" i="2"/>
  <c r="E173" i="2" s="1"/>
  <c r="H173" i="2" s="1"/>
  <c r="J174" i="2"/>
  <c r="E174" i="2" s="1"/>
  <c r="H174" i="2" s="1"/>
  <c r="J175" i="2"/>
  <c r="E175" i="2" s="1"/>
  <c r="H175" i="2" s="1"/>
  <c r="J176" i="2"/>
  <c r="E176" i="2" s="1"/>
  <c r="H176" i="2" s="1"/>
  <c r="J177" i="2"/>
  <c r="E177" i="2" s="1"/>
  <c r="H177" i="2" s="1"/>
  <c r="J180" i="2"/>
  <c r="E180" i="2" s="1"/>
  <c r="H180" i="2" s="1"/>
  <c r="J178" i="2"/>
  <c r="E178" i="2" s="1"/>
  <c r="H178" i="2" s="1"/>
  <c r="J179" i="2"/>
  <c r="E179" i="2" s="1"/>
  <c r="H179" i="2" s="1"/>
  <c r="J181" i="2"/>
  <c r="E181" i="2" s="1"/>
  <c r="H181" i="2" s="1"/>
  <c r="J182" i="2"/>
  <c r="E182" i="2" s="1"/>
  <c r="H182" i="2" s="1"/>
  <c r="J183" i="2"/>
  <c r="E183" i="2" s="1"/>
  <c r="H183" i="2" s="1"/>
  <c r="J184" i="2"/>
  <c r="E184" i="2" s="1"/>
  <c r="H184" i="2" s="1"/>
  <c r="J185" i="2"/>
  <c r="E185" i="2" s="1"/>
  <c r="H185" i="2" s="1"/>
  <c r="J187" i="2"/>
  <c r="E187" i="2" s="1"/>
  <c r="H187" i="2" s="1"/>
  <c r="J188" i="2"/>
  <c r="E188" i="2" s="1"/>
  <c r="H188" i="2" s="1"/>
  <c r="J186" i="2"/>
  <c r="E186" i="2" s="1"/>
  <c r="H186" i="2" s="1"/>
  <c r="J189" i="2"/>
  <c r="E189" i="2" s="1"/>
  <c r="H189" i="2" s="1"/>
  <c r="J190" i="2"/>
  <c r="E190" i="2" s="1"/>
  <c r="H190" i="2" s="1"/>
  <c r="J193" i="2"/>
  <c r="E193" i="2" s="1"/>
  <c r="H193" i="2" s="1"/>
  <c r="J191" i="2"/>
  <c r="E191" i="2" s="1"/>
  <c r="H191" i="2" s="1"/>
  <c r="J192" i="2"/>
  <c r="E192" i="2" s="1"/>
  <c r="H192" i="2" s="1"/>
  <c r="J194" i="2"/>
  <c r="E194" i="2" s="1"/>
  <c r="H194" i="2" s="1"/>
  <c r="J196" i="2"/>
  <c r="E196" i="2" s="1"/>
  <c r="H196" i="2" s="1"/>
  <c r="J197" i="2"/>
  <c r="E197" i="2" s="1"/>
  <c r="H197" i="2" s="1"/>
  <c r="J195" i="2"/>
  <c r="E195" i="2" s="1"/>
  <c r="H195" i="2" s="1"/>
  <c r="J198" i="2"/>
  <c r="E198" i="2" s="1"/>
  <c r="H198" i="2" s="1"/>
  <c r="J199" i="2"/>
  <c r="E199" i="2" s="1"/>
  <c r="H199" i="2" s="1"/>
  <c r="J200" i="2"/>
  <c r="E200" i="2" s="1"/>
  <c r="H200" i="2" s="1"/>
  <c r="J201" i="2"/>
  <c r="E201" i="2" s="1"/>
  <c r="H201" i="2" s="1"/>
  <c r="J202" i="2"/>
  <c r="E202" i="2" s="1"/>
  <c r="H202" i="2" s="1"/>
  <c r="J203" i="2"/>
  <c r="E203" i="2" s="1"/>
  <c r="H203" i="2" s="1"/>
  <c r="J204" i="2"/>
  <c r="E204" i="2" s="1"/>
  <c r="H204" i="2" s="1"/>
  <c r="J205" i="2"/>
  <c r="E205" i="2" s="1"/>
  <c r="H205" i="2" s="1"/>
  <c r="J206" i="2"/>
  <c r="E206" i="2" s="1"/>
  <c r="H206" i="2" s="1"/>
  <c r="J207" i="2"/>
  <c r="E207" i="2" s="1"/>
  <c r="H207" i="2" s="1"/>
  <c r="J208" i="2"/>
  <c r="E208" i="2" s="1"/>
  <c r="H208" i="2" s="1"/>
  <c r="J209" i="2"/>
  <c r="E209" i="2" s="1"/>
  <c r="H209" i="2" s="1"/>
  <c r="J210" i="2"/>
  <c r="E210" i="2" s="1"/>
  <c r="H210" i="2" s="1"/>
  <c r="J211" i="2"/>
  <c r="E211" i="2" s="1"/>
  <c r="H211" i="2" s="1"/>
  <c r="J213" i="2"/>
  <c r="E213" i="2" s="1"/>
  <c r="H213" i="2" s="1"/>
  <c r="J212" i="2"/>
  <c r="E212" i="2" s="1"/>
  <c r="H212" i="2" s="1"/>
  <c r="J215" i="2"/>
  <c r="E215" i="2" s="1"/>
  <c r="H215" i="2" s="1"/>
  <c r="J214" i="2"/>
  <c r="E214" i="2" s="1"/>
  <c r="H214" i="2" s="1"/>
  <c r="J216" i="2"/>
  <c r="E216" i="2" s="1"/>
  <c r="H216" i="2" s="1"/>
  <c r="J217" i="2"/>
  <c r="E217" i="2" s="1"/>
  <c r="H217" i="2" s="1"/>
  <c r="J219" i="2"/>
  <c r="E219" i="2" s="1"/>
  <c r="H219" i="2" s="1"/>
  <c r="J218" i="2"/>
  <c r="E218" i="2" s="1"/>
  <c r="H218" i="2" s="1"/>
  <c r="J220" i="2"/>
  <c r="E220" i="2" s="1"/>
  <c r="H220" i="2" s="1"/>
  <c r="J221" i="2"/>
  <c r="E221" i="2" s="1"/>
  <c r="H221" i="2" s="1"/>
  <c r="J222" i="2"/>
  <c r="E222" i="2" s="1"/>
  <c r="H222" i="2" s="1"/>
  <c r="J224" i="2"/>
  <c r="E224" i="2" s="1"/>
  <c r="H224" i="2" s="1"/>
  <c r="J223" i="2"/>
  <c r="E223" i="2" s="1"/>
  <c r="H223" i="2" s="1"/>
  <c r="J225" i="2"/>
  <c r="E225" i="2" s="1"/>
  <c r="H225" i="2" s="1"/>
  <c r="J226" i="2"/>
  <c r="E226" i="2" s="1"/>
  <c r="H226" i="2" s="1"/>
  <c r="J227" i="2"/>
  <c r="E227" i="2" s="1"/>
  <c r="H227" i="2" s="1"/>
  <c r="J228" i="2"/>
  <c r="E228" i="2" s="1"/>
  <c r="H228" i="2" s="1"/>
  <c r="J229" i="2"/>
  <c r="E229" i="2" s="1"/>
  <c r="H229" i="2" s="1"/>
  <c r="J230" i="2"/>
  <c r="E230" i="2" s="1"/>
  <c r="H230" i="2" s="1"/>
  <c r="J231" i="2"/>
  <c r="E231" i="2" s="1"/>
  <c r="H231" i="2" s="1"/>
  <c r="J234" i="2"/>
  <c r="E234" i="2" s="1"/>
  <c r="H234" i="2" s="1"/>
  <c r="J232" i="2"/>
  <c r="E232" i="2" s="1"/>
  <c r="H232" i="2" s="1"/>
  <c r="J233" i="2"/>
  <c r="E233" i="2" s="1"/>
  <c r="H233" i="2" s="1"/>
  <c r="J236" i="2"/>
  <c r="E236" i="2" s="1"/>
  <c r="H236" i="2" s="1"/>
  <c r="J237" i="2"/>
  <c r="E237" i="2" s="1"/>
  <c r="H237" i="2" s="1"/>
  <c r="J235" i="2"/>
  <c r="E235" i="2" s="1"/>
  <c r="H235" i="2" s="1"/>
  <c r="J238" i="2"/>
  <c r="E238" i="2" s="1"/>
  <c r="H238" i="2" s="1"/>
  <c r="J239" i="2"/>
  <c r="E239" i="2" s="1"/>
  <c r="H239" i="2" s="1"/>
  <c r="J240" i="2"/>
  <c r="E240" i="2" s="1"/>
  <c r="H240" i="2" s="1"/>
  <c r="G363" i="2"/>
  <c r="D363" i="2"/>
  <c r="E362" i="2" s="1"/>
  <c r="H362" i="2" s="1"/>
  <c r="J241" i="2"/>
  <c r="E241" i="2" s="1"/>
  <c r="H241" i="2" s="1"/>
  <c r="J242" i="2"/>
  <c r="E242" i="2" s="1"/>
  <c r="H242" i="2" s="1"/>
  <c r="J243" i="2"/>
  <c r="E243" i="2" s="1"/>
  <c r="H243" i="2" s="1"/>
  <c r="J244" i="2"/>
  <c r="E244" i="2" s="1"/>
  <c r="H244" i="2" s="1"/>
  <c r="J245" i="2"/>
  <c r="E245" i="2" s="1"/>
  <c r="H245" i="2" s="1"/>
  <c r="J246" i="2"/>
  <c r="E246" i="2" s="1"/>
  <c r="H246" i="2" s="1"/>
  <c r="J247" i="2"/>
  <c r="E247" i="2" s="1"/>
  <c r="H247" i="2" s="1"/>
  <c r="J249" i="2"/>
  <c r="E249" i="2" s="1"/>
  <c r="H249" i="2" s="1"/>
  <c r="J248" i="2"/>
  <c r="E248" i="2" s="1"/>
  <c r="H248" i="2" s="1"/>
  <c r="J250" i="2"/>
  <c r="E250" i="2" s="1"/>
  <c r="H250" i="2" s="1"/>
  <c r="J253" i="2"/>
  <c r="E253" i="2" s="1"/>
  <c r="H253" i="2" s="1"/>
  <c r="J251" i="2"/>
  <c r="E251" i="2" s="1"/>
  <c r="H251" i="2" s="1"/>
  <c r="J252" i="2"/>
  <c r="E252" i="2" s="1"/>
  <c r="H252" i="2" s="1"/>
  <c r="J254" i="2"/>
  <c r="E254" i="2" s="1"/>
  <c r="H254" i="2" s="1"/>
  <c r="J255" i="2"/>
  <c r="E255" i="2" s="1"/>
  <c r="H255" i="2" s="1"/>
  <c r="J256" i="2"/>
  <c r="E256" i="2" s="1"/>
  <c r="H256" i="2" s="1"/>
  <c r="J257" i="2"/>
  <c r="E257" i="2" s="1"/>
  <c r="H257" i="2" s="1"/>
  <c r="J258" i="2"/>
  <c r="E258" i="2" s="1"/>
  <c r="H258" i="2" s="1"/>
  <c r="J259" i="2"/>
  <c r="E259" i="2" s="1"/>
  <c r="H259" i="2" s="1"/>
  <c r="J260" i="2"/>
  <c r="E260" i="2" s="1"/>
  <c r="H260" i="2" s="1"/>
  <c r="J261" i="2"/>
  <c r="E261" i="2" s="1"/>
  <c r="H261" i="2" s="1"/>
  <c r="J262" i="2"/>
  <c r="E262" i="2" s="1"/>
  <c r="H262" i="2" s="1"/>
  <c r="J263" i="2"/>
  <c r="E263" i="2" s="1"/>
  <c r="H263" i="2" s="1"/>
  <c r="J265" i="2"/>
  <c r="E265" i="2" s="1"/>
  <c r="H265" i="2" s="1"/>
  <c r="J264" i="2"/>
  <c r="E264" i="2" s="1"/>
  <c r="H264" i="2" s="1"/>
  <c r="J266" i="2"/>
  <c r="E266" i="2" s="1"/>
  <c r="H266" i="2" s="1"/>
  <c r="J267" i="2"/>
  <c r="E267" i="2" s="1"/>
  <c r="H267" i="2" s="1"/>
  <c r="J268" i="2"/>
  <c r="E268" i="2" s="1"/>
  <c r="H268" i="2" s="1"/>
  <c r="J269" i="2"/>
  <c r="E269" i="2" s="1"/>
  <c r="H269" i="2" s="1"/>
  <c r="J270" i="2"/>
  <c r="E270" i="2" s="1"/>
  <c r="H270" i="2" s="1"/>
  <c r="J271" i="2"/>
  <c r="E271" i="2" s="1"/>
  <c r="H271" i="2" s="1"/>
  <c r="J272" i="2"/>
  <c r="E272" i="2" s="1"/>
  <c r="H272" i="2" s="1"/>
  <c r="J273" i="2"/>
  <c r="E273" i="2" s="1"/>
  <c r="H273" i="2" s="1"/>
  <c r="J274" i="2"/>
  <c r="E274" i="2" s="1"/>
  <c r="H274" i="2" s="1"/>
  <c r="J275" i="2"/>
  <c r="E275" i="2" s="1"/>
  <c r="H275" i="2" s="1"/>
  <c r="J276" i="2"/>
  <c r="E276" i="2" s="1"/>
  <c r="H276" i="2" s="1"/>
  <c r="J277" i="2"/>
  <c r="E277" i="2" s="1"/>
  <c r="H277" i="2" s="1"/>
  <c r="J278" i="2"/>
  <c r="E278" i="2" s="1"/>
  <c r="H278" i="2" s="1"/>
  <c r="J279" i="2"/>
  <c r="E279" i="2" s="1"/>
  <c r="H279" i="2" s="1"/>
  <c r="J280" i="2"/>
  <c r="E280" i="2" s="1"/>
  <c r="H280" i="2" s="1"/>
  <c r="J282" i="2"/>
  <c r="E282" i="2" s="1"/>
  <c r="H282" i="2" s="1"/>
  <c r="J281" i="2"/>
  <c r="E281" i="2" s="1"/>
  <c r="H281" i="2" s="1"/>
  <c r="J283" i="2"/>
  <c r="E283" i="2" s="1"/>
  <c r="H283" i="2" s="1"/>
  <c r="J285" i="2"/>
  <c r="E285" i="2" s="1"/>
  <c r="H285" i="2" s="1"/>
  <c r="J284" i="2"/>
  <c r="E284" i="2" s="1"/>
  <c r="H284" i="2" s="1"/>
  <c r="J286" i="2"/>
  <c r="E286" i="2" s="1"/>
  <c r="H286" i="2" s="1"/>
  <c r="J287" i="2"/>
  <c r="E287" i="2" s="1"/>
  <c r="H287" i="2" s="1"/>
  <c r="J288" i="2"/>
  <c r="E288" i="2" s="1"/>
  <c r="H288" i="2" s="1"/>
  <c r="J289" i="2"/>
  <c r="E289" i="2" s="1"/>
  <c r="H289" i="2" s="1"/>
  <c r="J290" i="2"/>
  <c r="E290" i="2" s="1"/>
  <c r="H290" i="2" s="1"/>
  <c r="J291" i="2"/>
  <c r="E291" i="2" s="1"/>
  <c r="H291" i="2" s="1"/>
  <c r="J292" i="2"/>
  <c r="E292" i="2" s="1"/>
  <c r="H292" i="2" s="1"/>
  <c r="J293" i="2"/>
  <c r="E293" i="2" s="1"/>
  <c r="H293" i="2" s="1"/>
  <c r="J294" i="2"/>
  <c r="E294" i="2" s="1"/>
  <c r="H294" i="2" s="1"/>
  <c r="J295" i="2"/>
  <c r="E295" i="2" s="1"/>
  <c r="H295" i="2" s="1"/>
  <c r="J296" i="2"/>
  <c r="E296" i="2" s="1"/>
  <c r="H296" i="2" s="1"/>
  <c r="J297" i="2"/>
  <c r="E297" i="2" s="1"/>
  <c r="H297" i="2" s="1"/>
  <c r="J298" i="2"/>
  <c r="E298" i="2" s="1"/>
  <c r="H298" i="2" s="1"/>
  <c r="J299" i="2"/>
  <c r="E299" i="2" s="1"/>
  <c r="H299" i="2" s="1"/>
  <c r="J300" i="2"/>
  <c r="E300" i="2" s="1"/>
  <c r="H300" i="2" s="1"/>
  <c r="J301" i="2"/>
  <c r="E301" i="2" s="1"/>
  <c r="H301" i="2" s="1"/>
  <c r="J302" i="2"/>
  <c r="E302" i="2" s="1"/>
  <c r="H302" i="2" s="1"/>
  <c r="J303" i="2"/>
  <c r="E303" i="2" s="1"/>
  <c r="H303" i="2" s="1"/>
  <c r="J304" i="2"/>
  <c r="E304" i="2" s="1"/>
  <c r="H304" i="2" s="1"/>
  <c r="J305" i="2"/>
  <c r="E305" i="2" s="1"/>
  <c r="H305" i="2" s="1"/>
  <c r="J306" i="2"/>
  <c r="E306" i="2" s="1"/>
  <c r="H306" i="2" s="1"/>
  <c r="J307" i="2"/>
  <c r="E307" i="2" s="1"/>
  <c r="H307" i="2" s="1"/>
  <c r="J309" i="2"/>
  <c r="E309" i="2" s="1"/>
  <c r="H309" i="2" s="1"/>
  <c r="J308" i="2"/>
  <c r="E308" i="2" s="1"/>
  <c r="H308" i="2" s="1"/>
  <c r="J310" i="2"/>
  <c r="E310" i="2" s="1"/>
  <c r="H310" i="2" s="1"/>
  <c r="J311" i="2"/>
  <c r="E311" i="2" s="1"/>
  <c r="H311" i="2" s="1"/>
  <c r="J312" i="2"/>
  <c r="E312" i="2" s="1"/>
  <c r="H312" i="2" s="1"/>
  <c r="J313" i="2"/>
  <c r="E313" i="2" s="1"/>
  <c r="H313" i="2" s="1"/>
  <c r="J314" i="2"/>
  <c r="E314" i="2" s="1"/>
  <c r="H314" i="2" s="1"/>
  <c r="J315" i="2"/>
  <c r="E315" i="2" s="1"/>
  <c r="H315" i="2" s="1"/>
  <c r="J316" i="2"/>
  <c r="E316" i="2" s="1"/>
  <c r="H316" i="2" s="1"/>
  <c r="J319" i="2"/>
  <c r="E319" i="2" s="1"/>
  <c r="H319" i="2" s="1"/>
  <c r="J317" i="2"/>
  <c r="E317" i="2" s="1"/>
  <c r="H317" i="2" s="1"/>
  <c r="J318" i="2"/>
  <c r="E318" i="2" s="1"/>
  <c r="H318" i="2" s="1"/>
  <c r="J320" i="2"/>
  <c r="E320" i="2" s="1"/>
  <c r="H320" i="2" s="1"/>
  <c r="J321" i="2"/>
  <c r="E321" i="2" s="1"/>
  <c r="H321" i="2" s="1"/>
  <c r="J322" i="2"/>
  <c r="E322" i="2" s="1"/>
  <c r="H322" i="2" s="1"/>
  <c r="J325" i="2"/>
  <c r="E325" i="2" s="1"/>
  <c r="H325" i="2" s="1"/>
  <c r="J323" i="2"/>
  <c r="E323" i="2" s="1"/>
  <c r="H323" i="2" s="1"/>
  <c r="J324" i="2"/>
  <c r="E324" i="2" s="1"/>
  <c r="H324" i="2" s="1"/>
  <c r="J326" i="2"/>
  <c r="E326" i="2" s="1"/>
  <c r="H326" i="2" s="1"/>
  <c r="J327" i="2"/>
  <c r="E327" i="2" s="1"/>
  <c r="H327" i="2" s="1"/>
  <c r="J328" i="2"/>
  <c r="E328" i="2" s="1"/>
  <c r="H328" i="2" s="1"/>
  <c r="J330" i="2"/>
  <c r="E330" i="2" s="1"/>
  <c r="H330" i="2" s="1"/>
  <c r="J329" i="2"/>
  <c r="E329" i="2" s="1"/>
  <c r="H329" i="2" s="1"/>
  <c r="J331" i="2"/>
  <c r="E331" i="2" s="1"/>
  <c r="H331" i="2" s="1"/>
  <c r="J332" i="2"/>
  <c r="E332" i="2" s="1"/>
  <c r="H332" i="2" s="1"/>
  <c r="J334" i="2"/>
  <c r="E334" i="2" s="1"/>
  <c r="H334" i="2" s="1"/>
  <c r="J333" i="2"/>
  <c r="E333" i="2" s="1"/>
  <c r="H333" i="2" s="1"/>
  <c r="J336" i="2"/>
  <c r="E336" i="2" s="1"/>
  <c r="H336" i="2" s="1"/>
  <c r="J335" i="2"/>
  <c r="E335" i="2" s="1"/>
  <c r="H335"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7" i="2"/>
  <c r="E347" i="2" s="1"/>
  <c r="H347" i="2" s="1"/>
  <c r="J345" i="2"/>
  <c r="E345" i="2" s="1"/>
  <c r="H345" i="2" s="1"/>
  <c r="J346" i="2"/>
  <c r="E346" i="2" s="1"/>
  <c r="H346"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7" i="2"/>
  <c r="E357" i="2" s="1"/>
  <c r="H357" i="2" s="1"/>
  <c r="J355" i="2"/>
  <c r="E355" i="2" s="1"/>
  <c r="H355" i="2" s="1"/>
  <c r="J356" i="2"/>
  <c r="E356" i="2" s="1"/>
  <c r="H356" i="2" s="1"/>
  <c r="J361" i="2"/>
  <c r="E361" i="2" s="1"/>
  <c r="H361" i="2" s="1"/>
  <c r="J360" i="2"/>
  <c r="E360" i="2" s="1"/>
  <c r="H360" i="2" s="1"/>
  <c r="J359" i="2"/>
  <c r="E359" i="2" s="1"/>
  <c r="H359" i="2" s="1"/>
  <c r="J358" i="2"/>
  <c r="E358" i="2" s="1"/>
  <c r="H358" i="2" s="1"/>
  <c r="F363" i="2" l="1"/>
  <c r="H5" i="2"/>
  <c r="I363" i="2" l="1"/>
  <c r="J363" i="2" s="1"/>
  <c r="E363" i="2" s="1"/>
  <c r="E6" i="1"/>
  <c r="H363" i="2" l="1"/>
  <c r="E5" i="1" s="1"/>
  <c r="E7" i="1"/>
</calcChain>
</file>

<file path=xl/sharedStrings.xml><?xml version="1.0" encoding="utf-8"?>
<sst xmlns="http://schemas.openxmlformats.org/spreadsheetml/2006/main" count="30" uniqueCount="30">
  <si>
    <t>ΥΠΟΛΟΓΙΣΜΟΣ</t>
  </si>
  <si>
    <t>ΣΤΕΓΑΣΤΙΚΟΥ ΔΑΝΕΙΟΥ</t>
  </si>
  <si>
    <t>ΛΕΠΤΟΜΕΡΕΙΕΣ ΔΑΝΕΙΟΥ</t>
  </si>
  <si>
    <t>Τιμή αγοράς</t>
  </si>
  <si>
    <t>Επιτόκιο</t>
  </si>
  <si>
    <t>Διάρκεια δανείου (σε μήνες)</t>
  </si>
  <si>
    <t>Ποσό δανείου</t>
  </si>
  <si>
    <t>Ημερομηνία έναρξης δανείου</t>
  </si>
  <si>
    <t>* Συνολικές μηνιαίες δόσεις = δόσεις δανείου συν το φόρο ακίνητης περιουσίας</t>
  </si>
  <si>
    <t>ΤΙΜΕΣ</t>
  </si>
  <si>
    <t>ΜΗΝΙΑΙΑ ΔΟΣΗ ΔΑΝΕΙΟΥ</t>
  </si>
  <si>
    <t>ΒΑΣΙΚΑ ΣΤΑΤΙΣΤΙΚΑ</t>
  </si>
  <si>
    <t>Μηνιαίες δόσεις δανείου</t>
  </si>
  <si>
    <t>Συνολικές μηνιαίες δόσεις*</t>
  </si>
  <si>
    <t>Σύνολο πληρωμών δανείου</t>
  </si>
  <si>
    <t>Σύνολο καταβληθέντων τόκων</t>
  </si>
  <si>
    <t>Μηνιαίο ποσό φόρου ακίνητης περιουσίας</t>
  </si>
  <si>
    <t>ΣΥΝΟΛΑ</t>
  </si>
  <si>
    <t>Μετάβαση στον πίνακα διαχείρισης</t>
  </si>
  <si>
    <t>ΠΙΝΑΚΑΣ</t>
  </si>
  <si>
    <t>ΔΙΑΧΕΙΡΙΣΗΣ</t>
  </si>
  <si>
    <t>ημερομηνία
πληρωμής</t>
  </si>
  <si>
    <t>αρχικό
υπόλοιπο</t>
  </si>
  <si>
    <t>τόκος</t>
  </si>
  <si>
    <t>κεφάλαιο</t>
  </si>
  <si>
    <t>φόρος ακίνητης
περιουσίας</t>
  </si>
  <si>
    <t>σύνολο
πληρωμών</t>
  </si>
  <si>
    <t>υπόλοιπο
που απομένει</t>
  </si>
  <si>
    <t>Αρ.</t>
  </si>
  <si>
    <t>Αρ.
δόσεων που απομένουν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</si>
</sst>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quot;$&quot;#,##0"/>
    <numFmt numFmtId="166" formatCode="0.0%"/>
    <numFmt numFmtId="167" formatCode="#,##0\ &quot;€&quot;"/>
    <numFmt numFmtId="168" formatCode="#,##0.00\ &quot;€&quot;"/>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7">
    <border>
      <left/>
      <right/>
      <top/>
      <bottom/>
      <diagonal/>
    </border>
    <border>
      <left/>
      <right/>
      <top/>
      <bottom style="thin">
        <color theme="0" tint="-0.14996795556505021"/>
      </bottom>
      <diagonal/>
    </border>
    <border>
      <left/>
      <right/>
      <top/>
      <bottom style="thick">
        <color theme="0"/>
      </bottom>
      <diagonal/>
    </border>
    <border>
      <left/>
      <right/>
      <top/>
      <bottom style="thin">
        <color theme="9" tint="-0.24994659260841701"/>
      </bottom>
      <diagonal/>
    </border>
    <border>
      <left/>
      <right/>
      <top/>
      <bottom style="thin">
        <color theme="5" tint="-0.24994659260841701"/>
      </bottom>
      <diagonal/>
    </border>
    <border>
      <left style="thick">
        <color theme="0"/>
      </left>
      <right/>
      <top/>
      <bottom/>
      <diagonal/>
    </border>
    <border>
      <left/>
      <right/>
      <top style="medium">
        <color theme="0"/>
      </top>
      <bottom/>
      <diagonal/>
    </border>
  </borders>
  <cellStyleXfs count="22">
    <xf numFmtId="0" fontId="0" fillId="0" borderId="0">
      <alignment wrapText="1"/>
    </xf>
    <xf numFmtId="0" fontId="5" fillId="3" borderId="0" applyNumberFormat="0" applyAlignment="0" applyProtection="0"/>
    <xf numFmtId="0" fontId="3" fillId="4" borderId="6" applyNumberFormat="0" applyProtection="0">
      <alignment horizontal="left" vertical="center" wrapText="1"/>
    </xf>
    <xf numFmtId="0" fontId="3" fillId="2" borderId="0" applyNumberFormat="0" applyAlignment="0" applyProtection="0"/>
    <xf numFmtId="165" fontId="7" fillId="0" borderId="1" applyFill="0" applyBorder="0" applyProtection="0">
      <alignment horizontal="right"/>
    </xf>
    <xf numFmtId="0" fontId="1" fillId="0" borderId="0" applyNumberFormat="0" applyFill="0" applyBorder="0" applyAlignment="0" applyProtection="0"/>
    <xf numFmtId="0" fontId="9" fillId="0" borderId="4" applyNumberFormat="0" applyFill="0" applyAlignment="0" applyProtection="0"/>
    <xf numFmtId="14" fontId="4" fillId="0" borderId="0" applyFont="0" applyFill="0" applyBorder="0" applyAlignment="0" applyProtection="0">
      <protection locked="0"/>
    </xf>
    <xf numFmtId="166" fontId="4" fillId="0" borderId="0" applyFont="0" applyFill="0" applyBorder="0" applyAlignment="0" applyProtection="0"/>
    <xf numFmtId="0" fontId="8" fillId="0" borderId="3" applyNumberFormat="0" applyFill="0" applyAlignment="0" applyProtection="0"/>
    <xf numFmtId="0" fontId="6" fillId="0" borderId="5">
      <alignment horizontal="left" wrapText="1" indent="1"/>
    </xf>
    <xf numFmtId="0" fontId="6" fillId="0" borderId="0">
      <alignment horizontal="left" indent="1"/>
    </xf>
    <xf numFmtId="14" fontId="6" fillId="0" borderId="0">
      <alignment horizontal="left" indent="1"/>
    </xf>
    <xf numFmtId="164" fontId="6" fillId="0" borderId="0">
      <alignment horizontal="right" indent="1"/>
    </xf>
    <xf numFmtId="0" fontId="6" fillId="0" borderId="0">
      <alignment horizontal="center"/>
    </xf>
    <xf numFmtId="0" fontId="3" fillId="4" borderId="0" applyFont="0" applyFill="0" applyBorder="0">
      <alignment horizontal="center" wrapText="1"/>
      <protection locked="0"/>
    </xf>
    <xf numFmtId="0" fontId="10" fillId="0" borderId="0" applyNumberFormat="0" applyFill="0" applyBorder="0" applyAlignment="0" applyProtection="0"/>
    <xf numFmtId="0" fontId="5" fillId="3" borderId="2" applyNumberFormat="0" applyFont="0" applyAlignment="0">
      <alignment vertical="top"/>
      <protection locked="0"/>
    </xf>
    <xf numFmtId="0" fontId="6" fillId="0" borderId="5" applyNumberFormat="0" applyFont="0" applyFill="0" applyAlignment="0">
      <alignment wrapText="1"/>
    </xf>
    <xf numFmtId="165" fontId="6" fillId="0" borderId="0" applyFont="0" applyFill="0" applyBorder="0" applyAlignment="0">
      <alignment wrapText="1"/>
    </xf>
    <xf numFmtId="1" fontId="6" fillId="0" borderId="0" applyFont="0" applyFill="0" applyBorder="0" applyAlignment="0">
      <alignment wrapText="1"/>
    </xf>
    <xf numFmtId="165" fontId="2" fillId="2" borderId="0">
      <alignment horizontal="center" vertical="center"/>
    </xf>
  </cellStyleXfs>
  <cellXfs count="34">
    <xf numFmtId="0" fontId="0" fillId="0" borderId="0" xfId="0">
      <alignment wrapText="1"/>
    </xf>
    <xf numFmtId="0" fontId="5" fillId="3" borderId="0" xfId="1" applyBorder="1" applyAlignment="1" applyProtection="1">
      <protection locked="0"/>
    </xf>
    <xf numFmtId="0" fontId="5" fillId="3" borderId="0" xfId="1" applyNumberFormat="1" applyBorder="1" applyAlignment="1" applyProtection="1">
      <protection locked="0"/>
    </xf>
    <xf numFmtId="0" fontId="4" fillId="0" borderId="0" xfId="0" applyFont="1" applyProtection="1">
      <alignment wrapText="1"/>
      <protection locked="0"/>
    </xf>
    <xf numFmtId="0" fontId="4" fillId="0" borderId="0" xfId="0" applyFont="1" applyAlignment="1" applyProtection="1">
      <alignment horizontal="center"/>
      <protection locked="0"/>
    </xf>
    <xf numFmtId="0" fontId="5" fillId="5" borderId="0" xfId="1" applyFill="1" applyProtection="1">
      <protection locked="0"/>
    </xf>
    <xf numFmtId="0" fontId="5" fillId="3" borderId="2" xfId="1" applyBorder="1" applyAlignment="1" applyProtection="1">
      <alignment vertical="top"/>
      <protection locked="0"/>
    </xf>
    <xf numFmtId="0" fontId="5" fillId="3" borderId="2" xfId="1" applyNumberFormat="1" applyBorder="1" applyAlignment="1" applyProtection="1">
      <alignment horizontal="left" vertical="top"/>
      <protection locked="0"/>
    </xf>
    <xf numFmtId="0" fontId="0" fillId="0" borderId="0" xfId="0" applyProtection="1">
      <alignment wrapText="1"/>
      <protection locked="0"/>
    </xf>
    <xf numFmtId="0" fontId="3" fillId="2" borderId="0" xfId="3" applyAlignment="1" applyProtection="1">
      <alignment horizontal="center"/>
    </xf>
    <xf numFmtId="0" fontId="5" fillId="3" borderId="0" xfId="1" applyNumberFormat="1" applyBorder="1" applyAlignment="1" applyProtection="1">
      <alignment horizontal="center"/>
      <protection locked="0"/>
    </xf>
    <xf numFmtId="0" fontId="5" fillId="3" borderId="0" xfId="1" applyNumberFormat="1" applyBorder="1" applyAlignment="1" applyProtection="1">
      <alignment horizontal="center" vertical="top"/>
      <protection locked="0"/>
    </xf>
    <xf numFmtId="0" fontId="6" fillId="0" borderId="0" xfId="11">
      <alignment horizontal="left" indent="1"/>
    </xf>
    <xf numFmtId="0" fontId="6" fillId="0" borderId="0" xfId="14">
      <alignment horizontal="center"/>
    </xf>
    <xf numFmtId="0" fontId="3" fillId="4" borderId="0" xfId="15">
      <alignment horizontal="center" wrapText="1"/>
      <protection locked="0"/>
    </xf>
    <xf numFmtId="0" fontId="0" fillId="0" borderId="0" xfId="0" applyFont="1" applyFill="1" applyBorder="1">
      <alignment wrapText="1"/>
    </xf>
    <xf numFmtId="0" fontId="0" fillId="0" borderId="0" xfId="10" applyFont="1" applyFill="1" applyBorder="1">
      <alignment horizontal="left" wrapText="1" indent="1"/>
    </xf>
    <xf numFmtId="0" fontId="5" fillId="3" borderId="0" xfId="1" applyAlignment="1">
      <alignment wrapText="1"/>
    </xf>
    <xf numFmtId="0" fontId="10" fillId="0" borderId="0" xfId="16" applyAlignment="1">
      <alignment wrapText="1"/>
    </xf>
    <xf numFmtId="0" fontId="5" fillId="3" borderId="2" xfId="17" applyAlignment="1">
      <alignment wrapText="1"/>
      <protection locked="0"/>
    </xf>
    <xf numFmtId="0" fontId="10" fillId="0" borderId="0" xfId="16" applyAlignment="1"/>
    <xf numFmtId="0" fontId="0" fillId="0" borderId="5" xfId="18" applyFont="1" applyFill="1">
      <alignment wrapText="1"/>
    </xf>
    <xf numFmtId="166" fontId="0" fillId="0" borderId="0" xfId="8" applyFont="1" applyFill="1" applyBorder="1" applyAlignment="1">
      <alignment wrapText="1"/>
    </xf>
    <xf numFmtId="1" fontId="0" fillId="0" borderId="0" xfId="20" applyFont="1" applyFill="1" applyBorder="1">
      <alignment wrapText="1"/>
    </xf>
    <xf numFmtId="0" fontId="5" fillId="3" borderId="2" xfId="17" applyAlignment="1">
      <alignment vertical="top"/>
      <protection locked="0"/>
    </xf>
    <xf numFmtId="167" fontId="2" fillId="2" borderId="0" xfId="21" applyNumberFormat="1">
      <alignment horizontal="center" vertical="center"/>
    </xf>
    <xf numFmtId="167" fontId="0" fillId="0" borderId="0" xfId="19" applyNumberFormat="1" applyFont="1" applyFill="1" applyBorder="1">
      <alignment wrapText="1"/>
    </xf>
    <xf numFmtId="14" fontId="0" fillId="0" borderId="0" xfId="7" applyNumberFormat="1" applyFont="1" applyFill="1" applyBorder="1" applyAlignment="1" applyProtection="1">
      <alignment wrapText="1"/>
    </xf>
    <xf numFmtId="167" fontId="0" fillId="0" borderId="0" xfId="19" applyNumberFormat="1" applyFont="1" applyFill="1" applyBorder="1" applyAlignment="1">
      <alignment horizontal="right"/>
    </xf>
    <xf numFmtId="167" fontId="7" fillId="0" borderId="0" xfId="4" applyNumberFormat="1" applyBorder="1" applyAlignment="1" applyProtection="1">
      <alignment horizontal="center"/>
      <protection locked="0"/>
    </xf>
    <xf numFmtId="14" fontId="6" fillId="0" borderId="0" xfId="12" applyNumberFormat="1">
      <alignment horizontal="left" indent="1"/>
    </xf>
    <xf numFmtId="168" fontId="6" fillId="0" borderId="0" xfId="13" applyNumberFormat="1">
      <alignment horizontal="right" indent="1"/>
    </xf>
    <xf numFmtId="167" fontId="9" fillId="0" borderId="0" xfId="6" applyNumberFormat="1" applyFill="1" applyBorder="1" applyAlignment="1" applyProtection="1">
      <alignment horizontal="right"/>
      <protection locked="0"/>
    </xf>
    <xf numFmtId="0" fontId="5" fillId="3" borderId="0" xfId="1" applyAlignment="1">
      <alignment wrapText="1"/>
    </xf>
  </cellXfs>
  <cellStyles count="22">
    <cellStyle name="#" xfId="11"/>
    <cellStyle name="Διάρκεια δανείου" xfId="20"/>
    <cellStyle name="δόσεις που απομένουν" xfId="14"/>
    <cellStyle name="Επεξηγηματικό κείμενο" xfId="16"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Επικεφαλίδα πίνακα διαχείρισης" xfId="15"/>
    <cellStyle name="Ημερομηνία πίνακα" xfId="12"/>
    <cellStyle name="ΗμερομηνίαΕισόδου" xfId="7"/>
    <cellStyle name="Κανονικό" xfId="0" builtinId="0" customBuiltin="1"/>
    <cellStyle name="κάτω περίγραμμα" xfId="17"/>
    <cellStyle name="Λεπτομέρειες υπολογισμού στεγαστικού" xfId="10"/>
    <cellStyle name="Μηνιαία δόση δανείου" xfId="21"/>
    <cellStyle name="Νομισματική μονάδα πίνακα" xfId="13"/>
    <cellStyle name="Περίγραμμα επικεφαλίδας πίνακα" xfId="18"/>
    <cellStyle name="ΠοσοστόΕισόδου" xfId="8"/>
    <cellStyle name="Τιμές" xfId="19"/>
    <cellStyle name="Τίτλος" xfId="1" builtinId="15" customBuiltin="1"/>
    <cellStyle name="Υπερ-σύνδεση" xfId="6" builtinId="8" customBuiltin="1"/>
    <cellStyle name="Υπερ-σύνδεση που ακολουθήθηκε" xfId="9" builtinId="9" customBuiltin="1"/>
  </cellStyles>
  <dxfs count="17">
    <dxf>
      <numFmt numFmtId="0" formatCode="General"/>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9" formatCode="d/m/yyyy"/>
    </dxf>
    <dxf>
      <protection locked="1" hidden="0"/>
    </dxf>
    <dxf>
      <font>
        <color theme="0"/>
      </font>
      <fill>
        <patternFill patternType="none">
          <bgColor auto="1"/>
        </patternFill>
      </fill>
      <border>
        <left/>
        <right/>
        <top/>
        <bottom/>
        <vertical/>
        <horizontal/>
      </border>
    </dxf>
    <dxf>
      <numFmt numFmtId="167" formatCode="#,##0\ &quot;€&quot;"/>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bottom style="thin">
          <color theme="0" tint="-0.14996795556505021"/>
        </bottom>
        <vertical/>
        <horizontal style="thin">
          <color theme="0" tint="-0.14996795556505021"/>
        </horizontal>
      </border>
    </dxf>
  </dxfs>
  <tableStyles count="1" defaultTableStyle="Υπολογισμός στεγαστικού" defaultPivotStyle="PivotStyleLight16">
    <tableStyle name="Υπολογισμός στεγαστικού" pivot="0" count="4">
      <tableStyleElement type="wholeTable" dxfId="16"/>
      <tableStyleElement type="headerRow" dxfId="15"/>
      <tableStyleElement type="lastColumn" dxfId="14"/>
      <tableStyleElement type="second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933;&#960;&#959;&#955;&#959;&#947;&#953;&#963;&#956;&#972;&#962;%20&#963;&#964;&#949;&#947;&#945;&#963;&#964;&#953;&#954;&#959;&#97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Υπολογισμός στεγαστικού"/>
    </sheetNames>
    <sheetDataSet>
      <sheetData sheetId="0" refreshError="1"/>
    </sheetDataSet>
  </externalBook>
</externalLink>
</file>

<file path=xl/tables/table1.xml><?xml version="1.0" encoding="utf-8"?>
<table xmlns="http://schemas.openxmlformats.org/spreadsheetml/2006/main" id="5" name="ΛεπτομέρειεςΔανείου" displayName="ΛεπτομέρειεςΔανείου" ref="B3:E8" totalsRowDxfId="12">
  <autoFilter ref="B3:E8">
    <filterColumn colId="0" hiddenButton="1"/>
    <filterColumn colId="1" hiddenButton="1"/>
    <filterColumn colId="2" hiddenButton="1"/>
    <filterColumn colId="3" hiddenButton="1"/>
  </autoFilter>
  <tableColumns count="4">
    <tableColumn id="1" name="ΛΕΠΤΟΜΕΡΕΙΕΣ ΔΑΝΕΙΟΥ" totalsRowLabel="Total"/>
    <tableColumn id="4" name="ΤΙΜΕΣ" totalsRowFunction="count"/>
    <tableColumn id="2" name="ΒΑΣΙΚΑ ΣΤΑΤΙΣΤΙΚΑ" totalsRowDxfId="11"/>
    <tableColumn id="3" name="ΣΥΝΟΛΑ" dataDxfId="10"/>
  </tableColumns>
  <tableStyleInfo name="Υπολογισμός στεγαστικού" showFirstColumn="0" showLastColumn="1" showRowStripes="1" showColumnStripes="1"/>
  <extLst>
    <ext xmlns:x14="http://schemas.microsoft.com/office/spreadsheetml/2009/9/main" uri="{504A1905-F514-4f6f-8877-14C23A59335A}">
      <x14:table altTextSummary="Αυτός ο πίνακας προορίζεται για την εισαγωγή δεδομένων για την τιμή αγοράς, το επιτόκιο, τη διάρκεια του δανείου (σε μήνες), το ποσό του δανείου και την ημερομηνία έναρξης του δανείου στη στήλη &quot;Λεπτομέρειες δανείου&quot;. Τα βασικά στατιστικά στοιχεία για τις μηνιαίες δόσεις του δανείου, τις συνολικές μηνιαίες πληρωμές, τις συνολικές πληρωμές για το δάνειο και το σύνολο των καταβληθέντων τόκων ενημερώνονται αυτόματα. Πληκτρολογήστε το μηνιαίο ποσό φόρου ακίνητης περιουσίας στο κελί E8 για αυτόματη προσαρμογή των ποσών αντίστοιχα."/>
    </ext>
  </extLst>
</table>
</file>

<file path=xl/tables/table2.xml><?xml version="1.0" encoding="utf-8"?>
<table xmlns="http://schemas.openxmlformats.org/spreadsheetml/2006/main" id="1" name="Διαχείριση" displayName="Διαχείριση" ref="B3:J363" totalsRowShown="0" dataDxfId="8">
  <autoFilter ref="B3:J363"/>
  <tableColumns count="9">
    <tableColumn id="1" name="Αρ.">
      <calculatedColumnFormula>ROWS($B$4:B4)</calculatedColumnFormula>
    </tableColumn>
    <tableColumn id="2" name="ημερομηνία_x000a_πληρωμής" dataDxfId="7">
      <calculatedColumnFormula>IF(ΚαταχωρημένεςΤιμές,IF(Διαχείριση[[#This Row],[Αρ.]]&lt;=ΔιάρκειαΔανείου,IF(ROW()-ROW(Διαχείριση[[#Headers],[ημερομηνία
πληρωμής]])=1,ΈναρξηΔανείου,IF(I3&gt;0,EDATE(C3,1),"")),""),"")</calculatedColumnFormula>
    </tableColumn>
    <tableColumn id="3" name="αρχικό_x000a_υπόλοιπο" dataDxfId="6">
      <calculatedColumnFormula>IF(ROW()-ROW(Διαχείριση[[#Headers],[αρχικό
υπόλοιπο]])=1,ΠοσόΔανείου,IF(Διαχείριση[[#This Row],[ημερομηνία
πληρωμής]]="",0,INDEX(Διαχείριση[], ROW()-4,8)))</calculatedColumnFormula>
    </tableColumn>
    <tableColumn id="4" name="τόκος" dataDxfId="5">
      <calculatedColumnFormula>IF(ΚαταχωρημένεςΤιμές,IF(ROW()-ROW(Διαχείριση[[#Headers],[τόκος]])=1,-IPMT(Επιτoκιο/12,1,ΔιάρκειαΔανείου-ROWS($C$4:C4)+1,Διαχείριση[[#This Row],[αρχικό
υπόλοιπο]]),IFERROR(-IPMT(Επιτoκιο/12,1,Διαχείριση[[#This Row],[Αρ.
δόσεων που απομένουν]],D5),0)),0)</calculatedColumnFormula>
    </tableColumn>
    <tableColumn id="5" name="κεφάλαιο" dataDxfId="4">
      <calculatedColumnFormula>IFERROR(IF(AND(ΚαταχωρημένεςΤιμές,Διαχείριση[[#This Row],[ημερομηνία
πληρωμής]]&lt;&gt;""),-PPMT(Επιτoκιο/12,1,ΔιάρκειαΔανείου-ROWS($C$4:C4)+1,Διαχείριση[[#This Row],[αρχικό
υπόλοιπο]]),""),0)</calculatedColumnFormula>
    </tableColumn>
    <tableColumn id="7" name="φόρος ακίνητης_x000a_περιουσίας" dataDxfId="3">
      <calculatedColumnFormula>IF(Διαχείριση[[#This Row],[ημερομηνία
πληρωμής]]="",0,ΦόροςΑκίνητηςΠεριουσίας)</calculatedColumnFormula>
    </tableColumn>
    <tableColumn id="9" name="σύνολο_x000a_πληρωμών" dataDxfId="2">
      <calculatedColumnFormula>IF(Διαχείριση[[#This Row],[ημερομηνία
πληρωμής]]="",0,Διαχείριση[[#This Row],[τόκος]]+Διαχείριση[[#This Row],[κεφάλαιο]]+Διαχείριση[[#This Row],[φόρος ακίνητης
περιουσίας]])</calculatedColumnFormula>
    </tableColumn>
    <tableColumn id="10" name="υπόλοιπο_x000a_που απομένει" dataDxfId="1">
      <calculatedColumnFormula>IF(Διαχείριση[[#This Row],[ημερομηνία
πληρωμής]]="",0,Διαχείριση[[#This Row],[αρχικό
υπόλοιπο]]-Διαχείριση[[#This Row],[κεφάλαιο]])</calculatedColumnFormula>
    </tableColumn>
    <tableColumn id="11" name="Αρ._x000a_δόσεων που απομένουν" dataDxfId="0">
      <calculatedColumnFormula>IF(Διαχείριση[[#This Row],[υπόλοιπο
που απομένει]]&gt;0,ΤελευταίαΓραμμή-ROW(),0)</calculatedColumnFormula>
    </tableColumn>
  </tableColumns>
  <tableStyleInfo name="Υπολογισμός στεγαστικού" showFirstColumn="0" showLastColumn="0" showRowStripes="1" showColumnStripes="0"/>
  <extLst>
    <ext xmlns:x14="http://schemas.microsoft.com/office/spreadsheetml/2009/9/main" uri="{504A1905-F514-4f6f-8877-14C23A59335A}">
      <x14:table altTextSummary="Πίνακας υπολογισμού των δόσεων δανείου στη διάρκεια του χρόνου. Μπορείτε να προσθέσετε επιπλέον πληρωμές με την εισαγωγή μιας πρόσθετης γραμμής. Πληκτρολογήστε την ημερομηνία πληρωμής και οι άλλες στήλες θα ενημερωθούν αυτόματα. Θεωρείται ότι έγινε μια επιπλέον πληρωμή με το ίδιο μηνιαίο ποσό."/>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A1:E9"/>
  <sheetViews>
    <sheetView showGridLines="0" tabSelected="1" zoomScaleNormal="100" workbookViewId="0"/>
  </sheetViews>
  <sheetFormatPr defaultColWidth="8.85546875" defaultRowHeight="30" customHeight="1" x14ac:dyDescent="0.25"/>
  <cols>
    <col min="1" max="1" width="2.7109375" style="3" customWidth="1"/>
    <col min="2" max="2" width="42.7109375" style="4" customWidth="1"/>
    <col min="3" max="3" width="15.7109375" style="3" customWidth="1"/>
    <col min="4" max="4" width="42.7109375" style="3" customWidth="1"/>
    <col min="5" max="5" width="15.7109375" style="29" customWidth="1"/>
    <col min="6" max="16384" width="8.85546875" style="3"/>
  </cols>
  <sheetData>
    <row r="1" spans="1:5" ht="30" customHeight="1" x14ac:dyDescent="0.4">
      <c r="A1" s="17"/>
      <c r="B1" s="33" t="s">
        <v>0</v>
      </c>
      <c r="C1" s="33"/>
      <c r="D1" s="9" t="s">
        <v>10</v>
      </c>
      <c r="E1" s="10"/>
    </row>
    <row r="2" spans="1:5" ht="30" customHeight="1" thickBot="1" x14ac:dyDescent="0.45">
      <c r="A2" s="19"/>
      <c r="B2" s="33" t="s">
        <v>1</v>
      </c>
      <c r="C2" s="33"/>
      <c r="D2" s="25">
        <f>E4</f>
        <v>1073.6432460242781</v>
      </c>
      <c r="E2" s="11"/>
    </row>
    <row r="3" spans="1:5" ht="35.1" customHeight="1" thickTop="1" x14ac:dyDescent="0.25">
      <c r="A3"/>
      <c r="B3" s="15" t="s">
        <v>2</v>
      </c>
      <c r="C3" s="15" t="s">
        <v>9</v>
      </c>
      <c r="D3" s="21" t="s">
        <v>11</v>
      </c>
      <c r="E3" s="15" t="s">
        <v>17</v>
      </c>
    </row>
    <row r="4" spans="1:5" ht="30" customHeight="1" x14ac:dyDescent="0.25">
      <c r="B4" s="16" t="s">
        <v>3</v>
      </c>
      <c r="C4" s="26">
        <v>300000</v>
      </c>
      <c r="D4" s="16" t="s">
        <v>12</v>
      </c>
      <c r="E4" s="28">
        <f>IFERROR(PMT(Επιτoκιο/12,ΔιάρκειαΔανείου,-ΠοσόΔανείου),0)</f>
        <v>1073.6432460242781</v>
      </c>
    </row>
    <row r="5" spans="1:5" ht="30" customHeight="1" x14ac:dyDescent="0.25">
      <c r="B5" s="16" t="s">
        <v>4</v>
      </c>
      <c r="C5" s="22">
        <v>0.05</v>
      </c>
      <c r="D5" s="16" t="s">
        <v>13</v>
      </c>
      <c r="E5" s="28">
        <f ca="1">IFERROR(IF(ΚαταχωρημένεςΤιμές,SUM(σύνολο_πληρωμών),0),0)</f>
        <v>520679.23652670986</v>
      </c>
    </row>
    <row r="6" spans="1:5" ht="30" customHeight="1" x14ac:dyDescent="0.25">
      <c r="B6" s="16" t="s">
        <v>5</v>
      </c>
      <c r="C6" s="23">
        <v>360</v>
      </c>
      <c r="D6" s="16" t="s">
        <v>14</v>
      </c>
      <c r="E6" s="28">
        <f ca="1">IFERROR(IF(ΚαταχωρημένεςΤιμές,SUM(Συνολικές_μηνιαίες_δόσεις),0),0)</f>
        <v>385679.23652670946</v>
      </c>
    </row>
    <row r="7" spans="1:5" ht="30" customHeight="1" x14ac:dyDescent="0.25">
      <c r="B7" s="16" t="s">
        <v>6</v>
      </c>
      <c r="C7" s="26">
        <v>200000</v>
      </c>
      <c r="D7" s="16" t="s">
        <v>15</v>
      </c>
      <c r="E7" s="28">
        <f ca="1">IFERROR(IF(ΚαταχωρημένεςΤιμές,SUM(τόκος),0),0)</f>
        <v>185679.23652670963</v>
      </c>
    </row>
    <row r="8" spans="1:5" ht="30" customHeight="1" x14ac:dyDescent="0.25">
      <c r="B8" s="16" t="s">
        <v>7</v>
      </c>
      <c r="C8" s="27">
        <f ca="1">TODAY()+120</f>
        <v>43238</v>
      </c>
      <c r="D8" s="16" t="s">
        <v>16</v>
      </c>
      <c r="E8" s="28">
        <v>375</v>
      </c>
    </row>
    <row r="9" spans="1:5" customFormat="1" ht="30" customHeight="1" x14ac:dyDescent="0.25">
      <c r="B9" s="20" t="s">
        <v>8</v>
      </c>
      <c r="C9" s="18"/>
      <c r="E9" s="32" t="s">
        <v>18</v>
      </c>
    </row>
  </sheetData>
  <sheetProtection insertRows="0" deleteRows="0" selectLockedCells="1"/>
  <mergeCells count="2">
    <mergeCell ref="B1:C1"/>
    <mergeCell ref="B2:C2"/>
  </mergeCells>
  <dataValidations xWindow="814" yWindow="404" count="13">
    <dataValidation type="whole" allowBlank="1" showInputMessage="1" showErrorMessage="1" error="Η μέγιστη διάρκεια ενός δανείου για αυτό το πρόγραμμα υπολογισμού είναι 360 μήνες (30 έτη). Επιλέξτε ΕΠΑΝΑΛΗΨΗ για να καταχωρήσετε μια τιμή μεταξύ 1 και 360 ή ΑΚΥΡΟ για έξοδο από το κελί." prompt="Πληκτρολογήστε τη διάρκεια του δανείου (σε μήνες). Οι έγκυρες τιμές είναι μεταξύ 1 και 360 (30 έτη)." sqref="C6">
      <formula1>1</formula1>
      <formula2>360</formula2>
    </dataValidation>
    <dataValidation allowBlank="1" showInputMessage="1" showErrorMessage="1" prompt="Φύλλο &quot;Υπολογισμός στεγαστικού&quot; που περιέχει τα στοιχεία του δανείου και υπολογίζει αυτόματα τα βασικά στατιστικά για να καθορίσει τη συνολική μηνιαία δόση του δανείου. Στο κελί E9 υπάρχει ένας σύνδεσμος πλοήγησης προς το φύλλο πίνακα διαχείρισης." sqref="A1"/>
    <dataValidation allowBlank="1" showInputMessage="1" showErrorMessage="1" prompt="Πληκτρολογήστε την τιμή αγοράς σε αυτό το κελί." sqref="C4"/>
    <dataValidation allowBlank="1" showInputMessage="1" showErrorMessage="1" prompt="Πληκτρολογήστε το επιτόκιο σε αυτό το κελί." sqref="C5"/>
    <dataValidation allowBlank="1" showInputMessage="1" showErrorMessage="1" prompt="Πληκτρολογήστε το συνολικό ποσό του δανείου σε αυτό το κελί." sqref="C7"/>
    <dataValidation allowBlank="1" showInputMessage="1" showErrorMessage="1" prompt="Πληκτρολογήστε την ημερομηνία έναρξης του δανείου σε αυτό το κελί." sqref="C8"/>
    <dataValidation allowBlank="1" showInputMessage="1" showErrorMessage="1" prompt="Πληκτρολογήστε το μηνιαίο ποσό φόρου ακίνητης περιουσίας σε αυτό το κελί." sqref="E8"/>
    <dataValidation allowBlank="1" showInputMessage="1" showErrorMessage="1" prompt="Σε αυτή τη στήλη, από το κελί B4 έως το B8, περιγράφονται οι λεπτομέρειες του δανείου." sqref="B3"/>
    <dataValidation allowBlank="1" showInputMessage="1" showErrorMessage="1" prompt="Η μηνιαία δόση του δανείου υπολογίζεται αυτόματα με βάση τις λεπτομέρειες του δανείου και τα βασικά στατιστικά στοιχεία." sqref="D2"/>
    <dataValidation allowBlank="1" showInputMessage="1" showErrorMessage="1" prompt="Πληκτρολογήστε τις τιμές για τα λεπτομέρειες του δανείου σε αυτή τη στήλη, στα κελιά C4 έως C8." sqref="C3"/>
    <dataValidation allowBlank="1" showInputMessage="1" showErrorMessage="1" prompt="Σε αυτή τη στήλη, από το κελί D4 έως το D8, περιγράφονται τα βασικά στατιστικά στοιχεία για το δάνειο." sqref="D3"/>
    <dataValidation allowBlank="1" showInputMessage="1" showErrorMessage="1" prompt="Όλα τα σύνολα σε αυτή τη στήλη, από το κελί E4 έως το E7, υπολογίζονται αυτόματα. Πληκτρολογήστε το μηνιαίο ποσό φόρου ακίνητης περιουσίας στο κελί E8." sqref="E3"/>
    <dataValidation allowBlank="1" showInputMessage="1" showErrorMessage="1" prompt="Υπερ-σύνδεση προς τον πίνακα διαχείρισης" sqref="E9"/>
  </dataValidations>
  <hyperlinks>
    <hyperlink ref="E9" location="'Πίνακας διαχείρισης'!A1" tooltip="Μετάβαση στον πίνακα διαχείρισης" display="Μετάβαση στον πίνακα διαχείρισης"/>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8" customWidth="1"/>
    <col min="2" max="2" width="9.140625" style="8" customWidth="1"/>
    <col min="3" max="3" width="17.140625" style="8" customWidth="1"/>
    <col min="4" max="4" width="16.28515625" style="8" customWidth="1"/>
    <col min="5" max="5" width="14.28515625" style="8" customWidth="1"/>
    <col min="6" max="6" width="16.28515625" style="8" customWidth="1"/>
    <col min="7" max="7" width="21.5703125" style="8" customWidth="1"/>
    <col min="8" max="8" width="18.28515625" style="8" customWidth="1"/>
    <col min="9" max="9" width="20.140625" style="8" customWidth="1"/>
    <col min="10" max="10" width="28.5703125" style="8" customWidth="1"/>
    <col min="11" max="16384" width="8.85546875" style="8"/>
  </cols>
  <sheetData>
    <row r="1" spans="1:10" s="5" customFormat="1" ht="30" customHeight="1" x14ac:dyDescent="0.4">
      <c r="A1" s="1"/>
      <c r="B1" s="2" t="s">
        <v>19</v>
      </c>
      <c r="C1" s="2"/>
      <c r="D1" s="2"/>
      <c r="E1" s="1"/>
      <c r="F1" s="1"/>
      <c r="G1" s="1"/>
      <c r="H1" s="1"/>
      <c r="I1" s="1"/>
      <c r="J1" s="1"/>
    </row>
    <row r="2" spans="1:10" s="5" customFormat="1" ht="30" customHeight="1" thickBot="1" x14ac:dyDescent="0.45">
      <c r="A2" s="24"/>
      <c r="B2" s="7" t="s">
        <v>20</v>
      </c>
      <c r="C2" s="7"/>
      <c r="D2" s="7"/>
      <c r="E2" s="6"/>
      <c r="F2" s="6"/>
      <c r="G2" s="6"/>
      <c r="H2" s="6"/>
      <c r="I2" s="6"/>
      <c r="J2" s="6"/>
    </row>
    <row r="3" spans="1:10" ht="35.1" customHeight="1" thickTop="1" x14ac:dyDescent="0.25">
      <c r="B3" s="14" t="s">
        <v>28</v>
      </c>
      <c r="C3" s="14" t="s">
        <v>21</v>
      </c>
      <c r="D3" s="14" t="s">
        <v>22</v>
      </c>
      <c r="E3" s="14" t="s">
        <v>23</v>
      </c>
      <c r="F3" s="14" t="s">
        <v>24</v>
      </c>
      <c r="G3" s="14" t="s">
        <v>25</v>
      </c>
      <c r="H3" s="14" t="s">
        <v>26</v>
      </c>
      <c r="I3" s="14" t="s">
        <v>27</v>
      </c>
      <c r="J3" s="14" t="s">
        <v>29</v>
      </c>
    </row>
    <row r="4" spans="1:10" ht="15" customHeight="1" x14ac:dyDescent="0.25">
      <c r="B4" s="12">
        <f>ROWS($B$4:B4)</f>
        <v>1</v>
      </c>
      <c r="C4" s="30">
        <f ca="1">IF(ΚαταχωρημένεςΤιμές,IF(Διαχείριση[[#This Row],[Αρ.]]&lt;=ΔιάρκειαΔανείου,IF(ROW()-ROW(Διαχείριση[[#Headers],[ημερομηνία
πληρωμής]])=1,ΈναρξηΔανείου,IF(I3&gt;0,EDATE(C3,1),"")),""),"")</f>
        <v>43238</v>
      </c>
      <c r="D4" s="31">
        <f>IF(ROW()-ROW(Διαχείριση[[#Headers],[αρχικό
υπόλοιπο]])=1,ΠοσόΔανείου,IF(Διαχείριση[[#This Row],[ημερομηνία
πληρωμής]]="",0,INDEX(Διαχείριση[], ROW()-4,8)))</f>
        <v>200000</v>
      </c>
      <c r="E4" s="31">
        <f ca="1">IF(ΚαταχωρημένεςΤιμές,IF(ROW()-ROW(Διαχείριση[[#Headers],[τόκος]])=1,-IPMT(Επιτoκιο/12,1,ΔιάρκειαΔανείου-ROWS($C$4:C4)+1,Διαχείριση[[#This Row],[αρχικό
υπόλοιπο]]),IFERROR(-IPMT(Επιτoκιο/12,1,Διαχείριση[[#This Row],[Αρ.
δόσεων που απομένουν]],D5),0)),0)</f>
        <v>833.33333333333337</v>
      </c>
      <c r="F4" s="31">
        <f ca="1">IFERROR(IF(AND(ΚαταχωρημένεςΤιμές,Διαχείριση[[#This Row],[ημερομηνία
πληρωμής]]&lt;&gt;""),-PPMT(Επιτoκιο/12,1,ΔιάρκειαΔανείου-ROWS($C$4:C4)+1,Διαχείριση[[#This Row],[αρχικό
υπόλοιπο]]),""),0)</f>
        <v>240.30991269094474</v>
      </c>
      <c r="G4" s="31">
        <f ca="1">IF(Διαχείριση[[#This Row],[ημερομηνία
πληρωμής]]="",0,ΦόροςΑκίνητηςΠεριουσίας)</f>
        <v>375</v>
      </c>
      <c r="H4" s="31">
        <f ca="1">IF(Διαχείριση[[#This Row],[ημερομηνία
πληρωμής]]="",0,Διαχείριση[[#This Row],[τόκος]]+Διαχείριση[[#This Row],[κεφάλαιο]]+Διαχείριση[[#This Row],[φόρος ακίνητης
περιουσίας]])</f>
        <v>1448.6432460242781</v>
      </c>
      <c r="I4" s="31">
        <f ca="1">IF(Διαχείριση[[#This Row],[ημερομηνία
πληρωμής]]="",0,Διαχείριση[[#This Row],[αρχικό
υπόλοιπο]]-Διαχείριση[[#This Row],[κεφάλαιο]])</f>
        <v>199759.69008730905</v>
      </c>
      <c r="J4" s="13">
        <f ca="1">IF(Διαχείριση[[#This Row],[υπόλοιπο
που απομένει]]&gt;0,ΤελευταίαΓραμμή-ROW(),0)</f>
        <v>359</v>
      </c>
    </row>
    <row r="5" spans="1:10" ht="15" customHeight="1" x14ac:dyDescent="0.25">
      <c r="B5" s="12">
        <f>ROWS($B$4:B5)</f>
        <v>2</v>
      </c>
      <c r="C5" s="30">
        <f ca="1">IF(ΚαταχωρημένεςΤιμές,IF(Διαχείριση[[#This Row],[Αρ.]]&lt;=ΔιάρκειαΔανείου,IF(ROW()-ROW(Διαχείριση[[#Headers],[ημερομηνία
πληρωμής]])=1,ΈναρξηΔανείου,IF(I4&gt;0,EDATE(C4,1),"")),""),"")</f>
        <v>43269</v>
      </c>
      <c r="D5" s="31">
        <f ca="1">IF(ROW()-ROW(Διαχείριση[[#Headers],[αρχικό
υπόλοιπο]])=1,ΠοσόΔανείου,IF(Διαχείριση[[#This Row],[ημερομηνία
πληρωμής]]="",0,INDEX(Διαχείριση[], ROW()-4,8)))</f>
        <v>199759.69008730905</v>
      </c>
      <c r="E5" s="31">
        <f ca="1">IF(ΚαταχωρημένεςΤιμές,IF(ROW()-ROW(Διαχείριση[[#Headers],[τόκος]])=1,-IPMT(Επιτoκιο/12,1,ΔιάρκειαΔανείου-ROWS($C$4:C5)+1,Διαχείριση[[#This Row],[αρχικό
υπόλοιπο]]),IFERROR(-IPMT(Επιτoκιο/12,1,Διαχείριση[[#This Row],[Αρ.
δόσεων που απομένουν]],D6),0)),0)</f>
        <v>831.32657868048011</v>
      </c>
      <c r="F5" s="31">
        <f ca="1">IFERROR(IF(AND(ΚαταχωρημένεςΤιμές,Διαχείριση[[#This Row],[ημερομηνία
πληρωμής]]&lt;&gt;""),-PPMT(Επιτoκιο/12,1,ΔιάρκειαΔανείου-ROWS($C$4:C5)+1,Διαχείριση[[#This Row],[αρχικό
υπόλοιπο]]),""),0)</f>
        <v>241.3112039938236</v>
      </c>
      <c r="G5" s="31">
        <f ca="1">IF(Διαχείριση[[#This Row],[ημερομηνία
πληρωμής]]="",0,ΦόροςΑκίνητηςΠεριουσίας)</f>
        <v>375</v>
      </c>
      <c r="H5" s="31">
        <f ca="1">IF(Διαχείριση[[#This Row],[ημερομηνία
πληρωμής]]="",0,Διαχείριση[[#This Row],[τόκος]]+Διαχείριση[[#This Row],[κεφάλαιο]]+Διαχείριση[[#This Row],[φόρος ακίνητης
περιουσίας]])</f>
        <v>1447.6377826743037</v>
      </c>
      <c r="I5" s="31">
        <f ca="1">IF(Διαχείριση[[#This Row],[ημερομηνία
πληρωμής]]="",0,Διαχείριση[[#This Row],[αρχικό
υπόλοιπο]]-Διαχείριση[[#This Row],[κεφάλαιο]])</f>
        <v>199518.37888331522</v>
      </c>
      <c r="J5" s="13">
        <f ca="1">IF(Διαχείριση[[#This Row],[υπόλοιπο
που απομένει]]&gt;0,ΤελευταίαΓραμμή-ROW(),0)</f>
        <v>358</v>
      </c>
    </row>
    <row r="6" spans="1:10" ht="15" customHeight="1" x14ac:dyDescent="0.25">
      <c r="B6" s="12">
        <f>ROWS($B$4:B6)</f>
        <v>3</v>
      </c>
      <c r="C6" s="30">
        <f ca="1">IF(ΚαταχωρημένεςΤιμές,IF(Διαχείριση[[#This Row],[Αρ.]]&lt;=ΔιάρκειαΔανείου,IF(ROW()-ROW(Διαχείριση[[#Headers],[ημερομηνία
πληρωμής]])=1,ΈναρξηΔανείου,IF(I5&gt;0,EDATE(C5,1),"")),""),"")</f>
        <v>43299</v>
      </c>
      <c r="D6" s="31">
        <f ca="1">IF(ROW()-ROW(Διαχείριση[[#Headers],[αρχικό
υπόλοιπο]])=1,ΠοσόΔανείου,IF(Διαχείριση[[#This Row],[ημερομηνία
πληρωμής]]="",0,INDEX(Διαχείριση[], ROW()-4,8)))</f>
        <v>199518.37888331522</v>
      </c>
      <c r="E6" s="31">
        <f ca="1">IF(ΚαταχωρημένεςΤιμές,IF(ROW()-ROW(Διαχείριση[[#Headers],[τόκος]])=1,-IPMT(Επιτoκιο/12,1,ΔιάρκειαΔανείου-ROWS($C$4:C6)+1,Διαχείριση[[#This Row],[αρχικό
υπόλοιπο]]),IFERROR(-IPMT(Επιτoκιο/12,1,Διαχείριση[[#This Row],[Αρ.
δόσεων που απομένουν]],D7),0)),0)</f>
        <v>830.31692589988086</v>
      </c>
      <c r="F6" s="31">
        <f ca="1">IFERROR(IF(AND(ΚαταχωρημένεςΤιμές,Διαχείριση[[#This Row],[ημερομηνία
πληρωμής]]&lt;&gt;""),-PPMT(Επιτoκιο/12,1,ΔιάρκειαΔανείου-ROWS($C$4:C6)+1,Διαχείριση[[#This Row],[αρχικό
υπόλοιπο]]),""),0)</f>
        <v>242.31666734379792</v>
      </c>
      <c r="G6" s="31">
        <f ca="1">IF(Διαχείριση[[#This Row],[ημερομηνία
πληρωμής]]="",0,ΦόροςΑκίνητηςΠεριουσίας)</f>
        <v>375</v>
      </c>
      <c r="H6" s="31">
        <f ca="1">IF(Διαχείριση[[#This Row],[ημερομηνία
πληρωμής]]="",0,Διαχείριση[[#This Row],[τόκος]]+Διαχείριση[[#This Row],[κεφάλαιο]]+Διαχείριση[[#This Row],[φόρος ακίνητης
περιουσίας]])</f>
        <v>1447.6335932436787</v>
      </c>
      <c r="I6" s="31">
        <f ca="1">IF(Διαχείριση[[#This Row],[ημερομηνία
πληρωμής]]="",0,Διαχείριση[[#This Row],[αρχικό
υπόλοιπο]]-Διαχείριση[[#This Row],[κεφάλαιο]])</f>
        <v>199276.06221597141</v>
      </c>
      <c r="J6" s="13">
        <f ca="1">IF(Διαχείριση[[#This Row],[υπόλοιπο
που απομένει]]&gt;0,ΤελευταίαΓραμμή-ROW(),0)</f>
        <v>357</v>
      </c>
    </row>
    <row r="7" spans="1:10" ht="15" customHeight="1" x14ac:dyDescent="0.25">
      <c r="B7" s="12">
        <f>ROWS($B$4:B7)</f>
        <v>4</v>
      </c>
      <c r="C7" s="30">
        <f ca="1">IF(ΚαταχωρημένεςΤιμές,IF(Διαχείριση[[#This Row],[Αρ.]]&lt;=ΔιάρκειαΔανείου,IF(ROW()-ROW(Διαχείριση[[#Headers],[ημερομηνία
πληρωμής]])=1,ΈναρξηΔανείου,IF(I6&gt;0,EDATE(C6,1),"")),""),"")</f>
        <v>43330</v>
      </c>
      <c r="D7" s="31">
        <f ca="1">IF(ROW()-ROW(Διαχείριση[[#Headers],[αρχικό
υπόλοιπο]])=1,ΠοσόΔανείου,IF(Διαχείριση[[#This Row],[ημερομηνία
πληρωμής]]="",0,INDEX(Διαχείριση[], ROW()-4,8)))</f>
        <v>199276.06221597141</v>
      </c>
      <c r="E7" s="31">
        <f ca="1">IF(ΚαταχωρημένεςΤιμές,IF(ROW()-ROW(Διαχείριση[[#Headers],[τόκος]])=1,-IPMT(Επιτoκιο/12,1,ΔιάρκειαΔανείου-ROWS($C$4:C7)+1,Διαχείριση[[#This Row],[αρχικό
υπόλοιπο]]),IFERROR(-IPMT(Επιτoκιο/12,1,Διαχείριση[[#This Row],[Αρ.
δόσεων που απομένουν]],D8),0)),0)</f>
        <v>829.30306623269598</v>
      </c>
      <c r="F7" s="31">
        <f ca="1">IFERROR(IF(AND(ΚαταχωρημένεςΤιμές,Διαχείριση[[#This Row],[ημερομηνία
πληρωμής]]&lt;&gt;""),-PPMT(Επιτoκιο/12,1,ΔιάρκειαΔανείου-ROWS($C$4:C7)+1,Διαχείριση[[#This Row],[αρχικό
υπόλοιπο]]),""),0)</f>
        <v>243.32632012439709</v>
      </c>
      <c r="G7" s="31">
        <f ca="1">IF(Διαχείριση[[#This Row],[ημερομηνία
πληρωμής]]="",0,ΦόροςΑκίνητηςΠεριουσίας)</f>
        <v>375</v>
      </c>
      <c r="H7" s="31">
        <f ca="1">IF(Διαχείριση[[#This Row],[ημερομηνία
πληρωμής]]="",0,Διαχείριση[[#This Row],[τόκος]]+Διαχείριση[[#This Row],[κεφάλαιο]]+Διαχείριση[[#This Row],[φόρος ακίνητης
περιουσίας]])</f>
        <v>1447.6293863570932</v>
      </c>
      <c r="I7" s="31">
        <f ca="1">IF(Διαχείριση[[#This Row],[ημερομηνία
πληρωμής]]="",0,Διαχείριση[[#This Row],[αρχικό
υπόλοιπο]]-Διαχείριση[[#This Row],[κεφάλαιο]])</f>
        <v>199032.73589584703</v>
      </c>
      <c r="J7" s="13">
        <f ca="1">IF(Διαχείριση[[#This Row],[υπόλοιπο
που απομένει]]&gt;0,ΤελευταίαΓραμμή-ROW(),0)</f>
        <v>356</v>
      </c>
    </row>
    <row r="8" spans="1:10" ht="15" customHeight="1" x14ac:dyDescent="0.25">
      <c r="B8" s="12">
        <f>ROWS($B$4:B8)</f>
        <v>5</v>
      </c>
      <c r="C8" s="30">
        <f ca="1">IF(ΚαταχωρημένεςΤιμές,IF(Διαχείριση[[#This Row],[Αρ.]]&lt;=ΔιάρκειαΔανείου,IF(ROW()-ROW(Διαχείριση[[#Headers],[ημερομηνία
πληρωμής]])=1,ΈναρξηΔανείου,IF(I7&gt;0,EDATE(C7,1),"")),""),"")</f>
        <v>43361</v>
      </c>
      <c r="D8" s="31">
        <f ca="1">IF(ROW()-ROW(Διαχείριση[[#Headers],[αρχικό
υπόλοιπο]])=1,ΠοσόΔανείου,IF(Διαχείριση[[#This Row],[ημερομηνία
πληρωμής]]="",0,INDEX(Διαχείριση[], ROW()-4,8)))</f>
        <v>199032.73589584703</v>
      </c>
      <c r="E8" s="31">
        <f ca="1">IF(ΚαταχωρημένεςΤιμές,IF(ROW()-ROW(Διαχείριση[[#Headers],[τόκος]])=1,-IPMT(Επιτoκιο/12,1,ΔιάρκειαΔανείου-ROWS($C$4:C8)+1,Διαχείριση[[#This Row],[αρχικό
υπόλοιπο]]),IFERROR(-IPMT(Επιτoκιο/12,1,Διαχείριση[[#This Row],[Αρ.
δόσεων που απομένουν]],D9),0)),0)</f>
        <v>828.28498215023103</v>
      </c>
      <c r="F8" s="31">
        <f ca="1">IFERROR(IF(AND(ΚαταχωρημένεςΤιμές,Διαχείριση[[#This Row],[ημερομηνία
πληρωμής]]&lt;&gt;""),-PPMT(Επιτoκιο/12,1,ΔιάρκειαΔανείου-ROWS($C$4:C8)+1,Διαχείριση[[#This Row],[αρχικό
υπόλοιπο]]),""),0)</f>
        <v>244.3401797915821</v>
      </c>
      <c r="G8" s="31">
        <f ca="1">IF(Διαχείριση[[#This Row],[ημερομηνία
πληρωμής]]="",0,ΦόροςΑκίνητηςΠεριουσίας)</f>
        <v>375</v>
      </c>
      <c r="H8" s="31">
        <f ca="1">IF(Διαχείριση[[#This Row],[ημερομηνία
πληρωμής]]="",0,Διαχείριση[[#This Row],[τόκος]]+Διαχείριση[[#This Row],[κεφάλαιο]]+Διαχείριση[[#This Row],[φόρος ακίνητης
περιουσίας]])</f>
        <v>1447.6251619418131</v>
      </c>
      <c r="I8" s="31">
        <f ca="1">IF(Διαχείριση[[#This Row],[ημερομηνία
πληρωμής]]="",0,Διαχείριση[[#This Row],[αρχικό
υπόλοιπο]]-Διαχείριση[[#This Row],[κεφάλαιο]])</f>
        <v>198788.39571605544</v>
      </c>
      <c r="J8" s="13">
        <f ca="1">IF(Διαχείριση[[#This Row],[υπόλοιπο
που απομένει]]&gt;0,ΤελευταίαΓραμμή-ROW(),0)</f>
        <v>355</v>
      </c>
    </row>
    <row r="9" spans="1:10" ht="15" customHeight="1" x14ac:dyDescent="0.25">
      <c r="B9" s="12">
        <f>ROWS($B$4:B9)</f>
        <v>6</v>
      </c>
      <c r="C9" s="30">
        <f ca="1">IF(ΚαταχωρημένεςΤιμές,IF(Διαχείριση[[#This Row],[Αρ.]]&lt;=ΔιάρκειαΔανείου,IF(ROW()-ROW(Διαχείριση[[#Headers],[ημερομηνία
πληρωμής]])=1,ΈναρξηΔανείου,IF(I8&gt;0,EDATE(C8,1),"")),""),"")</f>
        <v>43391</v>
      </c>
      <c r="D9" s="31">
        <f ca="1">IF(ROW()-ROW(Διαχείριση[[#Headers],[αρχικό
υπόλοιπο]])=1,ΠοσόΔανείου,IF(Διαχείριση[[#This Row],[ημερομηνία
πληρωμής]]="",0,INDEX(Διαχείριση[], ROW()-4,8)))</f>
        <v>198788.39571605544</v>
      </c>
      <c r="E9" s="31">
        <f ca="1">IF(ΚαταχωρημένεςΤιμές,IF(ROW()-ROW(Διαχείριση[[#Headers],[τόκος]])=1,-IPMT(Επιτoκιο/12,1,ΔιάρκειαΔανείου-ROWS($C$4:C9)+1,Διαχείριση[[#This Row],[αρχικό
υπόλοιπο]]),IFERROR(-IPMT(Επιτoκιο/12,1,Διαχείριση[[#This Row],[Αρ.
δόσεων που απομένουν]],D10),0)),0)</f>
        <v>827.26265605075582</v>
      </c>
      <c r="F9" s="31">
        <f ca="1">IFERROR(IF(AND(ΚαταχωρημένεςΤιμές,Διαχείριση[[#This Row],[ημερομηνία
πληρωμής]]&lt;&gt;""),-PPMT(Επιτoκιο/12,1,ΔιάρκειαΔανείου-ROWS($C$4:C9)+1,Διαχείριση[[#This Row],[αρχικό
υπόλοιπο]]),""),0)</f>
        <v>245.358263874047</v>
      </c>
      <c r="G9" s="31">
        <f ca="1">IF(Διαχείριση[[#This Row],[ημερομηνία
πληρωμής]]="",0,ΦόροςΑκίνητηςΠεριουσίας)</f>
        <v>375</v>
      </c>
      <c r="H9" s="31">
        <f ca="1">IF(Διαχείριση[[#This Row],[ημερομηνία
πληρωμής]]="",0,Διαχείριση[[#This Row],[τόκος]]+Διαχείριση[[#This Row],[κεφάλαιο]]+Διαχείριση[[#This Row],[φόρος ακίνητης
περιουσίας]])</f>
        <v>1447.6209199248028</v>
      </c>
      <c r="I9" s="31">
        <f ca="1">IF(Διαχείριση[[#This Row],[ημερομηνία
πληρωμής]]="",0,Διαχείριση[[#This Row],[αρχικό
υπόλοιπο]]-Διαχείριση[[#This Row],[κεφάλαιο]])</f>
        <v>198543.03745218139</v>
      </c>
      <c r="J9" s="13">
        <f ca="1">IF(Διαχείριση[[#This Row],[υπόλοιπο
που απομένει]]&gt;0,ΤελευταίαΓραμμή-ROW(),0)</f>
        <v>354</v>
      </c>
    </row>
    <row r="10" spans="1:10" ht="15" customHeight="1" x14ac:dyDescent="0.25">
      <c r="B10" s="12">
        <f>ROWS($B$4:B10)</f>
        <v>7</v>
      </c>
      <c r="C10" s="30">
        <f ca="1">IF(ΚαταχωρημένεςΤιμές,IF(Διαχείριση[[#This Row],[Αρ.]]&lt;=ΔιάρκειαΔανείου,IF(ROW()-ROW(Διαχείριση[[#Headers],[ημερομηνία
πληρωμής]])=1,ΈναρξηΔανείου,IF(I9&gt;0,EDATE(C9,1),"")),""),"")</f>
        <v>43422</v>
      </c>
      <c r="D10" s="31">
        <f ca="1">IF(ROW()-ROW(Διαχείριση[[#Headers],[αρχικό
υπόλοιπο]])=1,ΠοσόΔανείου,IF(Διαχείριση[[#This Row],[ημερομηνία
πληρωμής]]="",0,INDEX(Διαχείριση[], ROW()-4,8)))</f>
        <v>198543.03745218139</v>
      </c>
      <c r="E10" s="31">
        <f ca="1">IF(ΚαταχωρημένεςΤιμές,IF(ROW()-ROW(Διαχείριση[[#Headers],[τόκος]])=1,-IPMT(Επιτoκιο/12,1,ΔιάρκειαΔανείου-ROWS($C$4:C10)+1,Διαχείριση[[#This Row],[αρχικό
υπόλοιπο]]),IFERROR(-IPMT(Επιτoκιο/12,1,Διαχείριση[[#This Row],[Αρ.
δόσεων που απομένουν]],D11),0)),0)</f>
        <v>826.23607025919944</v>
      </c>
      <c r="F10" s="31">
        <f ca="1">IFERROR(IF(AND(ΚαταχωρημένεςΤιμές,Διαχείριση[[#This Row],[ημερομηνία
πληρωμής]]&lt;&gt;""),-PPMT(Επιτoκιο/12,1,ΔιάρκειαΔανείου-ROWS($C$4:C10)+1,Διαχείριση[[#This Row],[αρχικό
υπόλοιπο]]),""),0)</f>
        <v>246.38058997352215</v>
      </c>
      <c r="G10" s="31">
        <f ca="1">IF(Διαχείριση[[#This Row],[ημερομηνία
πληρωμής]]="",0,ΦόροςΑκίνητηςΠεριουσίας)</f>
        <v>375</v>
      </c>
      <c r="H10" s="31">
        <f ca="1">IF(Διαχείριση[[#This Row],[ημερομηνία
πληρωμής]]="",0,Διαχείριση[[#This Row],[τόκος]]+Διαχείριση[[#This Row],[κεφάλαιο]]+Διαχείριση[[#This Row],[φόρος ακίνητης
περιουσίας]])</f>
        <v>1447.6166602327216</v>
      </c>
      <c r="I10" s="31">
        <f ca="1">IF(Διαχείριση[[#This Row],[ημερομηνία
πληρωμής]]="",0,Διαχείριση[[#This Row],[αρχικό
υπόλοιπο]]-Διαχείριση[[#This Row],[κεφάλαιο]])</f>
        <v>198296.65686220786</v>
      </c>
      <c r="J10" s="13">
        <f ca="1">IF(Διαχείριση[[#This Row],[υπόλοιπο
που απομένει]]&gt;0,ΤελευταίαΓραμμή-ROW(),0)</f>
        <v>353</v>
      </c>
    </row>
    <row r="11" spans="1:10" ht="15" customHeight="1" x14ac:dyDescent="0.25">
      <c r="B11" s="12">
        <f>ROWS($B$4:B11)</f>
        <v>8</v>
      </c>
      <c r="C11" s="30">
        <f ca="1">IF(ΚαταχωρημένεςΤιμές,IF(Διαχείριση[[#This Row],[Αρ.]]&lt;=ΔιάρκειαΔανείου,IF(ROW()-ROW(Διαχείριση[[#Headers],[ημερομηνία
πληρωμής]])=1,ΈναρξηΔανείου,IF(I10&gt;0,EDATE(C10,1),"")),""),"")</f>
        <v>43452</v>
      </c>
      <c r="D11" s="31">
        <f ca="1">IF(ROW()-ROW(Διαχείριση[[#Headers],[αρχικό
υπόλοιπο]])=1,ΠοσόΔανείου,IF(Διαχείριση[[#This Row],[ημερομηνία
πληρωμής]]="",0,INDEX(Διαχείριση[], ROW()-4,8)))</f>
        <v>198296.65686220786</v>
      </c>
      <c r="E11" s="31">
        <f ca="1">IF(ΚαταχωρημένεςΤιμές,IF(ROW()-ROW(Διαχείριση[[#Headers],[τόκος]])=1,-IPMT(Επιτoκιο/12,1,ΔιάρκειαΔανείου-ROWS($C$4:C11)+1,Διαχείριση[[#This Row],[αρχικό
υπόλοιπο]]),IFERROR(-IPMT(Επιτoκιο/12,1,Διαχείριση[[#This Row],[Αρ.
δόσεων που απομένουν]],D12),0)),0)</f>
        <v>825.20520702684496</v>
      </c>
      <c r="F11" s="31">
        <f ca="1">IFERROR(IF(AND(ΚαταχωρημένεςΤιμές,Διαχείριση[[#This Row],[ημερομηνία
πληρωμής]]&lt;&gt;""),-PPMT(Επιτoκιο/12,1,ΔιάρκειαΔανείου-ROWS($C$4:C11)+1,Διαχείριση[[#This Row],[αρχικό
υπόλοιπο]]),""),0)</f>
        <v>247.40717576507853</v>
      </c>
      <c r="G11" s="31">
        <f ca="1">IF(Διαχείριση[[#This Row],[ημερομηνία
πληρωμής]]="",0,ΦόροςΑκίνητηςΠεριουσίας)</f>
        <v>375</v>
      </c>
      <c r="H11" s="31">
        <f ca="1">IF(Διαχείριση[[#This Row],[ημερομηνία
πληρωμής]]="",0,Διαχείριση[[#This Row],[τόκος]]+Διαχείριση[[#This Row],[κεφάλαιο]]+Διαχείριση[[#This Row],[φόρος ακίνητης
περιουσίας]])</f>
        <v>1447.6123827919234</v>
      </c>
      <c r="I11" s="31">
        <f ca="1">IF(Διαχείριση[[#This Row],[ημερομηνία
πληρωμής]]="",0,Διαχείριση[[#This Row],[αρχικό
υπόλοιπο]]-Διαχείριση[[#This Row],[κεφάλαιο]])</f>
        <v>198049.24968644278</v>
      </c>
      <c r="J11" s="13">
        <f ca="1">IF(Διαχείριση[[#This Row],[υπόλοιπο
που απομένει]]&gt;0,ΤελευταίαΓραμμή-ROW(),0)</f>
        <v>352</v>
      </c>
    </row>
    <row r="12" spans="1:10" ht="15" customHeight="1" x14ac:dyDescent="0.25">
      <c r="B12" s="12">
        <f>ROWS($B$4:B12)</f>
        <v>9</v>
      </c>
      <c r="C12" s="30">
        <f ca="1">IF(ΚαταχωρημένεςΤιμές,IF(Διαχείριση[[#This Row],[Αρ.]]&lt;=ΔιάρκειαΔανείου,IF(ROW()-ROW(Διαχείριση[[#Headers],[ημερομηνία
πληρωμής]])=1,ΈναρξηΔανείου,IF(I11&gt;0,EDATE(C11,1),"")),""),"")</f>
        <v>43483</v>
      </c>
      <c r="D12" s="31">
        <f ca="1">IF(ROW()-ROW(Διαχείριση[[#Headers],[αρχικό
υπόλοιπο]])=1,ΠοσόΔανείου,IF(Διαχείριση[[#This Row],[ημερομηνία
πληρωμής]]="",0,INDEX(Διαχείριση[], ROW()-4,8)))</f>
        <v>198049.24968644278</v>
      </c>
      <c r="E12" s="31">
        <f ca="1">IF(ΚαταχωρημένεςΤιμές,IF(ROW()-ROW(Διαχείριση[[#Headers],[τόκος]])=1,-IPMT(Επιτoκιο/12,1,ΔιάρκειαΔανείου-ROWS($C$4:C12)+1,Διαχείριση[[#This Row],[αρχικό
υπόλοιπο]]),IFERROR(-IPMT(Επιτoκιο/12,1,Διαχείριση[[#This Row],[Αρ.
δόσεων που απομένουν]],D13),0)),0)</f>
        <v>824.17004853102219</v>
      </c>
      <c r="F12" s="31">
        <f ca="1">IFERROR(IF(AND(ΚαταχωρημένεςΤιμές,Διαχείριση[[#This Row],[ημερομηνία
πληρωμής]]&lt;&gt;""),-PPMT(Επιτoκιο/12,1,ΔιάρκειαΔανείου-ROWS($C$4:C12)+1,Διαχείριση[[#This Row],[αρχικό
υπόλοιπο]]),""),0)</f>
        <v>248.43803899743304</v>
      </c>
      <c r="G12" s="31">
        <f ca="1">IF(Διαχείριση[[#This Row],[ημερομηνία
πληρωμής]]="",0,ΦόροςΑκίνητηςΠεριουσίας)</f>
        <v>375</v>
      </c>
      <c r="H12" s="31">
        <f ca="1">IF(Διαχείριση[[#This Row],[ημερομηνία
πληρωμής]]="",0,Διαχείριση[[#This Row],[τόκος]]+Διαχείριση[[#This Row],[κεφάλαιο]]+Διαχείριση[[#This Row],[φόρος ακίνητης
περιουσίας]])</f>
        <v>1447.6080875284551</v>
      </c>
      <c r="I12" s="31">
        <f ca="1">IF(Διαχείριση[[#This Row],[ημερομηνία
πληρωμής]]="",0,Διαχείριση[[#This Row],[αρχικό
υπόλοιπο]]-Διαχείριση[[#This Row],[κεφάλαιο]])</f>
        <v>197800.81164744534</v>
      </c>
      <c r="J12" s="13">
        <f ca="1">IF(Διαχείριση[[#This Row],[υπόλοιπο
που απομένει]]&gt;0,ΤελευταίαΓραμμή-ROW(),0)</f>
        <v>351</v>
      </c>
    </row>
    <row r="13" spans="1:10" ht="15" customHeight="1" x14ac:dyDescent="0.25">
      <c r="B13" s="12">
        <f>ROWS($B$4:B13)</f>
        <v>10</v>
      </c>
      <c r="C13" s="30">
        <f ca="1">IF(ΚαταχωρημένεςΤιμές,IF(Διαχείριση[[#This Row],[Αρ.]]&lt;=ΔιάρκειαΔανείου,IF(ROW()-ROW(Διαχείριση[[#Headers],[ημερομηνία
πληρωμής]])=1,ΈναρξηΔανείου,IF(I12&gt;0,EDATE(C12,1),"")),""),"")</f>
        <v>43514</v>
      </c>
      <c r="D13" s="31">
        <f ca="1">IF(ROW()-ROW(Διαχείριση[[#Headers],[αρχικό
υπόλοιπο]])=1,ΠοσόΔανείου,IF(Διαχείριση[[#This Row],[ημερομηνία
πληρωμής]]="",0,INDEX(Διαχείριση[], ROW()-4,8)))</f>
        <v>197800.81164744534</v>
      </c>
      <c r="E13" s="31">
        <f ca="1">IF(ΚαταχωρημένεςΤιμές,IF(ROW()-ROW(Διαχείριση[[#Headers],[τόκος]])=1,-IPMT(Επιτoκιο/12,1,ΔιάρκειαΔανείου-ROWS($C$4:C13)+1,Διαχείριση[[#This Row],[αρχικό
υπόλοιπο]]),IFERROR(-IPMT(Επιτoκιο/12,1,Διαχείριση[[#This Row],[Αρ.
δόσεων που απομένουν]],D14),0)),0)</f>
        <v>823.13057687480034</v>
      </c>
      <c r="F13" s="31">
        <f ca="1">IFERROR(IF(AND(ΚαταχωρημένεςΤιμές,Διαχείριση[[#This Row],[ημερομηνία
πληρωμής]]&lt;&gt;""),-PPMT(Επιτoκιο/12,1,ΔιάρκειαΔανείου-ROWS($C$4:C13)+1,Διαχείριση[[#This Row],[αρχικό
υπόλοιπο]]),""),0)</f>
        <v>249.47319749325564</v>
      </c>
      <c r="G13" s="31">
        <f ca="1">IF(Διαχείριση[[#This Row],[ημερομηνία
πληρωμής]]="",0,ΦόροςΑκίνητηςΠεριουσίας)</f>
        <v>375</v>
      </c>
      <c r="H13" s="31">
        <f ca="1">IF(Διαχείριση[[#This Row],[ημερομηνία
πληρωμής]]="",0,Διαχείριση[[#This Row],[τόκος]]+Διαχείριση[[#This Row],[κεφάλαιο]]+Διαχείριση[[#This Row],[φόρος ακίνητης
περιουσίας]])</f>
        <v>1447.6037743680561</v>
      </c>
      <c r="I13" s="31">
        <f ca="1">IF(Διαχείριση[[#This Row],[ημερομηνία
πληρωμής]]="",0,Διαχείριση[[#This Row],[αρχικό
υπόλοιπο]]-Διαχείριση[[#This Row],[κεφάλαιο]])</f>
        <v>197551.33844995208</v>
      </c>
      <c r="J13" s="13">
        <f ca="1">IF(Διαχείριση[[#This Row],[υπόλοιπο
που απομένει]]&gt;0,ΤελευταίαΓραμμή-ROW(),0)</f>
        <v>350</v>
      </c>
    </row>
    <row r="14" spans="1:10" ht="15" customHeight="1" x14ac:dyDescent="0.25">
      <c r="B14" s="12">
        <f>ROWS($B$4:B14)</f>
        <v>11</v>
      </c>
      <c r="C14" s="30">
        <f ca="1">IF(ΚαταχωρημένεςΤιμές,IF(Διαχείριση[[#This Row],[Αρ.]]&lt;=ΔιάρκειαΔανείου,IF(ROW()-ROW(Διαχείριση[[#Headers],[ημερομηνία
πληρωμής]])=1,ΈναρξηΔανείου,IF(I13&gt;0,EDATE(C13,1),"")),""),"")</f>
        <v>43542</v>
      </c>
      <c r="D14" s="31">
        <f ca="1">IF(ROW()-ROW(Διαχείριση[[#Headers],[αρχικό
υπόλοιπο]])=1,ΠοσόΔανείου,IF(Διαχείριση[[#This Row],[ημερομηνία
πληρωμής]]="",0,INDEX(Διαχείριση[], ROW()-4,8)))</f>
        <v>197551.33844995208</v>
      </c>
      <c r="E14" s="31">
        <f ca="1">IF(ΚαταχωρημένεςΤιμές,IF(ROW()-ROW(Διαχείριση[[#Headers],[τόκος]])=1,-IPMT(Επιτoκιο/12,1,ΔιάρκειαΔανείου-ROWS($C$4:C14)+1,Διαχείριση[[#This Row],[αρχικό
υπόλοιπο]]),IFERROR(-IPMT(Επιτoκιο/12,1,Διαχείριση[[#This Row],[Αρ.
δόσεων που απομένουν]],D15),0)),0)</f>
        <v>822.08677408667756</v>
      </c>
      <c r="F14" s="31">
        <f ca="1">IFERROR(IF(AND(ΚαταχωρημένεςΤιμές,Διαχείριση[[#This Row],[ημερομηνία
πληρωμής]]&lt;&gt;""),-PPMT(Επιτoκιο/12,1,ΔιάρκειαΔανείου-ROWS($C$4:C14)+1,Διαχείριση[[#This Row],[αρχικό
υπόλοιπο]]),""),0)</f>
        <v>250.51266914947749</v>
      </c>
      <c r="G14" s="31">
        <f ca="1">IF(Διαχείριση[[#This Row],[ημερομηνία
πληρωμής]]="",0,ΦόροςΑκίνητηςΠεριουσίας)</f>
        <v>375</v>
      </c>
      <c r="H14" s="31">
        <f ca="1">IF(Διαχείριση[[#This Row],[ημερομηνία
πληρωμής]]="",0,Διαχείριση[[#This Row],[τόκος]]+Διαχείριση[[#This Row],[κεφάλαιο]]+Διαχείριση[[#This Row],[φόρος ακίνητης
περιουσίας]])</f>
        <v>1447.5994432361551</v>
      </c>
      <c r="I14" s="31">
        <f ca="1">IF(Διαχείριση[[#This Row],[ημερομηνία
πληρωμής]]="",0,Διαχείριση[[#This Row],[αρχικό
υπόλοιπο]]-Διαχείριση[[#This Row],[κεφάλαιο]])</f>
        <v>197300.82578080261</v>
      </c>
      <c r="J14" s="13">
        <f ca="1">IF(Διαχείριση[[#This Row],[υπόλοιπο
που απομένει]]&gt;0,ΤελευταίαΓραμμή-ROW(),0)</f>
        <v>349</v>
      </c>
    </row>
    <row r="15" spans="1:10" ht="15" customHeight="1" x14ac:dyDescent="0.25">
      <c r="B15" s="12">
        <f>ROWS($B$4:B15)</f>
        <v>12</v>
      </c>
      <c r="C15" s="30">
        <f ca="1">IF(ΚαταχωρημένεςΤιμές,IF(Διαχείριση[[#This Row],[Αρ.]]&lt;=ΔιάρκειαΔανείου,IF(ROW()-ROW(Διαχείριση[[#Headers],[ημερομηνία
πληρωμής]])=1,ΈναρξηΔανείου,IF(I14&gt;0,EDATE(C14,1),"")),""),"")</f>
        <v>43573</v>
      </c>
      <c r="D15" s="31">
        <f ca="1">IF(ROW()-ROW(Διαχείριση[[#Headers],[αρχικό
υπόλοιπο]])=1,ΠοσόΔανείου,IF(Διαχείριση[[#This Row],[ημερομηνία
πληρωμής]]="",0,INDEX(Διαχείριση[], ROW()-4,8)))</f>
        <v>197300.82578080261</v>
      </c>
      <c r="E15" s="31">
        <f ca="1">IF(ΚαταχωρημένεςΤιμές,IF(ROW()-ROW(Διαχείριση[[#Headers],[τόκος]])=1,-IPMT(Επιτoκιο/12,1,ΔιάρκειαΔανείου-ROWS($C$4:C15)+1,Διαχείριση[[#This Row],[αρχικό
υπόλοιπο]]),IFERROR(-IPMT(Επιτoκιο/12,1,Διαχείριση[[#This Row],[Αρ.
δόσεων που απομένουν]],D16),0)),0)</f>
        <v>821.03862212027093</v>
      </c>
      <c r="F15" s="31">
        <f ca="1">IFERROR(IF(AND(ΚαταχωρημένεςΤιμές,Διαχείριση[[#This Row],[ημερομηνία
πληρωμής]]&lt;&gt;""),-PPMT(Επιτoκιο/12,1,ΔιάρκειαΔανείου-ROWS($C$4:C15)+1,Διαχείριση[[#This Row],[αρχικό
υπόλοιπο]]),""),0)</f>
        <v>251.55647193760035</v>
      </c>
      <c r="G15" s="31">
        <f ca="1">IF(Διαχείριση[[#This Row],[ημερομηνία
πληρωμής]]="",0,ΦόροςΑκίνητηςΠεριουσίας)</f>
        <v>375</v>
      </c>
      <c r="H15" s="31">
        <f ca="1">IF(Διαχείριση[[#This Row],[ημερομηνία
πληρωμής]]="",0,Διαχείριση[[#This Row],[τόκος]]+Διαχείριση[[#This Row],[κεφάλαιο]]+Διαχείριση[[#This Row],[φόρος ακίνητης
περιουσίας]])</f>
        <v>1447.5950940578714</v>
      </c>
      <c r="I15" s="31">
        <f ca="1">IF(Διαχείριση[[#This Row],[ημερομηνία
πληρωμής]]="",0,Διαχείριση[[#This Row],[αρχικό
υπόλοιπο]]-Διαχείριση[[#This Row],[κεφάλαιο]])</f>
        <v>197049.26930886501</v>
      </c>
      <c r="J15" s="13">
        <f ca="1">IF(Διαχείριση[[#This Row],[υπόλοιπο
που απομένει]]&gt;0,ΤελευταίαΓραμμή-ROW(),0)</f>
        <v>348</v>
      </c>
    </row>
    <row r="16" spans="1:10" ht="15" customHeight="1" x14ac:dyDescent="0.25">
      <c r="B16" s="12">
        <f>ROWS($B$4:B16)</f>
        <v>13</v>
      </c>
      <c r="C16" s="30">
        <f ca="1">IF(ΚαταχωρημένεςΤιμές,IF(Διαχείριση[[#This Row],[Αρ.]]&lt;=ΔιάρκειαΔανείου,IF(ROW()-ROW(Διαχείριση[[#Headers],[ημερομηνία
πληρωμής]])=1,ΈναρξηΔανείου,IF(I15&gt;0,EDATE(C15,1),"")),""),"")</f>
        <v>43603</v>
      </c>
      <c r="D16" s="31">
        <f ca="1">IF(ROW()-ROW(Διαχείριση[[#Headers],[αρχικό
υπόλοιπο]])=1,ΠοσόΔανείου,IF(Διαχείριση[[#This Row],[ημερομηνία
πληρωμής]]="",0,INDEX(Διαχείριση[], ROW()-4,8)))</f>
        <v>197049.26930886501</v>
      </c>
      <c r="E16" s="31">
        <f ca="1">IF(ΚαταχωρημένεςΤιμές,IF(ROW()-ROW(Διαχείριση[[#Headers],[τόκος]])=1,-IPMT(Επιτoκιο/12,1,ΔιάρκειαΔανείου-ROWS($C$4:C16)+1,Διαχείριση[[#This Row],[αρχικό
υπόλοιπο]]),IFERROR(-IPMT(Επιτoκιο/12,1,Διαχείριση[[#This Row],[Αρ.
δόσεων που απομένουν]],D17),0)),0)</f>
        <v>819.98610285400412</v>
      </c>
      <c r="F16" s="31">
        <f ca="1">IFERROR(IF(AND(ΚαταχωρημένεςΤιμές,Διαχείριση[[#This Row],[ημερομηνία
πληρωμής]]&lt;&gt;""),-PPMT(Επιτoκιο/12,1,ΔιάρκειαΔανείου-ROWS($C$4:C16)+1,Διαχείριση[[#This Row],[αρχικό
υπόλοιπο]]),""),0)</f>
        <v>252.60462390400698</v>
      </c>
      <c r="G16" s="31">
        <f ca="1">IF(Διαχείριση[[#This Row],[ημερομηνία
πληρωμής]]="",0,ΦόροςΑκίνητηςΠεριουσίας)</f>
        <v>375</v>
      </c>
      <c r="H16" s="31">
        <f ca="1">IF(Διαχείριση[[#This Row],[ημερομηνία
πληρωμής]]="",0,Διαχείριση[[#This Row],[τόκος]]+Διαχείριση[[#This Row],[κεφάλαιο]]+Διαχείριση[[#This Row],[φόρος ακίνητης
περιουσίας]])</f>
        <v>1447.590726758011</v>
      </c>
      <c r="I16" s="31">
        <f ca="1">IF(Διαχείριση[[#This Row],[ημερομηνία
πληρωμής]]="",0,Διαχείριση[[#This Row],[αρχικό
υπόλοιπο]]-Διαχείριση[[#This Row],[κεφάλαιο]])</f>
        <v>196796.664684961</v>
      </c>
      <c r="J16" s="13">
        <f ca="1">IF(Διαχείριση[[#This Row],[υπόλοιπο
που απομένει]]&gt;0,ΤελευταίαΓραμμή-ROW(),0)</f>
        <v>347</v>
      </c>
    </row>
    <row r="17" spans="2:10" ht="15" customHeight="1" x14ac:dyDescent="0.25">
      <c r="B17" s="12">
        <f>ROWS($B$4:B17)</f>
        <v>14</v>
      </c>
      <c r="C17" s="30">
        <f ca="1">IF(ΚαταχωρημένεςΤιμές,IF(Διαχείριση[[#This Row],[Αρ.]]&lt;=ΔιάρκειαΔανείου,IF(ROW()-ROW(Διαχείριση[[#Headers],[ημερομηνία
πληρωμής]])=1,ΈναρξηΔανείου,IF(I16&gt;0,EDATE(C16,1),"")),""),"")</f>
        <v>43634</v>
      </c>
      <c r="D17" s="31">
        <f ca="1">IF(ROW()-ROW(Διαχείριση[[#Headers],[αρχικό
υπόλοιπο]])=1,ΠοσόΔανείου,IF(Διαχείριση[[#This Row],[ημερομηνία
πληρωμής]]="",0,INDEX(Διαχείριση[], ROW()-4,8)))</f>
        <v>196796.664684961</v>
      </c>
      <c r="E17" s="31">
        <f ca="1">IF(ΚαταχωρημένεςΤιμές,IF(ROW()-ROW(Διαχείριση[[#Headers],[τόκος]])=1,-IPMT(Επιτoκιο/12,1,ΔιάρκειαΔανείου-ROWS($C$4:C17)+1,Διαχείριση[[#This Row],[αρχικό
υπόλοιπο]]),IFERROR(-IPMT(Επιτoκιο/12,1,Διαχείριση[[#This Row],[Αρ.
δόσεων που απομένουν]],D18),0)),0)</f>
        <v>818.92919809079467</v>
      </c>
      <c r="F17" s="31">
        <f ca="1">IFERROR(IF(AND(ΚαταχωρημένεςΤιμές,Διαχείριση[[#This Row],[ημερομηνία
πληρωμής]]&lt;&gt;""),-PPMT(Επιτoκιο/12,1,ΔιάρκειαΔανείου-ROWS($C$4:C17)+1,Διαχείριση[[#This Row],[αρχικό
υπόλοιπο]]),""),0)</f>
        <v>253.65714317027371</v>
      </c>
      <c r="G17" s="31">
        <f ca="1">IF(Διαχείριση[[#This Row],[ημερομηνία
πληρωμής]]="",0,ΦόροςΑκίνητηςΠεριουσίας)</f>
        <v>375</v>
      </c>
      <c r="H17" s="31">
        <f ca="1">IF(Διαχείριση[[#This Row],[ημερομηνία
πληρωμής]]="",0,Διαχείριση[[#This Row],[τόκος]]+Διαχείριση[[#This Row],[κεφάλαιο]]+Διαχείριση[[#This Row],[φόρος ακίνητης
περιουσίας]])</f>
        <v>1447.5863412610684</v>
      </c>
      <c r="I17" s="31">
        <f ca="1">IF(Διαχείριση[[#This Row],[ημερομηνία
πληρωμής]]="",0,Διαχείριση[[#This Row],[αρχικό
υπόλοιπο]]-Διαχείριση[[#This Row],[κεφάλαιο]])</f>
        <v>196543.00754179072</v>
      </c>
      <c r="J17" s="13">
        <f ca="1">IF(Διαχείριση[[#This Row],[υπόλοιπο
που απομένει]]&gt;0,ΤελευταίαΓραμμή-ROW(),0)</f>
        <v>346</v>
      </c>
    </row>
    <row r="18" spans="2:10" ht="15" customHeight="1" x14ac:dyDescent="0.25">
      <c r="B18" s="12">
        <f>ROWS($B$4:B18)</f>
        <v>15</v>
      </c>
      <c r="C18" s="30">
        <f ca="1">IF(ΚαταχωρημένεςΤιμές,IF(Διαχείριση[[#This Row],[Αρ.]]&lt;=ΔιάρκειαΔανείου,IF(ROW()-ROW(Διαχείριση[[#Headers],[ημερομηνία
πληρωμής]])=1,ΈναρξηΔανείου,IF(I17&gt;0,EDATE(C17,1),"")),""),"")</f>
        <v>43664</v>
      </c>
      <c r="D18" s="31">
        <f ca="1">IF(ROW()-ROW(Διαχείριση[[#Headers],[αρχικό
υπόλοιπο]])=1,ΠοσόΔανείου,IF(Διαχείριση[[#This Row],[ημερομηνία
πληρωμής]]="",0,INDEX(Διαχείριση[], ROW()-4,8)))</f>
        <v>196543.00754179072</v>
      </c>
      <c r="E18" s="31">
        <f ca="1">IF(ΚαταχωρημένεςΤιμές,IF(ROW()-ROW(Διαχείριση[[#Headers],[τόκος]])=1,-IPMT(Επιτoκιο/12,1,ΔιάρκειαΔανείου-ROWS($C$4:C18)+1,Διαχείριση[[#This Row],[αρχικό
υπόλοιπο]]),IFERROR(-IPMT(Επιτoκιο/12,1,Διαχείριση[[#This Row],[Αρ.
δόσεων που απομένουν]],D19),0)),0)</f>
        <v>817.86788955773841</v>
      </c>
      <c r="F18" s="31">
        <f ca="1">IFERROR(IF(AND(ΚαταχωρημένεςΤιμές,Διαχείριση[[#This Row],[ημερομηνία
πληρωμής]]&lt;&gt;""),-PPMT(Επιτoκιο/12,1,ΔιάρκειαΔανείου-ROWS($C$4:C18)+1,Διαχείριση[[#This Row],[αρχικό
υπόλοιπο]]),""),0)</f>
        <v>254.71404793348313</v>
      </c>
      <c r="G18" s="31">
        <f ca="1">IF(Διαχείριση[[#This Row],[ημερομηνία
πληρωμής]]="",0,ΦόροςΑκίνητηςΠεριουσίας)</f>
        <v>375</v>
      </c>
      <c r="H18" s="31">
        <f ca="1">IF(Διαχείριση[[#This Row],[ημερομηνία
πληρωμής]]="",0,Διαχείριση[[#This Row],[τόκος]]+Διαχείριση[[#This Row],[κεφάλαιο]]+Διαχείριση[[#This Row],[φόρος ακίνητης
περιουσίας]])</f>
        <v>1447.5819374912217</v>
      </c>
      <c r="I18" s="31">
        <f ca="1">IF(Διαχείριση[[#This Row],[ημερομηνία
πληρωμής]]="",0,Διαχείριση[[#This Row],[αρχικό
υπόλοιπο]]-Διαχείριση[[#This Row],[κεφάλαιο]])</f>
        <v>196288.29349385723</v>
      </c>
      <c r="J18" s="13">
        <f ca="1">IF(Διαχείριση[[#This Row],[υπόλοιπο
που απομένει]]&gt;0,ΤελευταίαΓραμμή-ROW(),0)</f>
        <v>345</v>
      </c>
    </row>
    <row r="19" spans="2:10" ht="15" customHeight="1" x14ac:dyDescent="0.25">
      <c r="B19" s="12">
        <f>ROWS($B$4:B19)</f>
        <v>16</v>
      </c>
      <c r="C19" s="30">
        <f ca="1">IF(ΚαταχωρημένεςΤιμές,IF(Διαχείριση[[#This Row],[Αρ.]]&lt;=ΔιάρκειαΔανείου,IF(ROW()-ROW(Διαχείριση[[#Headers],[ημερομηνία
πληρωμής]])=1,ΈναρξηΔανείου,IF(I18&gt;0,EDATE(C18,1),"")),""),"")</f>
        <v>43695</v>
      </c>
      <c r="D19" s="31">
        <f ca="1">IF(ROW()-ROW(Διαχείριση[[#Headers],[αρχικό
υπόλοιπο]])=1,ΠοσόΔανείου,IF(Διαχείριση[[#This Row],[ημερομηνία
πληρωμής]]="",0,INDEX(Διαχείριση[], ROW()-4,8)))</f>
        <v>196288.29349385723</v>
      </c>
      <c r="E19" s="31">
        <f ca="1">IF(ΚαταχωρημένεςΤιμές,IF(ROW()-ROW(Διαχείριση[[#Headers],[τόκος]])=1,-IPMT(Επιτoκιο/12,1,ΔιάρκειαΔανείου-ROWS($C$4:C19)+1,Διαχείριση[[#This Row],[αρχικό
υπόλοιπο]]),IFERROR(-IPMT(Επιτoκιο/12,1,Διαχείριση[[#This Row],[Αρ.
δόσεων που απομένουν]],D20),0)),0)</f>
        <v>816.80215890579461</v>
      </c>
      <c r="F19" s="31">
        <f ca="1">IFERROR(IF(AND(ΚαταχωρημένεςΤιμές,Διαχείριση[[#This Row],[ημερομηνία
πληρωμής]]&lt;&gt;""),-PPMT(Επιτoκιο/12,1,ΔιάρκειαΔανείου-ROWS($C$4:C19)+1,Διαχείριση[[#This Row],[αρχικό
υπόλοιπο]]),""),0)</f>
        <v>255.77535646653936</v>
      </c>
      <c r="G19" s="31">
        <f ca="1">IF(Διαχείριση[[#This Row],[ημερομηνία
πληρωμής]]="",0,ΦόροςΑκίνητηςΠεριουσίας)</f>
        <v>375</v>
      </c>
      <c r="H19" s="31">
        <f ca="1">IF(Διαχείριση[[#This Row],[ημερομηνία
πληρωμής]]="",0,Διαχείριση[[#This Row],[τόκος]]+Διαχείριση[[#This Row],[κεφάλαιο]]+Διαχείριση[[#This Row],[φόρος ακίνητης
περιουσίας]])</f>
        <v>1447.5775153723339</v>
      </c>
      <c r="I19" s="31">
        <f ca="1">IF(Διαχείριση[[#This Row],[ημερομηνία
πληρωμής]]="",0,Διαχείριση[[#This Row],[αρχικό
υπόλοιπο]]-Διαχείριση[[#This Row],[κεφάλαιο]])</f>
        <v>196032.5181373907</v>
      </c>
      <c r="J19" s="13">
        <f ca="1">IF(Διαχείριση[[#This Row],[υπόλοιπο
που απομένει]]&gt;0,ΤελευταίαΓραμμή-ROW(),0)</f>
        <v>344</v>
      </c>
    </row>
    <row r="20" spans="2:10" ht="15" customHeight="1" x14ac:dyDescent="0.25">
      <c r="B20" s="12">
        <f>ROWS($B$4:B20)</f>
        <v>17</v>
      </c>
      <c r="C20" s="30">
        <f ca="1">IF(ΚαταχωρημένεςΤιμές,IF(Διαχείριση[[#This Row],[Αρ.]]&lt;=ΔιάρκειαΔανείου,IF(ROW()-ROW(Διαχείριση[[#Headers],[ημερομηνία
πληρωμής]])=1,ΈναρξηΔανείου,IF(I19&gt;0,EDATE(C19,1),"")),""),"")</f>
        <v>43726</v>
      </c>
      <c r="D20" s="31">
        <f ca="1">IF(ROW()-ROW(Διαχείριση[[#Headers],[αρχικό
υπόλοιπο]])=1,ΠοσόΔανείου,IF(Διαχείριση[[#This Row],[ημερομηνία
πληρωμής]]="",0,INDEX(Διαχείριση[], ROW()-4,8)))</f>
        <v>196032.5181373907</v>
      </c>
      <c r="E20" s="31">
        <f ca="1">IF(ΚαταχωρημένεςΤιμές,IF(ROW()-ROW(Διαχείριση[[#Headers],[τόκος]])=1,-IPMT(Επιτoκιο/12,1,ΔιάρκειαΔανείου-ROWS($C$4:C20)+1,Διαχείριση[[#This Row],[αρχικό
υπόλοιπο]]),IFERROR(-IPMT(Επιτoκιο/12,1,Διαχείριση[[#This Row],[Αρ.
δόσεων που απομένουν]],D21),0)),0)</f>
        <v>815.73198770946749</v>
      </c>
      <c r="F20" s="31">
        <f ca="1">IFERROR(IF(AND(ΚαταχωρημένεςΤιμές,Διαχείριση[[#This Row],[ημερομηνία
πληρωμής]]&lt;&gt;""),-PPMT(Επιτoκιο/12,1,ΔιάρκειαΔανείου-ROWS($C$4:C20)+1,Διαχείριση[[#This Row],[αρχικό
υπόλοιπο]]),""),0)</f>
        <v>256.8410871184833</v>
      </c>
      <c r="G20" s="31">
        <f ca="1">IF(Διαχείριση[[#This Row],[ημερομηνία
πληρωμής]]="",0,ΦόροςΑκίνητηςΠεριουσίας)</f>
        <v>375</v>
      </c>
      <c r="H20" s="31">
        <f ca="1">IF(Διαχείριση[[#This Row],[ημερομηνία
πληρωμής]]="",0,Διαχείριση[[#This Row],[τόκος]]+Διαχείριση[[#This Row],[κεφάλαιο]]+Διαχείριση[[#This Row],[φόρος ακίνητης
περιουσίας]])</f>
        <v>1447.5730748279507</v>
      </c>
      <c r="I20" s="31">
        <f ca="1">IF(Διαχείριση[[#This Row],[ημερομηνία
πληρωμής]]="",0,Διαχείριση[[#This Row],[αρχικό
υπόλοιπο]]-Διαχείριση[[#This Row],[κεφάλαιο]])</f>
        <v>195775.67705027221</v>
      </c>
      <c r="J20" s="13">
        <f ca="1">IF(Διαχείριση[[#This Row],[υπόλοιπο
που απομένει]]&gt;0,ΤελευταίαΓραμμή-ROW(),0)</f>
        <v>343</v>
      </c>
    </row>
    <row r="21" spans="2:10" ht="15" customHeight="1" x14ac:dyDescent="0.25">
      <c r="B21" s="12">
        <f>ROWS($B$4:B21)</f>
        <v>18</v>
      </c>
      <c r="C21" s="30">
        <f ca="1">IF(ΚαταχωρημένεςΤιμές,IF(Διαχείριση[[#This Row],[Αρ.]]&lt;=ΔιάρκειαΔανείου,IF(ROW()-ROW(Διαχείριση[[#Headers],[ημερομηνία
πληρωμής]])=1,ΈναρξηΔανείου,IF(I20&gt;0,EDATE(C20,1),"")),""),"")</f>
        <v>43756</v>
      </c>
      <c r="D21" s="31">
        <f ca="1">IF(ROW()-ROW(Διαχείριση[[#Headers],[αρχικό
υπόλοιπο]])=1,ΠοσόΔανείου,IF(Διαχείριση[[#This Row],[ημερομηνία
πληρωμής]]="",0,INDEX(Διαχείριση[], ROW()-4,8)))</f>
        <v>195775.67705027221</v>
      </c>
      <c r="E21" s="31">
        <f ca="1">IF(ΚαταχωρημένεςΤιμές,IF(ROW()-ROW(Διαχείριση[[#Headers],[τόκος]])=1,-IPMT(Επιτoκιο/12,1,ΔιάρκειαΔανείου-ROWS($C$4:C21)+1,Διαχείριση[[#This Row],[αρχικό
υπόλοιπο]]),IFERROR(-IPMT(Επιτoκιο/12,1,Διαχείριση[[#This Row],[Αρ.
δόσεων που απομένουν]],D22),0)),0)</f>
        <v>814.65735746648909</v>
      </c>
      <c r="F21" s="31">
        <f ca="1">IFERROR(IF(AND(ΚαταχωρημένεςΤιμές,Διαχείριση[[#This Row],[ημερομηνία
πληρωμής]]&lt;&gt;""),-PPMT(Επιτoκιο/12,1,ΔιάρκειαΔανείου-ROWS($C$4:C21)+1,Διαχείριση[[#This Row],[αρχικό
υπόλοιπο]]),""),0)</f>
        <v>257.91125831481031</v>
      </c>
      <c r="G21" s="31">
        <f ca="1">IF(Διαχείριση[[#This Row],[ημερομηνία
πληρωμής]]="",0,ΦόροςΑκίνητηςΠεριουσίας)</f>
        <v>375</v>
      </c>
      <c r="H21" s="31">
        <f ca="1">IF(Διαχείριση[[#This Row],[ημερομηνία
πληρωμής]]="",0,Διαχείριση[[#This Row],[τόκος]]+Διαχείριση[[#This Row],[κεφάλαιο]]+Διαχείριση[[#This Row],[φόρος ακίνητης
περιουσίας]])</f>
        <v>1447.5686157812993</v>
      </c>
      <c r="I21" s="31">
        <f ca="1">IF(Διαχείριση[[#This Row],[ημερομηνία
πληρωμής]]="",0,Διαχείριση[[#This Row],[αρχικό
υπόλοιπο]]-Διαχείριση[[#This Row],[κεφάλαιο]])</f>
        <v>195517.76579195738</v>
      </c>
      <c r="J21" s="13">
        <f ca="1">IF(Διαχείριση[[#This Row],[υπόλοιπο
που απομένει]]&gt;0,ΤελευταίαΓραμμή-ROW(),0)</f>
        <v>342</v>
      </c>
    </row>
    <row r="22" spans="2:10" ht="15" customHeight="1" x14ac:dyDescent="0.25">
      <c r="B22" s="12">
        <f>ROWS($B$4:B22)</f>
        <v>19</v>
      </c>
      <c r="C22" s="30">
        <f ca="1">IF(ΚαταχωρημένεςΤιμές,IF(Διαχείριση[[#This Row],[Αρ.]]&lt;=ΔιάρκειαΔανείου,IF(ROW()-ROW(Διαχείριση[[#Headers],[ημερομηνία
πληρωμής]])=1,ΈναρξηΔανείου,IF(I21&gt;0,EDATE(C21,1),"")),""),"")</f>
        <v>43787</v>
      </c>
      <c r="D22" s="31">
        <f ca="1">IF(ROW()-ROW(Διαχείριση[[#Headers],[αρχικό
υπόλοιπο]])=1,ΠοσόΔανείου,IF(Διαχείριση[[#This Row],[ημερομηνία
πληρωμής]]="",0,INDEX(Διαχείριση[], ROW()-4,8)))</f>
        <v>195517.76579195738</v>
      </c>
      <c r="E22" s="31">
        <f ca="1">IF(ΚαταχωρημένεςΤιμές,IF(ROW()-ROW(Διαχείριση[[#Headers],[τόκος]])=1,-IPMT(Επιτoκιο/12,1,ΔιάρκειαΔανείου-ROWS($C$4:C22)+1,Διαχείριση[[#This Row],[αρχικό
υπόλοιπο]]),IFERROR(-IPMT(Επιτoκιο/12,1,Διαχείριση[[#This Row],[Αρ.
δόσεων που απομένουν]],D23),0)),0)</f>
        <v>813.57824959749826</v>
      </c>
      <c r="F22" s="31">
        <f ca="1">IFERROR(IF(AND(ΚαταχωρημένεςΤιμές,Διαχείριση[[#This Row],[ημερομηνία
πληρωμής]]&lt;&gt;""),-PPMT(Επιτoκιο/12,1,ΔιάρκειαΔανείου-ROWS($C$4:C22)+1,Διαχείριση[[#This Row],[αρχικό
υπόλοιπο]]),""),0)</f>
        <v>258.98588855778866</v>
      </c>
      <c r="G22" s="31">
        <f ca="1">IF(Διαχείριση[[#This Row],[ημερομηνία
πληρωμής]]="",0,ΦόροςΑκίνητηςΠεριουσίας)</f>
        <v>375</v>
      </c>
      <c r="H22" s="31">
        <f ca="1">IF(Διαχείριση[[#This Row],[ημερομηνία
πληρωμής]]="",0,Διαχείριση[[#This Row],[τόκος]]+Διαχείριση[[#This Row],[κεφάλαιο]]+Διαχείριση[[#This Row],[φόρος ακίνητης
περιουσίας]])</f>
        <v>1447.5641381552869</v>
      </c>
      <c r="I22" s="31">
        <f ca="1">IF(Διαχείριση[[#This Row],[ημερομηνία
πληρωμής]]="",0,Διαχείριση[[#This Row],[αρχικό
υπόλοιπο]]-Διαχείριση[[#This Row],[κεφάλαιο]])</f>
        <v>195258.77990339958</v>
      </c>
      <c r="J22" s="13">
        <f ca="1">IF(Διαχείριση[[#This Row],[υπόλοιπο
που απομένει]]&gt;0,ΤελευταίαΓραμμή-ROW(),0)</f>
        <v>341</v>
      </c>
    </row>
    <row r="23" spans="2:10" ht="15" customHeight="1" x14ac:dyDescent="0.25">
      <c r="B23" s="12">
        <f>ROWS($B$4:B23)</f>
        <v>20</v>
      </c>
      <c r="C23" s="30">
        <f ca="1">IF(ΚαταχωρημένεςΤιμές,IF(Διαχείριση[[#This Row],[Αρ.]]&lt;=ΔιάρκειαΔανείου,IF(ROW()-ROW(Διαχείριση[[#Headers],[ημερομηνία
πληρωμής]])=1,ΈναρξηΔανείου,IF(I22&gt;0,EDATE(C22,1),"")),""),"")</f>
        <v>43817</v>
      </c>
      <c r="D23" s="31">
        <f ca="1">IF(ROW()-ROW(Διαχείριση[[#Headers],[αρχικό
υπόλοιπο]])=1,ΠοσόΔανείου,IF(Διαχείριση[[#This Row],[ημερομηνία
πληρωμής]]="",0,INDEX(Διαχείριση[], ROW()-4,8)))</f>
        <v>195258.77990339958</v>
      </c>
      <c r="E23" s="31">
        <f ca="1">IF(ΚαταχωρημένεςΤιμές,IF(ROW()-ROW(Διαχείριση[[#Headers],[τόκος]])=1,-IPMT(Επιτoκιο/12,1,ΔιάρκειαΔανείου-ROWS($C$4:C23)+1,Διαχείριση[[#This Row],[αρχικό
υπόλοιπο]]),IFERROR(-IPMT(Επιτoκιο/12,1,Διαχείριση[[#This Row],[Αρ.
δόσεων που απομένουν]],D24),0)),0)</f>
        <v>812.49464544572004</v>
      </c>
      <c r="F23" s="31">
        <f ca="1">IFERROR(IF(AND(ΚαταχωρημένεςΤιμές,Διαχείριση[[#This Row],[ημερομηνία
πληρωμής]]&lt;&gt;""),-PPMT(Επιτoκιο/12,1,ΔιάρκειαΔανείου-ROWS($C$4:C23)+1,Διαχείριση[[#This Row],[αρχικό
υπόλοιπο]]),""),0)</f>
        <v>260.06499642677937</v>
      </c>
      <c r="G23" s="31">
        <f ca="1">IF(Διαχείριση[[#This Row],[ημερομηνία
πληρωμής]]="",0,ΦόροςΑκίνητηςΠεριουσίας)</f>
        <v>375</v>
      </c>
      <c r="H23" s="31">
        <f ca="1">IF(Διαχείριση[[#This Row],[ημερομηνία
πληρωμής]]="",0,Διαχείριση[[#This Row],[τόκος]]+Διαχείριση[[#This Row],[κεφάλαιο]]+Διαχείριση[[#This Row],[φόρος ακίνητης
περιουσίας]])</f>
        <v>1447.5596418724995</v>
      </c>
      <c r="I23" s="31">
        <f ca="1">IF(Διαχείριση[[#This Row],[ημερομηνία
πληρωμής]]="",0,Διαχείριση[[#This Row],[αρχικό
υπόλοιπο]]-Διαχείριση[[#This Row],[κεφάλαιο]])</f>
        <v>194998.7149069728</v>
      </c>
      <c r="J23" s="13">
        <f ca="1">IF(Διαχείριση[[#This Row],[υπόλοιπο
που απομένει]]&gt;0,ΤελευταίαΓραμμή-ROW(),0)</f>
        <v>340</v>
      </c>
    </row>
    <row r="24" spans="2:10" ht="15" customHeight="1" x14ac:dyDescent="0.25">
      <c r="B24" s="12">
        <f>ROWS($B$4:B24)</f>
        <v>21</v>
      </c>
      <c r="C24" s="30">
        <f ca="1">IF(ΚαταχωρημένεςΤιμές,IF(Διαχείριση[[#This Row],[Αρ.]]&lt;=ΔιάρκειαΔανείου,IF(ROW()-ROW(Διαχείριση[[#Headers],[ημερομηνία
πληρωμής]])=1,ΈναρξηΔανείου,IF(I23&gt;0,EDATE(C23,1),"")),""),"")</f>
        <v>43848</v>
      </c>
      <c r="D24" s="31">
        <f ca="1">IF(ROW()-ROW(Διαχείριση[[#Headers],[αρχικό
υπόλοιπο]])=1,ΠοσόΔανείου,IF(Διαχείριση[[#This Row],[ημερομηνία
πληρωμής]]="",0,INDEX(Διαχείριση[], ROW()-4,8)))</f>
        <v>194998.7149069728</v>
      </c>
      <c r="E24" s="31">
        <f ca="1">IF(ΚαταχωρημένεςΤιμές,IF(ROW()-ROW(Διαχείριση[[#Headers],[τόκος]])=1,-IPMT(Επιτoκιο/12,1,ΔιάρκειαΔανείου-ROWS($C$4:C24)+1,Διαχείριση[[#This Row],[αρχικό
υπόλοιπο]]),IFERROR(-IPMT(Επιτoκιο/12,1,Διαχείριση[[#This Row],[Αρ.
δόσεων που απομένουν]],D25),0)),0)</f>
        <v>811.40652627664258</v>
      </c>
      <c r="F24" s="31">
        <f ca="1">IFERROR(IF(AND(ΚαταχωρημένεςΤιμές,Διαχείριση[[#This Row],[ημερομηνία
πληρωμής]]&lt;&gt;""),-PPMT(Επιτoκιο/12,1,ΔιάρκειαΔανείου-ROWS($C$4:C24)+1,Διαχείριση[[#This Row],[αρχικό
υπόλοιπο]]),""),0)</f>
        <v>261.14860057855765</v>
      </c>
      <c r="G24" s="31">
        <f ca="1">IF(Διαχείριση[[#This Row],[ημερομηνία
πληρωμής]]="",0,ΦόροςΑκίνητηςΠεριουσίας)</f>
        <v>375</v>
      </c>
      <c r="H24" s="31">
        <f ca="1">IF(Διαχείριση[[#This Row],[ημερομηνία
πληρωμής]]="",0,Διαχείριση[[#This Row],[τόκος]]+Διαχείριση[[#This Row],[κεφάλαιο]]+Διαχείριση[[#This Row],[φόρος ακίνητης
περιουσίας]])</f>
        <v>1447.5551268552003</v>
      </c>
      <c r="I24" s="31">
        <f ca="1">IF(Διαχείριση[[#This Row],[ημερομηνία
πληρωμής]]="",0,Διαχείριση[[#This Row],[αρχικό
υπόλοιπο]]-Διαχείριση[[#This Row],[κεφάλαιο]])</f>
        <v>194737.56630639423</v>
      </c>
      <c r="J24" s="13">
        <f ca="1">IF(Διαχείριση[[#This Row],[υπόλοιπο
που απομένει]]&gt;0,ΤελευταίαΓραμμή-ROW(),0)</f>
        <v>339</v>
      </c>
    </row>
    <row r="25" spans="2:10" ht="15" customHeight="1" x14ac:dyDescent="0.25">
      <c r="B25" s="12">
        <f>ROWS($B$4:B25)</f>
        <v>22</v>
      </c>
      <c r="C25" s="30">
        <f ca="1">IF(ΚαταχωρημένεςΤιμές,IF(Διαχείριση[[#This Row],[Αρ.]]&lt;=ΔιάρκειαΔανείου,IF(ROW()-ROW(Διαχείριση[[#Headers],[ημερομηνία
πληρωμής]])=1,ΈναρξηΔανείου,IF(I24&gt;0,EDATE(C24,1),"")),""),"")</f>
        <v>43879</v>
      </c>
      <c r="D25" s="31">
        <f ca="1">IF(ROW()-ROW(Διαχείριση[[#Headers],[αρχικό
υπόλοιπο]])=1,ΠοσόΔανείου,IF(Διαχείριση[[#This Row],[ημερομηνία
πληρωμής]]="",0,INDEX(Διαχείριση[], ROW()-4,8)))</f>
        <v>194737.56630639423</v>
      </c>
      <c r="E25" s="31">
        <f ca="1">IF(ΚαταχωρημένεςΤιμές,IF(ROW()-ROW(Διαχείριση[[#Headers],[τόκος]])=1,-IPMT(Επιτoκιο/12,1,ΔιάρκειαΔανείου-ROWS($C$4:C25)+1,Διαχείριση[[#This Row],[αρχικό
υπόλοιπο]]),IFERROR(-IPMT(Επιτoκιο/12,1,Διαχείριση[[#This Row],[Αρ.
δόσεων που απομένουν]],D26),0)),0)</f>
        <v>810.31387327769414</v>
      </c>
      <c r="F25" s="31">
        <f ca="1">IFERROR(IF(AND(ΚαταχωρημένεςΤιμές,Διαχείριση[[#This Row],[ημερομηνία
πληρωμής]]&lt;&gt;""),-PPMT(Επιτoκιο/12,1,ΔιάρκειαΔανείου-ROWS($C$4:C25)+1,Διαχείριση[[#This Row],[αρχικό
υπόλοιπο]]),""),0)</f>
        <v>262.23671974763494</v>
      </c>
      <c r="G25" s="31">
        <f ca="1">IF(Διαχείριση[[#This Row],[ημερομηνία
πληρωμής]]="",0,ΦόροςΑκίνητηςΠεριουσίας)</f>
        <v>375</v>
      </c>
      <c r="H25" s="31">
        <f ca="1">IF(Διαχείριση[[#This Row],[ημερομηνία
πληρωμής]]="",0,Διαχείριση[[#This Row],[τόκος]]+Διαχείριση[[#This Row],[κεφάλαιο]]+Διαχείριση[[#This Row],[φόρος ακίνητης
περιουσίας]])</f>
        <v>1447.5505930253291</v>
      </c>
      <c r="I25" s="31">
        <f ca="1">IF(Διαχείριση[[#This Row],[ημερομηνία
πληρωμής]]="",0,Διαχείριση[[#This Row],[αρχικό
υπόλοιπο]]-Διαχείριση[[#This Row],[κεφάλαιο]])</f>
        <v>194475.32958664661</v>
      </c>
      <c r="J25" s="13">
        <f ca="1">IF(Διαχείριση[[#This Row],[υπόλοιπο
που απομένει]]&gt;0,ΤελευταίαΓραμμή-ROW(),0)</f>
        <v>338</v>
      </c>
    </row>
    <row r="26" spans="2:10" ht="15" customHeight="1" x14ac:dyDescent="0.25">
      <c r="B26" s="12">
        <f>ROWS($B$4:B26)</f>
        <v>23</v>
      </c>
      <c r="C26" s="30">
        <f ca="1">IF(ΚαταχωρημένεςΤιμές,IF(Διαχείριση[[#This Row],[Αρ.]]&lt;=ΔιάρκειαΔανείου,IF(ROW()-ROW(Διαχείριση[[#Headers],[ημερομηνία
πληρωμής]])=1,ΈναρξηΔανείου,IF(I25&gt;0,EDATE(C25,1),"")),""),"")</f>
        <v>43908</v>
      </c>
      <c r="D26" s="31">
        <f ca="1">IF(ROW()-ROW(Διαχείριση[[#Headers],[αρχικό
υπόλοιπο]])=1,ΠοσόΔανείου,IF(Διαχείριση[[#This Row],[ημερομηνία
πληρωμής]]="",0,INDEX(Διαχείριση[], ROW()-4,8)))</f>
        <v>194475.32958664661</v>
      </c>
      <c r="E26" s="31">
        <f ca="1">IF(ΚαταχωρημένεςΤιμές,IF(ROW()-ROW(Διαχείριση[[#Headers],[τόκος]])=1,-IPMT(Επιτoκιο/12,1,ΔιάρκειαΔανείου-ROWS($C$4:C26)+1,Διαχείριση[[#This Row],[αρχικό
υπόλοιπο]]),IFERROR(-IPMT(Επιτoκιο/12,1,Διαχείριση[[#This Row],[Αρ.
δόσεων που απομένουν]],D27),0)),0)</f>
        <v>809.21666755791682</v>
      </c>
      <c r="F26" s="31">
        <f ca="1">IFERROR(IF(AND(ΚαταχωρημένεςΤιμές,Διαχείριση[[#This Row],[ημερομηνία
πληρωμής]]&lt;&gt;""),-PPMT(Επιτoκιο/12,1,ΔιάρκειαΔανείου-ROWS($C$4:C26)+1,Διαχείριση[[#This Row],[αρχικό
υπόλοιπο]]),""),0)</f>
        <v>263.32937274658343</v>
      </c>
      <c r="G26" s="31">
        <f ca="1">IF(Διαχείριση[[#This Row],[ημερομηνία
πληρωμής]]="",0,ΦόροςΑκίνητηςΠεριουσίας)</f>
        <v>375</v>
      </c>
      <c r="H26" s="31">
        <f ca="1">IF(Διαχείριση[[#This Row],[ημερομηνία
πληρωμής]]="",0,Διαχείριση[[#This Row],[τόκος]]+Διαχείριση[[#This Row],[κεφάλαιο]]+Διαχείριση[[#This Row],[φόρος ακίνητης
περιουσίας]])</f>
        <v>1447.5460403045004</v>
      </c>
      <c r="I26" s="31">
        <f ca="1">IF(Διαχείριση[[#This Row],[ημερομηνία
πληρωμής]]="",0,Διαχείριση[[#This Row],[αρχικό
υπόλοιπο]]-Διαχείριση[[#This Row],[κεφάλαιο]])</f>
        <v>194212.00021390003</v>
      </c>
      <c r="J26" s="13">
        <f ca="1">IF(Διαχείριση[[#This Row],[υπόλοιπο
που απομένει]]&gt;0,ΤελευταίαΓραμμή-ROW(),0)</f>
        <v>337</v>
      </c>
    </row>
    <row r="27" spans="2:10" ht="15" customHeight="1" x14ac:dyDescent="0.25">
      <c r="B27" s="12">
        <f>ROWS($B$4:B27)</f>
        <v>24</v>
      </c>
      <c r="C27" s="30">
        <f ca="1">IF(ΚαταχωρημένεςΤιμές,IF(Διαχείριση[[#This Row],[Αρ.]]&lt;=ΔιάρκειαΔανείου,IF(ROW()-ROW(Διαχείριση[[#Headers],[ημερομηνία
πληρωμής]])=1,ΈναρξηΔανείου,IF(I26&gt;0,EDATE(C26,1),"")),""),"")</f>
        <v>43939</v>
      </c>
      <c r="D27" s="31">
        <f ca="1">IF(ROW()-ROW(Διαχείριση[[#Headers],[αρχικό
υπόλοιπο]])=1,ΠοσόΔανείου,IF(Διαχείριση[[#This Row],[ημερομηνία
πληρωμής]]="",0,INDEX(Διαχείριση[], ROW()-4,8)))</f>
        <v>194212.00021390003</v>
      </c>
      <c r="E27" s="31">
        <f ca="1">IF(ΚαταχωρημένεςΤιμές,IF(ROW()-ROW(Διαχείριση[[#Headers],[τόκος]])=1,-IPMT(Επιτoκιο/12,1,ΔιάρκειαΔανείου-ROWS($C$4:C27)+1,Διαχείριση[[#This Row],[αρχικό
υπόλοιπο]]),IFERROR(-IPMT(Επιτoκιο/12,1,Διαχείριση[[#This Row],[Αρ.
δόσεων που απομένουν]],D28),0)),0)</f>
        <v>808.11489014764027</v>
      </c>
      <c r="F27" s="31">
        <f ca="1">IFERROR(IF(AND(ΚαταχωρημένεςΤιμές,Διαχείριση[[#This Row],[ημερομηνία
πληρωμής]]&lt;&gt;""),-PPMT(Επιτoκιο/12,1,ΔιάρκειαΔανείου-ROWS($C$4:C27)+1,Διαχείριση[[#This Row],[αρχικό
υπόλοιπο]]),""),0)</f>
        <v>264.42657846636087</v>
      </c>
      <c r="G27" s="31">
        <f ca="1">IF(Διαχείριση[[#This Row],[ημερομηνία
πληρωμής]]="",0,ΦόροςΑκίνητηςΠεριουσίας)</f>
        <v>375</v>
      </c>
      <c r="H27" s="31">
        <f ca="1">IF(Διαχείριση[[#This Row],[ημερομηνία
πληρωμής]]="",0,Διαχείριση[[#This Row],[τόκος]]+Διαχείριση[[#This Row],[κεφάλαιο]]+Διαχείριση[[#This Row],[φόρος ακίνητης
περιουσίας]])</f>
        <v>1447.5414686140011</v>
      </c>
      <c r="I27" s="31">
        <f ca="1">IF(Διαχείριση[[#This Row],[ημερομηνία
πληρωμής]]="",0,Διαχείριση[[#This Row],[αρχικό
υπόλοιπο]]-Διαχείριση[[#This Row],[κεφάλαιο]])</f>
        <v>193947.57363543365</v>
      </c>
      <c r="J27" s="13">
        <f ca="1">IF(Διαχείριση[[#This Row],[υπόλοιπο
που απομένει]]&gt;0,ΤελευταίαΓραμμή-ROW(),0)</f>
        <v>336</v>
      </c>
    </row>
    <row r="28" spans="2:10" ht="15" customHeight="1" x14ac:dyDescent="0.25">
      <c r="B28" s="12">
        <f>ROWS($B$4:B28)</f>
        <v>25</v>
      </c>
      <c r="C28" s="30">
        <f ca="1">IF(ΚαταχωρημένεςΤιμές,IF(Διαχείριση[[#This Row],[Αρ.]]&lt;=ΔιάρκειαΔανείου,IF(ROW()-ROW(Διαχείριση[[#Headers],[ημερομηνία
πληρωμής]])=1,ΈναρξηΔανείου,IF(I27&gt;0,EDATE(C27,1),"")),""),"")</f>
        <v>43969</v>
      </c>
      <c r="D28" s="31">
        <f ca="1">IF(ROW()-ROW(Διαχείριση[[#Headers],[αρχικό
υπόλοιπο]])=1,ΠοσόΔανείου,IF(Διαχείριση[[#This Row],[ημερομηνία
πληρωμής]]="",0,INDEX(Διαχείριση[], ROW()-4,8)))</f>
        <v>193947.57363543365</v>
      </c>
      <c r="E28" s="31">
        <f ca="1">IF(ΚαταχωρημένεςΤιμές,IF(ROW()-ROW(Διαχείριση[[#Headers],[τόκος]])=1,-IPMT(Επιτoκιο/12,1,ΔιάρκειαΔανείου-ROWS($C$4:C28)+1,Διαχείριση[[#This Row],[αρχικό
υπόλοιπο]]),IFERROR(-IPMT(Επιτoκιο/12,1,Διαχείριση[[#This Row],[Αρ.
δόσεων που απομένουν]],D29),0)),0)</f>
        <v>807.00852199815427</v>
      </c>
      <c r="F28" s="31">
        <f ca="1">IFERROR(IF(AND(ΚαταχωρημένεςΤιμές,Διαχείριση[[#This Row],[ημερομηνία
πληρωμής]]&lt;&gt;""),-PPMT(Επιτoκιο/12,1,ΔιάρκειαΔανείου-ROWS($C$4:C28)+1,Διαχείριση[[#This Row],[αρχικό
υπόλοιπο]]),""),0)</f>
        <v>265.52835587663742</v>
      </c>
      <c r="G28" s="31">
        <f ca="1">IF(Διαχείριση[[#This Row],[ημερομηνία
πληρωμής]]="",0,ΦόροςΑκίνητηςΠεριουσίας)</f>
        <v>375</v>
      </c>
      <c r="H28" s="31">
        <f ca="1">IF(Διαχείριση[[#This Row],[ημερομηνία
πληρωμής]]="",0,Διαχείριση[[#This Row],[τόκος]]+Διαχείριση[[#This Row],[κεφάλαιο]]+Διαχείριση[[#This Row],[φόρος ακίνητης
περιουσίας]])</f>
        <v>1447.5368778747916</v>
      </c>
      <c r="I28" s="31">
        <f ca="1">IF(Διαχείριση[[#This Row],[ημερομηνία
πληρωμής]]="",0,Διαχείριση[[#This Row],[αρχικό
υπόλοιπο]]-Διαχείριση[[#This Row],[κεφάλαιο]])</f>
        <v>193682.04527955703</v>
      </c>
      <c r="J28" s="13">
        <f ca="1">IF(Διαχείριση[[#This Row],[υπόλοιπο
που απομένει]]&gt;0,ΤελευταίαΓραμμή-ROW(),0)</f>
        <v>335</v>
      </c>
    </row>
    <row r="29" spans="2:10" ht="15" customHeight="1" x14ac:dyDescent="0.25">
      <c r="B29" s="12">
        <f>ROWS($B$4:B29)</f>
        <v>26</v>
      </c>
      <c r="C29" s="30">
        <f ca="1">IF(ΚαταχωρημένεςΤιμές,IF(Διαχείριση[[#This Row],[Αρ.]]&lt;=ΔιάρκειαΔανείου,IF(ROW()-ROW(Διαχείριση[[#Headers],[ημερομηνία
πληρωμής]])=1,ΈναρξηΔανείου,IF(I28&gt;0,EDATE(C28,1),"")),""),"")</f>
        <v>44000</v>
      </c>
      <c r="D29" s="31">
        <f ca="1">IF(ROW()-ROW(Διαχείριση[[#Headers],[αρχικό
υπόλοιπο]])=1,ΠοσόΔανείου,IF(Διαχείριση[[#This Row],[ημερομηνία
πληρωμής]]="",0,INDEX(Διαχείριση[], ROW()-4,8)))</f>
        <v>193682.04527955703</v>
      </c>
      <c r="E29" s="31">
        <f ca="1">IF(ΚαταχωρημένεςΤιμές,IF(ROW()-ROW(Διαχείριση[[#Headers],[τόκος]])=1,-IPMT(Επιτoκιο/12,1,ΔιάρκειαΔανείου-ROWS($C$4:C29)+1,Διαχείριση[[#This Row],[αρχικό
υπόλοιπο]]),IFERROR(-IPMT(Επιτoκιο/12,1,Διαχείριση[[#This Row],[Αρ.
δόσεων που απομένουν]],D30),0)),0)</f>
        <v>805.89754398137882</v>
      </c>
      <c r="F29" s="31">
        <f ca="1">IFERROR(IF(AND(ΚαταχωρημένεςΤιμές,Διαχείριση[[#This Row],[ημερομηνία
πληρωμής]]&lt;&gt;""),-PPMT(Επιτoκιο/12,1,ΔιάρκειαΔανείου-ROWS($C$4:C29)+1,Διαχείριση[[#This Row],[αρχικό
υπόλοιπο]]),""),0)</f>
        <v>266.63472402612337</v>
      </c>
      <c r="G29" s="31">
        <f ca="1">IF(Διαχείριση[[#This Row],[ημερομηνία
πληρωμής]]="",0,ΦόροςΑκίνητηςΠεριουσίας)</f>
        <v>375</v>
      </c>
      <c r="H29" s="31">
        <f ca="1">IF(Διαχείριση[[#This Row],[ημερομηνία
πληρωμής]]="",0,Διαχείριση[[#This Row],[τόκος]]+Διαχείριση[[#This Row],[κεφάλαιο]]+Διαχείριση[[#This Row],[φόρος ακίνητης
περιουσίας]])</f>
        <v>1447.5322680075021</v>
      </c>
      <c r="I29" s="31">
        <f ca="1">IF(Διαχείριση[[#This Row],[ημερομηνία
πληρωμής]]="",0,Διαχείριση[[#This Row],[αρχικό
υπόλοιπο]]-Διαχείριση[[#This Row],[κεφάλαιο]])</f>
        <v>193415.41055553092</v>
      </c>
      <c r="J29" s="13">
        <f ca="1">IF(Διαχείριση[[#This Row],[υπόλοιπο
που απομένει]]&gt;0,ΤελευταίαΓραμμή-ROW(),0)</f>
        <v>334</v>
      </c>
    </row>
    <row r="30" spans="2:10" ht="15" customHeight="1" x14ac:dyDescent="0.25">
      <c r="B30" s="12">
        <f>ROWS($B$4:B30)</f>
        <v>27</v>
      </c>
      <c r="C30" s="30">
        <f ca="1">IF(ΚαταχωρημένεςΤιμές,IF(Διαχείριση[[#This Row],[Αρ.]]&lt;=ΔιάρκειαΔανείου,IF(ROW()-ROW(Διαχείριση[[#Headers],[ημερομηνία
πληρωμής]])=1,ΈναρξηΔανείου,IF(I29&gt;0,EDATE(C29,1),"")),""),"")</f>
        <v>44030</v>
      </c>
      <c r="D30" s="31">
        <f ca="1">IF(ROW()-ROW(Διαχείριση[[#Headers],[αρχικό
υπόλοιπο]])=1,ΠοσόΔανείου,IF(Διαχείριση[[#This Row],[ημερομηνία
πληρωμής]]="",0,INDEX(Διαχείριση[], ROW()-4,8)))</f>
        <v>193415.41055553092</v>
      </c>
      <c r="E30" s="31">
        <f ca="1">IF(ΚαταχωρημένεςΤιμές,IF(ROW()-ROW(Διαχείριση[[#Headers],[τόκος]])=1,-IPMT(Επιτoκιο/12,1,ΔιάρκειαΔανείου-ROWS($C$4:C30)+1,Διαχείριση[[#This Row],[αρχικό
υπόλοιπο]]),IFERROR(-IPMT(Επιτoκιο/12,1,Διαχείριση[[#This Row],[Αρ.
δόσεων που απομένουν]],D31),0)),0)</f>
        <v>804.78193688953343</v>
      </c>
      <c r="F30" s="31">
        <f ca="1">IFERROR(IF(AND(ΚαταχωρημένεςΤιμές,Διαχείριση[[#This Row],[ημερομηνία
πληρωμής]]&lt;&gt;""),-PPMT(Επιτoκιο/12,1,ΔιάρκειαΔανείου-ROWS($C$4:C30)+1,Διαχείριση[[#This Row],[αρχικό
υπόλοιπο]]),""),0)</f>
        <v>267.74570204289893</v>
      </c>
      <c r="G30" s="31">
        <f ca="1">IF(Διαχείριση[[#This Row],[ημερομηνία
πληρωμής]]="",0,ΦόροςΑκίνητηςΠεριουσίας)</f>
        <v>375</v>
      </c>
      <c r="H30" s="31">
        <f ca="1">IF(Διαχείριση[[#This Row],[ημερομηνία
πληρωμής]]="",0,Διαχείριση[[#This Row],[τόκος]]+Διαχείριση[[#This Row],[κεφάλαιο]]+Διαχείριση[[#This Row],[φόρος ακίνητης
περιουσίας]])</f>
        <v>1447.5276389324324</v>
      </c>
      <c r="I30" s="31">
        <f ca="1">IF(Διαχείριση[[#This Row],[ημερομηνία
πληρωμής]]="",0,Διαχείριση[[#This Row],[αρχικό
υπόλοιπο]]-Διαχείριση[[#This Row],[κεφάλαιο]])</f>
        <v>193147.66485348804</v>
      </c>
      <c r="J30" s="13">
        <f ca="1">IF(Διαχείριση[[#This Row],[υπόλοιπο
που απομένει]]&gt;0,ΤελευταίαΓραμμή-ROW(),0)</f>
        <v>333</v>
      </c>
    </row>
    <row r="31" spans="2:10" ht="15" customHeight="1" x14ac:dyDescent="0.25">
      <c r="B31" s="12">
        <f>ROWS($B$4:B31)</f>
        <v>28</v>
      </c>
      <c r="C31" s="30">
        <f ca="1">IF(ΚαταχωρημένεςΤιμές,IF(Διαχείριση[[#This Row],[Αρ.]]&lt;=ΔιάρκειαΔανείου,IF(ROW()-ROW(Διαχείριση[[#Headers],[ημερομηνία
πληρωμής]])=1,ΈναρξηΔανείου,IF(I30&gt;0,EDATE(C30,1),"")),""),"")</f>
        <v>44061</v>
      </c>
      <c r="D31" s="31">
        <f ca="1">IF(ROW()-ROW(Διαχείριση[[#Headers],[αρχικό
υπόλοιπο]])=1,ΠοσόΔανείου,IF(Διαχείριση[[#This Row],[ημερομηνία
πληρωμής]]="",0,INDEX(Διαχείριση[], ROW()-4,8)))</f>
        <v>193147.66485348804</v>
      </c>
      <c r="E31" s="31">
        <f ca="1">IF(ΚαταχωρημένεςΤιμές,IF(ROW()-ROW(Διαχείριση[[#Headers],[τόκος]])=1,-IPMT(Επιτoκιο/12,1,ΔιάρκειαΔανείου-ROWS($C$4:C31)+1,Διαχείριση[[#This Row],[αρχικό
υπόλοιπο]]),IFERROR(-IPMT(Επιτoκιο/12,1,Διαχείριση[[#This Row],[Αρ.
δόσεων που απομένουν]],D32),0)),0)</f>
        <v>803.66168143480536</v>
      </c>
      <c r="F31" s="31">
        <f ca="1">IFERROR(IF(AND(ΚαταχωρημένεςΤιμές,Διαχείριση[[#This Row],[ημερομηνία
πληρωμής]]&lt;&gt;""),-PPMT(Επιτoκιο/12,1,ΔιάρκειαΔανείου-ROWS($C$4:C31)+1,Διαχείριση[[#This Row],[αρχικό
υπόλοιπο]]),""),0)</f>
        <v>268.86130913474426</v>
      </c>
      <c r="G31" s="31">
        <f ca="1">IF(Διαχείριση[[#This Row],[ημερομηνία
πληρωμής]]="",0,ΦόροςΑκίνητηςΠεριουσίας)</f>
        <v>375</v>
      </c>
      <c r="H31" s="31">
        <f ca="1">IF(Διαχείριση[[#This Row],[ημερομηνία
πληρωμής]]="",0,Διαχείριση[[#This Row],[τόκος]]+Διαχείριση[[#This Row],[κεφάλαιο]]+Διαχείριση[[#This Row],[φόρος ακίνητης
περιουσίας]])</f>
        <v>1447.5229905695496</v>
      </c>
      <c r="I31" s="31">
        <f ca="1">IF(Διαχείριση[[#This Row],[ημερομηνία
πληρωμής]]="",0,Διαχείριση[[#This Row],[αρχικό
υπόλοιπο]]-Διαχείριση[[#This Row],[κεφάλαιο]])</f>
        <v>192878.80354435329</v>
      </c>
      <c r="J31" s="13">
        <f ca="1">IF(Διαχείριση[[#This Row],[υπόλοιπο
που απομένει]]&gt;0,ΤελευταίαΓραμμή-ROW(),0)</f>
        <v>332</v>
      </c>
    </row>
    <row r="32" spans="2:10" ht="15" customHeight="1" x14ac:dyDescent="0.25">
      <c r="B32" s="12">
        <f>ROWS($B$4:B32)</f>
        <v>29</v>
      </c>
      <c r="C32" s="30">
        <f ca="1">IF(ΚαταχωρημένεςΤιμές,IF(Διαχείριση[[#This Row],[Αρ.]]&lt;=ΔιάρκειαΔανείου,IF(ROW()-ROW(Διαχείριση[[#Headers],[ημερομηνία
πληρωμής]])=1,ΈναρξηΔανείου,IF(I31&gt;0,EDATE(C31,1),"")),""),"")</f>
        <v>44092</v>
      </c>
      <c r="D32" s="31">
        <f ca="1">IF(ROW()-ROW(Διαχείριση[[#Headers],[αρχικό
υπόλοιπο]])=1,ΠοσόΔανείου,IF(Διαχείριση[[#This Row],[ημερομηνία
πληρωμής]]="",0,INDEX(Διαχείριση[], ROW()-4,8)))</f>
        <v>192878.80354435329</v>
      </c>
      <c r="E32" s="31">
        <f ca="1">IF(ΚαταχωρημένεςΤιμές,IF(ROW()-ROW(Διαχείριση[[#Headers],[τόκος]])=1,-IPMT(Επιτoκιο/12,1,ΔιάρκειαΔανείου-ROWS($C$4:C32)+1,Διαχείριση[[#This Row],[αρχικό
υπόλοιπο]]),IFERROR(-IPMT(Επιτoκιο/12,1,Διαχείριση[[#This Row],[Αρ.
δόσεων που απομένουν]],D33),0)),0)</f>
        <v>802.53675824901586</v>
      </c>
      <c r="F32" s="31">
        <f ca="1">IFERROR(IF(AND(ΚαταχωρημένεςΤιμές,Διαχείριση[[#This Row],[ημερομηνία
πληρωμής]]&lt;&gt;""),-PPMT(Επιτoκιο/12,1,ΔιάρκειαΔανείου-ROWS($C$4:C32)+1,Διαχείριση[[#This Row],[αρχικό
υπόλοιπο]]),""),0)</f>
        <v>269.98156458947238</v>
      </c>
      <c r="G32" s="31">
        <f ca="1">IF(Διαχείριση[[#This Row],[ημερομηνία
πληρωμής]]="",0,ΦόροςΑκίνητηςΠεριουσίας)</f>
        <v>375</v>
      </c>
      <c r="H32" s="31">
        <f ca="1">IF(Διαχείριση[[#This Row],[ημερομηνία
πληρωμής]]="",0,Διαχείριση[[#This Row],[τόκος]]+Διαχείριση[[#This Row],[κεφάλαιο]]+Διαχείριση[[#This Row],[φόρος ακίνητης
περιουσίας]])</f>
        <v>1447.5183228384883</v>
      </c>
      <c r="I32" s="31">
        <f ca="1">IF(Διαχείριση[[#This Row],[ημερομηνία
πληρωμής]]="",0,Διαχείριση[[#This Row],[αρχικό
υπόλοιπο]]-Διαχείριση[[#This Row],[κεφάλαιο]])</f>
        <v>192608.8219797638</v>
      </c>
      <c r="J32" s="13">
        <f ca="1">IF(Διαχείριση[[#This Row],[υπόλοιπο
που απομένει]]&gt;0,ΤελευταίαΓραμμή-ROW(),0)</f>
        <v>331</v>
      </c>
    </row>
    <row r="33" spans="2:10" ht="15" customHeight="1" x14ac:dyDescent="0.25">
      <c r="B33" s="12">
        <f>ROWS($B$4:B33)</f>
        <v>30</v>
      </c>
      <c r="C33" s="30">
        <f ca="1">IF(ΚαταχωρημένεςΤιμές,IF(Διαχείριση[[#This Row],[Αρ.]]&lt;=ΔιάρκειαΔανείου,IF(ROW()-ROW(Διαχείριση[[#Headers],[ημερομηνία
πληρωμής]])=1,ΈναρξηΔανείου,IF(I32&gt;0,EDATE(C32,1),"")),""),"")</f>
        <v>44122</v>
      </c>
      <c r="D33" s="31">
        <f ca="1">IF(ROW()-ROW(Διαχείριση[[#Headers],[αρχικό
υπόλοιπο]])=1,ΠοσόΔανείου,IF(Διαχείριση[[#This Row],[ημερομηνία
πληρωμής]]="",0,INDEX(Διαχείριση[], ROW()-4,8)))</f>
        <v>192608.8219797638</v>
      </c>
      <c r="E33" s="31">
        <f ca="1">IF(ΚαταχωρημένεςΤιμές,IF(ROW()-ROW(Διαχείριση[[#Headers],[τόκος]])=1,-IPMT(Επιτoκιο/12,1,ΔιάρκειαΔανείου-ROWS($C$4:C33)+1,Διαχείριση[[#This Row],[αρχικό
υπόλοιπο]]),IFERROR(-IPMT(Επιτoκιο/12,1,Διαχείριση[[#This Row],[Αρ.
δόσεων που απομένουν]],D34),0)),0)</f>
        <v>801.40714788328557</v>
      </c>
      <c r="F33" s="31">
        <f ca="1">IFERROR(IF(AND(ΚαταχωρημένεςΤιμές,Διαχείριση[[#This Row],[ημερομηνία
πληρωμής]]&lt;&gt;""),-PPMT(Επιτoκιο/12,1,ΔιάρκειαΔανείου-ROWS($C$4:C33)+1,Διαχείριση[[#This Row],[αρχικό
υπόλοιπο]]),""),0)</f>
        <v>271.10648777526194</v>
      </c>
      <c r="G33" s="31">
        <f ca="1">IF(Διαχείριση[[#This Row],[ημερομηνία
πληρωμής]]="",0,ΦόροςΑκίνητηςΠεριουσίας)</f>
        <v>375</v>
      </c>
      <c r="H33" s="31">
        <f ca="1">IF(Διαχείριση[[#This Row],[ημερομηνία
πληρωμής]]="",0,Διαχείριση[[#This Row],[τόκος]]+Διαχείριση[[#This Row],[κεφάλαιο]]+Διαχείριση[[#This Row],[φόρος ακίνητης
περιουσίας]])</f>
        <v>1447.5136356585476</v>
      </c>
      <c r="I33" s="31">
        <f ca="1">IF(Διαχείριση[[#This Row],[ημερομηνία
πληρωμής]]="",0,Διαχείριση[[#This Row],[αρχικό
υπόλοιπο]]-Διαχείριση[[#This Row],[κεφάλαιο]])</f>
        <v>192337.71549198855</v>
      </c>
      <c r="J33" s="13">
        <f ca="1">IF(Διαχείριση[[#This Row],[υπόλοιπο
που απομένει]]&gt;0,ΤελευταίαΓραμμή-ROW(),0)</f>
        <v>330</v>
      </c>
    </row>
    <row r="34" spans="2:10" ht="15" customHeight="1" x14ac:dyDescent="0.25">
      <c r="B34" s="12">
        <f>ROWS($B$4:B34)</f>
        <v>31</v>
      </c>
      <c r="C34" s="30">
        <f ca="1">IF(ΚαταχωρημένεςΤιμές,IF(Διαχείριση[[#This Row],[Αρ.]]&lt;=ΔιάρκειαΔανείου,IF(ROW()-ROW(Διαχείριση[[#Headers],[ημερομηνία
πληρωμής]])=1,ΈναρξηΔανείου,IF(I33&gt;0,EDATE(C33,1),"")),""),"")</f>
        <v>44153</v>
      </c>
      <c r="D34" s="31">
        <f ca="1">IF(ROW()-ROW(Διαχείριση[[#Headers],[αρχικό
υπόλοιπο]])=1,ΠοσόΔανείου,IF(Διαχείριση[[#This Row],[ημερομηνία
πληρωμής]]="",0,INDEX(Διαχείριση[], ROW()-4,8)))</f>
        <v>192337.71549198855</v>
      </c>
      <c r="E34" s="31">
        <f ca="1">IF(ΚαταχωρημένεςΤιμές,IF(ROW()-ROW(Διαχείριση[[#Headers],[τόκος]])=1,-IPMT(Επιτoκιο/12,1,ΔιάρκειαΔανείου-ROWS($C$4:C34)+1,Διαχείριση[[#This Row],[αρχικό
υπόλοιπο]]),IFERROR(-IPMT(Επιτoκιο/12,1,Διαχείριση[[#This Row],[Αρ.
δόσεων που απομένουν]],D35),0)),0)</f>
        <v>800.27283080769814</v>
      </c>
      <c r="F34" s="31">
        <f ca="1">IFERROR(IF(AND(ΚαταχωρημένεςΤιμές,Διαχείριση[[#This Row],[ημερομηνία
πληρωμής]]&lt;&gt;""),-PPMT(Επιτoκιο/12,1,ΔιάρκειαΔανείου-ROWS($C$4:C34)+1,Διαχείριση[[#This Row],[αρχικό
υπόλοιπο]]),""),0)</f>
        <v>272.23609814099217</v>
      </c>
      <c r="G34" s="31">
        <f ca="1">IF(Διαχείριση[[#This Row],[ημερομηνία
πληρωμής]]="",0,ΦόροςΑκίνητηςΠεριουσίας)</f>
        <v>375</v>
      </c>
      <c r="H34" s="31">
        <f ca="1">IF(Διαχείριση[[#This Row],[ημερομηνία
πληρωμής]]="",0,Διαχείριση[[#This Row],[τόκος]]+Διαχείριση[[#This Row],[κεφάλαιο]]+Διαχείριση[[#This Row],[φόρος ακίνητης
περιουσίας]])</f>
        <v>1447.5089289486903</v>
      </c>
      <c r="I34" s="31">
        <f ca="1">IF(Διαχείριση[[#This Row],[ημερομηνία
πληρωμής]]="",0,Διαχείριση[[#This Row],[αρχικό
υπόλοιπο]]-Διαχείριση[[#This Row],[κεφάλαιο]])</f>
        <v>192065.47939384755</v>
      </c>
      <c r="J34" s="13">
        <f ca="1">IF(Διαχείριση[[#This Row],[υπόλοιπο
που απομένει]]&gt;0,ΤελευταίαΓραμμή-ROW(),0)</f>
        <v>329</v>
      </c>
    </row>
    <row r="35" spans="2:10" ht="15" customHeight="1" x14ac:dyDescent="0.25">
      <c r="B35" s="12">
        <f>ROWS($B$4:B35)</f>
        <v>32</v>
      </c>
      <c r="C35" s="30">
        <f ca="1">IF(ΚαταχωρημένεςΤιμές,IF(Διαχείριση[[#This Row],[Αρ.]]&lt;=ΔιάρκειαΔανείου,IF(ROW()-ROW(Διαχείριση[[#Headers],[ημερομηνία
πληρωμής]])=1,ΈναρξηΔανείου,IF(I34&gt;0,EDATE(C34,1),"")),""),"")</f>
        <v>44183</v>
      </c>
      <c r="D35" s="31">
        <f ca="1">IF(ROW()-ROW(Διαχείριση[[#Headers],[αρχικό
υπόλοιπο]])=1,ΠοσόΔανείου,IF(Διαχείριση[[#This Row],[ημερομηνία
πληρωμής]]="",0,INDEX(Διαχείριση[], ROW()-4,8)))</f>
        <v>192065.47939384755</v>
      </c>
      <c r="E35" s="31">
        <f ca="1">IF(ΚαταχωρημένεςΤιμές,IF(ROW()-ROW(Διαχείριση[[#Headers],[τόκος]])=1,-IPMT(Επιτoκιο/12,1,ΔιάρκειαΔανείου-ROWS($C$4:C35)+1,Διαχείριση[[#This Row],[αρχικό
υπόλοιπο]]),IFERROR(-IPMT(Επιτoκιο/12,1,Διαχείριση[[#This Row],[Αρ.
δόσεων που απομένουν]],D36),0)),0)</f>
        <v>799.13378741096244</v>
      </c>
      <c r="F35" s="31">
        <f ca="1">IFERROR(IF(AND(ΚαταχωρημένεςΤιμές,Διαχείριση[[#This Row],[ημερομηνία
πληρωμής]]&lt;&gt;""),-PPMT(Επιτoκιο/12,1,ΔιάρκειαΔανείου-ROWS($C$4:C35)+1,Διαχείριση[[#This Row],[αρχικό
υπόλοιπο]]),""),0)</f>
        <v>273.3704152165796</v>
      </c>
      <c r="G35" s="31">
        <f ca="1">IF(Διαχείριση[[#This Row],[ημερομηνία
πληρωμής]]="",0,ΦόροςΑκίνητηςΠεριουσίας)</f>
        <v>375</v>
      </c>
      <c r="H35" s="31">
        <f ca="1">IF(Διαχείριση[[#This Row],[ημερομηνία
πληρωμής]]="",0,Διαχείριση[[#This Row],[τόκος]]+Διαχείριση[[#This Row],[κεφάλαιο]]+Διαχείριση[[#This Row],[φόρος ακίνητης
περιουσίας]])</f>
        <v>1447.5042026275421</v>
      </c>
      <c r="I35" s="31">
        <f ca="1">IF(Διαχείριση[[#This Row],[ημερομηνία
πληρωμής]]="",0,Διαχείριση[[#This Row],[αρχικό
υπόλοιπο]]-Διαχείριση[[#This Row],[κεφάλαιο]])</f>
        <v>191792.10897863097</v>
      </c>
      <c r="J35" s="13">
        <f ca="1">IF(Διαχείριση[[#This Row],[υπόλοιπο
που απομένει]]&gt;0,ΤελευταίαΓραμμή-ROW(),0)</f>
        <v>328</v>
      </c>
    </row>
    <row r="36" spans="2:10" ht="15" customHeight="1" x14ac:dyDescent="0.25">
      <c r="B36" s="12">
        <f>ROWS($B$4:B36)</f>
        <v>33</v>
      </c>
      <c r="C36" s="30">
        <f ca="1">IF(ΚαταχωρημένεςΤιμές,IF(Διαχείριση[[#This Row],[Αρ.]]&lt;=ΔιάρκειαΔανείου,IF(ROW()-ROW(Διαχείριση[[#Headers],[ημερομηνία
πληρωμής]])=1,ΈναρξηΔανείου,IF(I35&gt;0,EDATE(C35,1),"")),""),"")</f>
        <v>44214</v>
      </c>
      <c r="D36" s="31">
        <f ca="1">IF(ROW()-ROW(Διαχείριση[[#Headers],[αρχικό
υπόλοιπο]])=1,ΠοσόΔανείου,IF(Διαχείριση[[#This Row],[ημερομηνία
πληρωμής]]="",0,INDEX(Διαχείριση[], ROW()-4,8)))</f>
        <v>191792.10897863097</v>
      </c>
      <c r="E36" s="31">
        <f ca="1">IF(ΚαταχωρημένεςΤιμές,IF(ROW()-ROW(Διαχείριση[[#Headers],[τόκος]])=1,-IPMT(Επιτoκιο/12,1,ΔιάρκειαΔανείου-ROWS($C$4:C36)+1,Διαχείριση[[#This Row],[αρχικό
υπόλοιπο]]),IFERROR(-IPMT(Επιτoκιο/12,1,Διαχείριση[[#This Row],[Αρ.
δόσεων που απομένουν]],D37),0)),0)</f>
        <v>797.98999800007357</v>
      </c>
      <c r="F36" s="31">
        <f ca="1">IFERROR(IF(AND(ΚαταχωρημένεςΤιμές,Διαχείριση[[#This Row],[ημερομηνία
πληρωμής]]&lt;&gt;""),-PPMT(Επιτoκιο/12,1,ΔιάρκειαΔανείου-ROWS($C$4:C36)+1,Διαχείριση[[#This Row],[αρχικό
υπόλοιπο]]),""),0)</f>
        <v>274.50945861331536</v>
      </c>
      <c r="G36" s="31">
        <f ca="1">IF(Διαχείριση[[#This Row],[ημερομηνία
πληρωμής]]="",0,ΦόροςΑκίνητηςΠεριουσίας)</f>
        <v>375</v>
      </c>
      <c r="H36" s="31">
        <f ca="1">IF(Διαχείριση[[#This Row],[ημερομηνία
πληρωμής]]="",0,Διαχείριση[[#This Row],[τόκος]]+Διαχείριση[[#This Row],[κεφάλαιο]]+Διαχείριση[[#This Row],[φόρος ακίνητης
περιουσίας]])</f>
        <v>1447.4994566133889</v>
      </c>
      <c r="I36" s="31">
        <f ca="1">IF(Διαχείριση[[#This Row],[ημερομηνία
πληρωμής]]="",0,Διαχείριση[[#This Row],[αρχικό
υπόλοιπο]]-Διαχείριση[[#This Row],[κεφάλαιο]])</f>
        <v>191517.59952001765</v>
      </c>
      <c r="J36" s="13">
        <f ca="1">IF(Διαχείριση[[#This Row],[υπόλοιπο
που απομένει]]&gt;0,ΤελευταίαΓραμμή-ROW(),0)</f>
        <v>327</v>
      </c>
    </row>
    <row r="37" spans="2:10" ht="15" customHeight="1" x14ac:dyDescent="0.25">
      <c r="B37" s="12">
        <f>ROWS($B$4:B37)</f>
        <v>34</v>
      </c>
      <c r="C37" s="30">
        <f ca="1">IF(ΚαταχωρημένεςΤιμές,IF(Διαχείριση[[#This Row],[Αρ.]]&lt;=ΔιάρκειαΔανείου,IF(ROW()-ROW(Διαχείριση[[#Headers],[ημερομηνία
πληρωμής]])=1,ΈναρξηΔανείου,IF(I36&gt;0,EDATE(C36,1),"")),""),"")</f>
        <v>44245</v>
      </c>
      <c r="D37" s="31">
        <f ca="1">IF(ROW()-ROW(Διαχείριση[[#Headers],[αρχικό
υπόλοιπο]])=1,ΠοσόΔανείου,IF(Διαχείριση[[#This Row],[ημερομηνία
πληρωμής]]="",0,INDEX(Διαχείριση[], ROW()-4,8)))</f>
        <v>191517.59952001765</v>
      </c>
      <c r="E37" s="31">
        <f ca="1">IF(ΚαταχωρημένεςΤιμές,IF(ROW()-ROW(Διαχείριση[[#Headers],[τόκος]])=1,-IPMT(Επιτoκιο/12,1,ΔιάρκειαΔανείου-ROWS($C$4:C37)+1,Διαχείριση[[#This Row],[αρχικό
υπόλοιπο]]),IFERROR(-IPMT(Επιτoκιο/12,1,Διαχείριση[[#This Row],[Αρ.
δόσεων που απομένουν]],D38),0)),0)</f>
        <v>796.8414427999727</v>
      </c>
      <c r="F37" s="31">
        <f ca="1">IFERROR(IF(AND(ΚαταχωρημένεςΤιμές,Διαχείριση[[#This Row],[ημερομηνία
πληρωμής]]&lt;&gt;""),-PPMT(Επιτoκιο/12,1,ΔιάρκειαΔανείου-ROWS($C$4:C37)+1,Διαχείριση[[#This Row],[αρχικό
υπόλοιπο]]),""),0)</f>
        <v>275.65324802420417</v>
      </c>
      <c r="G37" s="31">
        <f ca="1">IF(Διαχείριση[[#This Row],[ημερομηνία
πληρωμής]]="",0,ΦόροςΑκίνητηςΠεριουσίας)</f>
        <v>375</v>
      </c>
      <c r="H37" s="31">
        <f ca="1">IF(Διαχείριση[[#This Row],[ημερομηνία
πληρωμής]]="",0,Διαχείριση[[#This Row],[τόκος]]+Διαχείριση[[#This Row],[κεφάλαιο]]+Διαχείριση[[#This Row],[φόρος ακίνητης
περιουσίας]])</f>
        <v>1447.4946908241768</v>
      </c>
      <c r="I37" s="31">
        <f ca="1">IF(Διαχείριση[[#This Row],[ημερομηνία
πληρωμής]]="",0,Διαχείριση[[#This Row],[αρχικό
υπόλοιπο]]-Διαχείριση[[#This Row],[κεφάλαιο]])</f>
        <v>191241.94627199345</v>
      </c>
      <c r="J37" s="13">
        <f ca="1">IF(Διαχείριση[[#This Row],[υπόλοιπο
που απομένει]]&gt;0,ΤελευταίαΓραμμή-ROW(),0)</f>
        <v>326</v>
      </c>
    </row>
    <row r="38" spans="2:10" ht="15" customHeight="1" x14ac:dyDescent="0.25">
      <c r="B38" s="12">
        <f>ROWS($B$4:B38)</f>
        <v>35</v>
      </c>
      <c r="C38" s="30">
        <f ca="1">IF(ΚαταχωρημένεςΤιμές,IF(Διαχείριση[[#This Row],[Αρ.]]&lt;=ΔιάρκειαΔανείου,IF(ROW()-ROW(Διαχείριση[[#Headers],[ημερομηνία
πληρωμής]])=1,ΈναρξηΔανείου,IF(I37&gt;0,EDATE(C37,1),"")),""),"")</f>
        <v>44273</v>
      </c>
      <c r="D38" s="31">
        <f ca="1">IF(ROW()-ROW(Διαχείριση[[#Headers],[αρχικό
υπόλοιπο]])=1,ΠοσόΔανείου,IF(Διαχείριση[[#This Row],[ημερομηνία
πληρωμής]]="",0,INDEX(Διαχείριση[], ROW()-4,8)))</f>
        <v>191241.94627199345</v>
      </c>
      <c r="E38" s="31">
        <f ca="1">IF(ΚαταχωρημένεςΤιμές,IF(ROW()-ROW(Διαχείριση[[#Headers],[τόκος]])=1,-IPMT(Επιτoκιο/12,1,ΔιάρκειαΔανείου-ROWS($C$4:C38)+1,Διαχείριση[[#This Row],[αρχικό
υπόλοιπο]]),IFERROR(-IPMT(Επιτoκιο/12,1,Διαχείριση[[#This Row],[Αρ.
δόσεων που απομένουν]],D39),0)),0)</f>
        <v>795.68810195320475</v>
      </c>
      <c r="F38" s="31">
        <f ca="1">IFERROR(IF(AND(ΚαταχωρημένεςΤιμές,Διαχείριση[[#This Row],[ημερομηνία
πληρωμής]]&lt;&gt;""),-PPMT(Επιτoκιο/12,1,ΔιάρκειαΔανείου-ROWS($C$4:C38)+1,Διαχείριση[[#This Row],[αρχικό
υπόλοιπο]]),""),0)</f>
        <v>276.8018032243051</v>
      </c>
      <c r="G38" s="31">
        <f ca="1">IF(Διαχείριση[[#This Row],[ημερομηνία
πληρωμής]]="",0,ΦόροςΑκίνητηςΠεριουσίας)</f>
        <v>375</v>
      </c>
      <c r="H38" s="31">
        <f ca="1">IF(Διαχείριση[[#This Row],[ημερομηνία
πληρωμής]]="",0,Διαχείριση[[#This Row],[τόκος]]+Διαχείριση[[#This Row],[κεφάλαιο]]+Διαχείριση[[#This Row],[φόρος ακίνητης
περιουσίας]])</f>
        <v>1447.4899051775099</v>
      </c>
      <c r="I38" s="31">
        <f ca="1">IF(Διαχείριση[[#This Row],[ημερομηνία
πληρωμής]]="",0,Διαχείριση[[#This Row],[αρχικό
υπόλοιπο]]-Διαχείριση[[#This Row],[κεφάλαιο]])</f>
        <v>190965.14446876914</v>
      </c>
      <c r="J38" s="13">
        <f ca="1">IF(Διαχείριση[[#This Row],[υπόλοιπο
που απομένει]]&gt;0,ΤελευταίαΓραμμή-ROW(),0)</f>
        <v>325</v>
      </c>
    </row>
    <row r="39" spans="2:10" ht="15" customHeight="1" x14ac:dyDescent="0.25">
      <c r="B39" s="12">
        <f>ROWS($B$4:B39)</f>
        <v>36</v>
      </c>
      <c r="C39" s="30">
        <f ca="1">IF(ΚαταχωρημένεςΤιμές,IF(Διαχείριση[[#This Row],[Αρ.]]&lt;=ΔιάρκειαΔανείου,IF(ROW()-ROW(Διαχείριση[[#Headers],[ημερομηνία
πληρωμής]])=1,ΈναρξηΔανείου,IF(I38&gt;0,EDATE(C38,1),"")),""),"")</f>
        <v>44304</v>
      </c>
      <c r="D39" s="31">
        <f ca="1">IF(ROW()-ROW(Διαχείριση[[#Headers],[αρχικό
υπόλοιπο]])=1,ΠοσόΔανείου,IF(Διαχείριση[[#This Row],[ημερομηνία
πληρωμής]]="",0,INDEX(Διαχείριση[], ROW()-4,8)))</f>
        <v>190965.14446876914</v>
      </c>
      <c r="E39" s="31">
        <f ca="1">IF(ΚαταχωρημένεςΤιμές,IF(ROW()-ROW(Διαχείριση[[#Headers],[τόκος]])=1,-IPMT(Επιτoκιο/12,1,ΔιάρκειαΔανείου-ROWS($C$4:C39)+1,Διαχείριση[[#This Row],[αρχικό
υπόλοιπο]]),IFERROR(-IPMT(Επιτoκιο/12,1,Διαχείριση[[#This Row],[Αρ.
δόσεων που απομένουν]],D40),0)),0)</f>
        <v>794.5299555195752</v>
      </c>
      <c r="F39" s="31">
        <f ca="1">IFERROR(IF(AND(ΚαταχωρημένεςΤιμές,Διαχείριση[[#This Row],[ημερομηνία
πληρωμής]]&lt;&gt;""),-PPMT(Επιτoκιο/12,1,ΔιάρκειαΔανείου-ROWS($C$4:C39)+1,Διαχείριση[[#This Row],[αρχικό
υπόλοιπο]]),""),0)</f>
        <v>277.95514407107299</v>
      </c>
      <c r="G39" s="31">
        <f ca="1">IF(Διαχείριση[[#This Row],[ημερομηνία
πληρωμής]]="",0,ΦόροςΑκίνητηςΠεριουσίας)</f>
        <v>375</v>
      </c>
      <c r="H39" s="31">
        <f ca="1">IF(Διαχείριση[[#This Row],[ημερομηνία
πληρωμής]]="",0,Διαχείριση[[#This Row],[τόκος]]+Διαχείριση[[#This Row],[κεφάλαιο]]+Διαχείριση[[#This Row],[φόρος ακίνητης
περιουσίας]])</f>
        <v>1447.4850995906481</v>
      </c>
      <c r="I39" s="31">
        <f ca="1">IF(Διαχείριση[[#This Row],[ημερομηνία
πληρωμής]]="",0,Διαχείριση[[#This Row],[αρχικό
υπόλοιπο]]-Διαχείριση[[#This Row],[κεφάλαιο]])</f>
        <v>190687.18932469806</v>
      </c>
      <c r="J39" s="13">
        <f ca="1">IF(Διαχείριση[[#This Row],[υπόλοιπο
που απομένει]]&gt;0,ΤελευταίαΓραμμή-ROW(),0)</f>
        <v>324</v>
      </c>
    </row>
    <row r="40" spans="2:10" ht="15" customHeight="1" x14ac:dyDescent="0.25">
      <c r="B40" s="12">
        <f>ROWS($B$4:B40)</f>
        <v>37</v>
      </c>
      <c r="C40" s="30">
        <f ca="1">IF(ΚαταχωρημένεςΤιμές,IF(Διαχείριση[[#This Row],[Αρ.]]&lt;=ΔιάρκειαΔανείου,IF(ROW()-ROW(Διαχείριση[[#Headers],[ημερομηνία
πληρωμής]])=1,ΈναρξηΔανείου,IF(I39&gt;0,EDATE(C39,1),"")),""),"")</f>
        <v>44334</v>
      </c>
      <c r="D40" s="31">
        <f ca="1">IF(ROW()-ROW(Διαχείριση[[#Headers],[αρχικό
υπόλοιπο]])=1,ΠοσόΔανείου,IF(Διαχείριση[[#This Row],[ημερομηνία
πληρωμής]]="",0,INDEX(Διαχείριση[], ROW()-4,8)))</f>
        <v>190687.18932469806</v>
      </c>
      <c r="E40" s="31">
        <f ca="1">IF(ΚαταχωρημένεςΤιμές,IF(ROW()-ROW(Διαχείριση[[#Headers],[τόκος]])=1,-IPMT(Επιτoκιο/12,1,ΔιάρκειαΔανείου-ROWS($C$4:C40)+1,Διαχείριση[[#This Row],[αρχικό
υπόλοιπο]]),IFERROR(-IPMT(Επιτoκιο/12,1,Διαχείριση[[#This Row],[Αρ.
δόσεων που απομένουν]],D41),0)),0)</f>
        <v>793.36698347580568</v>
      </c>
      <c r="F40" s="31">
        <f ca="1">IFERROR(IF(AND(ΚαταχωρημένεςΤιμές,Διαχείριση[[#This Row],[ημερομηνία
πληρωμής]]&lt;&gt;""),-PPMT(Επιτoκιο/12,1,ΔιάρκειαΔανείου-ROWS($C$4:C40)+1,Διαχείριση[[#This Row],[αρχικό
υπόλοιπο]]),""),0)</f>
        <v>279.11329050470238</v>
      </c>
      <c r="G40" s="31">
        <f ca="1">IF(Διαχείριση[[#This Row],[ημερομηνία
πληρωμής]]="",0,ΦόροςΑκίνητηςΠεριουσίας)</f>
        <v>375</v>
      </c>
      <c r="H40" s="31">
        <f ca="1">IF(Διαχείριση[[#This Row],[ημερομηνία
πληρωμής]]="",0,Διαχείριση[[#This Row],[τόκος]]+Διαχείριση[[#This Row],[κεφάλαιο]]+Διαχείριση[[#This Row],[φόρος ακίνητης
περιουσίας]])</f>
        <v>1447.4802739805082</v>
      </c>
      <c r="I40" s="31">
        <f ca="1">IF(Διαχείριση[[#This Row],[ημερομηνία
πληρωμής]]="",0,Διαχείριση[[#This Row],[αρχικό
υπόλοιπο]]-Διαχείριση[[#This Row],[κεφάλαιο]])</f>
        <v>190408.07603419336</v>
      </c>
      <c r="J40" s="13">
        <f ca="1">IF(Διαχείριση[[#This Row],[υπόλοιπο
που απομένει]]&gt;0,ΤελευταίαΓραμμή-ROW(),0)</f>
        <v>323</v>
      </c>
    </row>
    <row r="41" spans="2:10" ht="15" customHeight="1" x14ac:dyDescent="0.25">
      <c r="B41" s="12">
        <f>ROWS($B$4:B41)</f>
        <v>38</v>
      </c>
      <c r="C41" s="30">
        <f ca="1">IF(ΚαταχωρημένεςΤιμές,IF(Διαχείριση[[#This Row],[Αρ.]]&lt;=ΔιάρκειαΔανείου,IF(ROW()-ROW(Διαχείριση[[#Headers],[ημερομηνία
πληρωμής]])=1,ΈναρξηΔανείου,IF(I40&gt;0,EDATE(C40,1),"")),""),"")</f>
        <v>44365</v>
      </c>
      <c r="D41" s="31">
        <f ca="1">IF(ROW()-ROW(Διαχείριση[[#Headers],[αρχικό
υπόλοιπο]])=1,ΠοσόΔανείου,IF(Διαχείριση[[#This Row],[ημερομηνία
πληρωμής]]="",0,INDEX(Διαχείριση[], ROW()-4,8)))</f>
        <v>190408.07603419336</v>
      </c>
      <c r="E41" s="31">
        <f ca="1">IF(ΚαταχωρημένεςΤιμές,IF(ROW()-ROW(Διαχείριση[[#Headers],[τόκος]])=1,-IPMT(Επιτoκιο/12,1,ΔιάρκειαΔανείου-ROWS($C$4:C41)+1,Διαχείριση[[#This Row],[αρχικό
υπόλοιπο]]),IFERROR(-IPMT(Επιτoκιο/12,1,Διαχείριση[[#This Row],[Αρ.
δόσεων που απομένουν]],D42),0)),0)</f>
        <v>792.19916571518706</v>
      </c>
      <c r="F41" s="31">
        <f ca="1">IFERROR(IF(AND(ΚαταχωρημένεςΤιμές,Διαχείριση[[#This Row],[ημερομηνία
πληρωμής]]&lt;&gt;""),-PPMT(Επιτoκιο/12,1,ΔιάρκειαΔανείου-ROWS($C$4:C41)+1,Διαχείριση[[#This Row],[αρχικό
υπόλοιπο]]),""),0)</f>
        <v>280.27626254847206</v>
      </c>
      <c r="G41" s="31">
        <f ca="1">IF(Διαχείριση[[#This Row],[ημερομηνία
πληρωμής]]="",0,ΦόροςΑκίνητηςΠεριουσίας)</f>
        <v>375</v>
      </c>
      <c r="H41" s="31">
        <f ca="1">IF(Διαχείριση[[#This Row],[ημερομηνία
πληρωμής]]="",0,Διαχείριση[[#This Row],[τόκος]]+Διαχείριση[[#This Row],[κεφάλαιο]]+Διαχείριση[[#This Row],[φόρος ακίνητης
περιουσίας]])</f>
        <v>1447.4754282636591</v>
      </c>
      <c r="I41" s="31">
        <f ca="1">IF(Διαχείριση[[#This Row],[ημερομηνία
πληρωμής]]="",0,Διαχείριση[[#This Row],[αρχικό
υπόλοιπο]]-Διαχείριση[[#This Row],[κεφάλαιο]])</f>
        <v>190127.7997716449</v>
      </c>
      <c r="J41" s="13">
        <f ca="1">IF(Διαχείριση[[#This Row],[υπόλοιπο
που απομένει]]&gt;0,ΤελευταίαΓραμμή-ROW(),0)</f>
        <v>322</v>
      </c>
    </row>
    <row r="42" spans="2:10" ht="15" customHeight="1" x14ac:dyDescent="0.25">
      <c r="B42" s="12">
        <f>ROWS($B$4:B42)</f>
        <v>39</v>
      </c>
      <c r="C42" s="30">
        <f ca="1">IF(ΚαταχωρημένεςΤιμές,IF(Διαχείριση[[#This Row],[Αρ.]]&lt;=ΔιάρκειαΔανείου,IF(ROW()-ROW(Διαχείριση[[#Headers],[ημερομηνία
πληρωμής]])=1,ΈναρξηΔανείου,IF(I41&gt;0,EDATE(C41,1),"")),""),"")</f>
        <v>44395</v>
      </c>
      <c r="D42" s="31">
        <f ca="1">IF(ROW()-ROW(Διαχείριση[[#Headers],[αρχικό
υπόλοιπο]])=1,ΠοσόΔανείου,IF(Διαχείριση[[#This Row],[ημερομηνία
πληρωμής]]="",0,INDEX(Διαχείριση[], ROW()-4,8)))</f>
        <v>190127.7997716449</v>
      </c>
      <c r="E42" s="31">
        <f ca="1">IF(ΚαταχωρημένεςΤιμές,IF(ROW()-ROW(Διαχείριση[[#Headers],[τόκος]])=1,-IPMT(Επιτoκιο/12,1,ΔιάρκειαΔανείου-ROWS($C$4:C42)+1,Διαχείριση[[#This Row],[αρχικό
υπόλοιπο]]),IFERROR(-IPMT(Επιτoκιο/12,1,Διαχείριση[[#This Row],[Αρ.
δόσεων που απομένουν]],D43),0)),0)</f>
        <v>791.02648204723255</v>
      </c>
      <c r="F42" s="31">
        <f ca="1">IFERROR(IF(AND(ΚαταχωρημένεςΤιμές,Διαχείριση[[#This Row],[ημερομηνία
πληρωμής]]&lt;&gt;""),-PPMT(Επιτoκιο/12,1,ΔιάρκειαΔανείου-ROWS($C$4:C42)+1,Διαχείριση[[#This Row],[αρχικό
υπόλοιπο]]),""),0)</f>
        <v>281.44408030909062</v>
      </c>
      <c r="G42" s="31">
        <f ca="1">IF(Διαχείριση[[#This Row],[ημερομηνία
πληρωμής]]="",0,ΦόροςΑκίνητηςΠεριουσίας)</f>
        <v>375</v>
      </c>
      <c r="H42" s="31">
        <f ca="1">IF(Διαχείριση[[#This Row],[ημερομηνία
πληρωμής]]="",0,Διαχείριση[[#This Row],[τόκος]]+Διαχείριση[[#This Row],[κεφάλαιο]]+Διαχείριση[[#This Row],[φόρος ακίνητης
περιουσίας]])</f>
        <v>1447.4705623563232</v>
      </c>
      <c r="I42" s="31">
        <f ca="1">IF(Διαχείριση[[#This Row],[ημερομηνία
πληρωμής]]="",0,Διαχείριση[[#This Row],[αρχικό
υπόλοιπο]]-Διαχείριση[[#This Row],[κεφάλαιο]])</f>
        <v>189846.3556913358</v>
      </c>
      <c r="J42" s="13">
        <f ca="1">IF(Διαχείριση[[#This Row],[υπόλοιπο
που απομένει]]&gt;0,ΤελευταίαΓραμμή-ROW(),0)</f>
        <v>321</v>
      </c>
    </row>
    <row r="43" spans="2:10" ht="15" customHeight="1" x14ac:dyDescent="0.25">
      <c r="B43" s="12">
        <f>ROWS($B$4:B43)</f>
        <v>40</v>
      </c>
      <c r="C43" s="30">
        <f ca="1">IF(ΚαταχωρημένεςΤιμές,IF(Διαχείριση[[#This Row],[Αρ.]]&lt;=ΔιάρκειαΔανείου,IF(ROW()-ROW(Διαχείριση[[#Headers],[ημερομηνία
πληρωμής]])=1,ΈναρξηΔανείου,IF(I42&gt;0,EDATE(C42,1),"")),""),"")</f>
        <v>44426</v>
      </c>
      <c r="D43" s="31">
        <f ca="1">IF(ROW()-ROW(Διαχείριση[[#Headers],[αρχικό
υπόλοιπο]])=1,ΠοσόΔανείου,IF(Διαχείριση[[#This Row],[ημερομηνία
πληρωμής]]="",0,INDEX(Διαχείριση[], ROW()-4,8)))</f>
        <v>189846.3556913358</v>
      </c>
      <c r="E43" s="31">
        <f ca="1">IF(ΚαταχωρημένεςΤιμές,IF(ROW()-ROW(Διαχείριση[[#Headers],[τόκος]])=1,-IPMT(Επιτoκιο/12,1,ΔιάρκειαΔανείου-ROWS($C$4:C43)+1,Διαχείριση[[#This Row],[αρχικό
υπόλοιπο]]),IFERROR(-IPMT(Επιτoκιο/12,1,Διαχείριση[[#This Row],[Αρ.
δόσεων που απομένουν]],D44),0)),0)</f>
        <v>789.84891219732822</v>
      </c>
      <c r="F43" s="31">
        <f ca="1">IFERROR(IF(AND(ΚαταχωρημένεςΤιμές,Διαχείριση[[#This Row],[ημερομηνία
πληρωμής]]&lt;&gt;""),-PPMT(Επιτoκιο/12,1,ΔιάρκειαΔανείου-ROWS($C$4:C43)+1,Διαχείριση[[#This Row],[αρχικό
υπόλοιπο]]),""),0)</f>
        <v>282.61676397704514</v>
      </c>
      <c r="G43" s="31">
        <f ca="1">IF(Διαχείριση[[#This Row],[ημερομηνία
πληρωμής]]="",0,ΦόροςΑκίνητηςΠεριουσίας)</f>
        <v>375</v>
      </c>
      <c r="H43" s="31">
        <f ca="1">IF(Διαχείριση[[#This Row],[ημερομηνία
πληρωμής]]="",0,Διαχείριση[[#This Row],[τόκος]]+Διαχείριση[[#This Row],[κεφάλαιο]]+Διαχείριση[[#This Row],[φόρος ακίνητης
περιουσίας]])</f>
        <v>1447.4656761743734</v>
      </c>
      <c r="I43" s="31">
        <f ca="1">IF(Διαχείριση[[#This Row],[ημερομηνία
πληρωμής]]="",0,Διαχείριση[[#This Row],[αρχικό
υπόλοιπο]]-Διαχείριση[[#This Row],[κεφάλαιο]])</f>
        <v>189563.73892735876</v>
      </c>
      <c r="J43" s="13">
        <f ca="1">IF(Διαχείριση[[#This Row],[υπόλοιπο
που απομένει]]&gt;0,ΤελευταίαΓραμμή-ROW(),0)</f>
        <v>320</v>
      </c>
    </row>
    <row r="44" spans="2:10" ht="15" customHeight="1" x14ac:dyDescent="0.25">
      <c r="B44" s="12">
        <f>ROWS($B$4:B44)</f>
        <v>41</v>
      </c>
      <c r="C44" s="30">
        <f ca="1">IF(ΚαταχωρημένεςΤιμές,IF(Διαχείριση[[#This Row],[Αρ.]]&lt;=ΔιάρκειαΔανείου,IF(ROW()-ROW(Διαχείριση[[#Headers],[ημερομηνία
πληρωμής]])=1,ΈναρξηΔανείου,IF(I43&gt;0,EDATE(C43,1),"")),""),"")</f>
        <v>44457</v>
      </c>
      <c r="D44" s="31">
        <f ca="1">IF(ROW()-ROW(Διαχείριση[[#Headers],[αρχικό
υπόλοιπο]])=1,ΠοσόΔανείου,IF(Διαχείριση[[#This Row],[ημερομηνία
πληρωμής]]="",0,INDEX(Διαχείριση[], ROW()-4,8)))</f>
        <v>189563.73892735876</v>
      </c>
      <c r="E44" s="31">
        <f ca="1">IF(ΚαταχωρημένεςΤιμές,IF(ROW()-ROW(Διαχείριση[[#Headers],[τόκος]])=1,-IPMT(Επιτoκιο/12,1,ΔιάρκειαΔανείου-ROWS($C$4:C44)+1,Διαχείριση[[#This Row],[αρχικό
υπόλοιπο]]),IFERROR(-IPMT(Επιτoκιο/12,1,Διαχείριση[[#This Row],[Αρ.
δόσεων που απομένουν]],D45),0)),0)</f>
        <v>788.66643580638254</v>
      </c>
      <c r="F44" s="31">
        <f ca="1">IFERROR(IF(AND(ΚαταχωρημένεςΤιμές,Διαχείριση[[#This Row],[ημερομηνία
πληρωμής]]&lt;&gt;""),-PPMT(Επιτoκιο/12,1,ΔιάρκειαΔανείου-ROWS($C$4:C44)+1,Διαχείριση[[#This Row],[αρχικό
υπόλοιπο]]),""),0)</f>
        <v>283.79433382694958</v>
      </c>
      <c r="G44" s="31">
        <f ca="1">IF(Διαχείριση[[#This Row],[ημερομηνία
πληρωμής]]="",0,ΦόροςΑκίνητηςΠεριουσίας)</f>
        <v>375</v>
      </c>
      <c r="H44" s="31">
        <f ca="1">IF(Διαχείριση[[#This Row],[ημερομηνία
πληρωμής]]="",0,Διαχείριση[[#This Row],[τόκος]]+Διαχείριση[[#This Row],[κεφάλαιο]]+Διαχείριση[[#This Row],[φόρος ακίνητης
περιουσίας]])</f>
        <v>1447.4607696333321</v>
      </c>
      <c r="I44" s="31">
        <f ca="1">IF(Διαχείριση[[#This Row],[ημερομηνία
πληρωμής]]="",0,Διαχείριση[[#This Row],[αρχικό
υπόλοιπο]]-Διαχείριση[[#This Row],[κεφάλαιο]])</f>
        <v>189279.94459353181</v>
      </c>
      <c r="J44" s="13">
        <f ca="1">IF(Διαχείριση[[#This Row],[υπόλοιπο
που απομένει]]&gt;0,ΤελευταίαΓραμμή-ROW(),0)</f>
        <v>319</v>
      </c>
    </row>
    <row r="45" spans="2:10" ht="15" customHeight="1" x14ac:dyDescent="0.25">
      <c r="B45" s="12">
        <f>ROWS($B$4:B45)</f>
        <v>42</v>
      </c>
      <c r="C45" s="30">
        <f ca="1">IF(ΚαταχωρημένεςΤιμές,IF(Διαχείριση[[#This Row],[Αρ.]]&lt;=ΔιάρκειαΔανείου,IF(ROW()-ROW(Διαχείριση[[#Headers],[ημερομηνία
πληρωμής]])=1,ΈναρξηΔανείου,IF(I44&gt;0,EDATE(C44,1),"")),""),"")</f>
        <v>44487</v>
      </c>
      <c r="D45" s="31">
        <f ca="1">IF(ROW()-ROW(Διαχείριση[[#Headers],[αρχικό
υπόλοιπο]])=1,ΠοσόΔανείου,IF(Διαχείριση[[#This Row],[ημερομηνία
πληρωμής]]="",0,INDEX(Διαχείριση[], ROW()-4,8)))</f>
        <v>189279.94459353181</v>
      </c>
      <c r="E45" s="31">
        <f ca="1">IF(ΚαταχωρημένεςΤιμές,IF(ROW()-ROW(Διαχείριση[[#Headers],[τόκος]])=1,-IPMT(Επιτoκιο/12,1,ΔιάρκειαΔανείου-ROWS($C$4:C45)+1,Διαχείριση[[#This Row],[αρχικό
υπόλοιπο]]),IFERROR(-IPMT(Επιτoκιο/12,1,Διαχείριση[[#This Row],[Αρ.
δόσεων που απομένουν]],D46),0)),0)</f>
        <v>787.4790324304746</v>
      </c>
      <c r="F45" s="31">
        <f ca="1">IFERROR(IF(AND(ΚαταχωρημένεςΤιμές,Διαχείριση[[#This Row],[ημερομηνία
πληρωμής]]&lt;&gt;""),-PPMT(Επιτoκιο/12,1,ΔιάρκειαΔανείου-ROWS($C$4:C45)+1,Διαχείριση[[#This Row],[αρχικό
υπόλοιπο]]),""),0)</f>
        <v>284.97681021789521</v>
      </c>
      <c r="G45" s="31">
        <f ca="1">IF(Διαχείριση[[#This Row],[ημερομηνία
πληρωμής]]="",0,ΦόροςΑκίνητηςΠεριουσίας)</f>
        <v>375</v>
      </c>
      <c r="H45" s="31">
        <f ca="1">IF(Διαχείριση[[#This Row],[ημερομηνία
πληρωμής]]="",0,Διαχείριση[[#This Row],[τόκος]]+Διαχείριση[[#This Row],[κεφάλαιο]]+Διαχείριση[[#This Row],[φόρος ακίνητης
περιουσίας]])</f>
        <v>1447.4558426483698</v>
      </c>
      <c r="I45" s="31">
        <f ca="1">IF(Διαχείριση[[#This Row],[ημερομηνία
πληρωμής]]="",0,Διαχείριση[[#This Row],[αρχικό
υπόλοιπο]]-Διαχείριση[[#This Row],[κεφάλαιο]])</f>
        <v>188994.96778331391</v>
      </c>
      <c r="J45" s="13">
        <f ca="1">IF(Διαχείριση[[#This Row],[υπόλοιπο
που απομένει]]&gt;0,ΤελευταίαΓραμμή-ROW(),0)</f>
        <v>318</v>
      </c>
    </row>
    <row r="46" spans="2:10" ht="15" customHeight="1" x14ac:dyDescent="0.25">
      <c r="B46" s="12">
        <f>ROWS($B$4:B46)</f>
        <v>43</v>
      </c>
      <c r="C46" s="30">
        <f ca="1">IF(ΚαταχωρημένεςΤιμές,IF(Διαχείριση[[#This Row],[Αρ.]]&lt;=ΔιάρκειαΔανείου,IF(ROW()-ROW(Διαχείριση[[#Headers],[ημερομηνία
πληρωμής]])=1,ΈναρξηΔανείου,IF(I45&gt;0,EDATE(C45,1),"")),""),"")</f>
        <v>44518</v>
      </c>
      <c r="D46" s="31">
        <f ca="1">IF(ROW()-ROW(Διαχείριση[[#Headers],[αρχικό
υπόλοιπο]])=1,ΠοσόΔανείου,IF(Διαχείριση[[#This Row],[ημερομηνία
πληρωμής]]="",0,INDEX(Διαχείριση[], ROW()-4,8)))</f>
        <v>188994.96778331391</v>
      </c>
      <c r="E46" s="31">
        <f ca="1">IF(ΚαταχωρημένεςΤιμές,IF(ROW()-ROW(Διαχείριση[[#Headers],[τόκος]])=1,-IPMT(Επιτoκιο/12,1,ΔιάρκειαΔανείου-ROWS($C$4:C46)+1,Διαχείριση[[#This Row],[αρχικό
υπόλοιπο]]),IFERROR(-IPMT(Επιτoκιο/12,1,Διαχείριση[[#This Row],[Αρ.
δόσεων που απομένουν]],D47),0)),0)</f>
        <v>786.28668154050035</v>
      </c>
      <c r="F46" s="31">
        <f ca="1">IFERROR(IF(AND(ΚαταχωρημένεςΤιμές,Διαχείριση[[#This Row],[ημερομηνία
πληρωμής]]&lt;&gt;""),-PPMT(Επιτoκιο/12,1,ΔιάρκειαΔανείου-ROWS($C$4:C46)+1,Διαχείριση[[#This Row],[αρχικό
υπόλοιπο]]),""),0)</f>
        <v>286.16421359380314</v>
      </c>
      <c r="G46" s="31">
        <f ca="1">IF(Διαχείριση[[#This Row],[ημερομηνία
πληρωμής]]="",0,ΦόροςΑκίνητηςΠεριουσίας)</f>
        <v>375</v>
      </c>
      <c r="H46" s="31">
        <f ca="1">IF(Διαχείριση[[#This Row],[ημερομηνία
πληρωμής]]="",0,Διαχείριση[[#This Row],[τόκος]]+Διαχείριση[[#This Row],[κεφάλαιο]]+Διαχείριση[[#This Row],[φόρος ακίνητης
περιουσίας]])</f>
        <v>1447.4508951343034</v>
      </c>
      <c r="I46" s="31">
        <f ca="1">IF(Διαχείριση[[#This Row],[ημερομηνία
πληρωμής]]="",0,Διαχείριση[[#This Row],[αρχικό
υπόλοιπο]]-Διαχείριση[[#This Row],[κεφάλαιο]])</f>
        <v>188708.8035697201</v>
      </c>
      <c r="J46" s="13">
        <f ca="1">IF(Διαχείριση[[#This Row],[υπόλοιπο
που απομένει]]&gt;0,ΤελευταίαΓραμμή-ROW(),0)</f>
        <v>317</v>
      </c>
    </row>
    <row r="47" spans="2:10" ht="15" customHeight="1" x14ac:dyDescent="0.25">
      <c r="B47" s="12">
        <f>ROWS($B$4:B47)</f>
        <v>44</v>
      </c>
      <c r="C47" s="30">
        <f ca="1">IF(ΚαταχωρημένεςΤιμές,IF(Διαχείριση[[#This Row],[Αρ.]]&lt;=ΔιάρκειαΔανείου,IF(ROW()-ROW(Διαχείριση[[#Headers],[ημερομηνία
πληρωμής]])=1,ΈναρξηΔανείου,IF(I46&gt;0,EDATE(C46,1),"")),""),"")</f>
        <v>44548</v>
      </c>
      <c r="D47" s="31">
        <f ca="1">IF(ROW()-ROW(Διαχείριση[[#Headers],[αρχικό
υπόλοιπο]])=1,ΠοσόΔανείου,IF(Διαχείριση[[#This Row],[ημερομηνία
πληρωμής]]="",0,INDEX(Διαχείριση[], ROW()-4,8)))</f>
        <v>188708.8035697201</v>
      </c>
      <c r="E47" s="31">
        <f ca="1">IF(ΚαταχωρημένεςΤιμές,IF(ROW()-ROW(Διαχείριση[[#Headers],[τόκος]])=1,-IPMT(Επιτoκιο/12,1,ΔιάρκειαΔανείου-ROWS($C$4:C47)+1,Διαχείριση[[#This Row],[αρχικό
υπόλοιπο]]),IFERROR(-IPMT(Επιτoκιο/12,1,Διαχείριση[[#This Row],[Αρ.
δόσεων που απομένουν]],D48),0)),0)</f>
        <v>785.08936252181797</v>
      </c>
      <c r="F47" s="31">
        <f ca="1">IFERROR(IF(AND(ΚαταχωρημένεςΤιμές,Διαχείριση[[#This Row],[ημερομηνία
πληρωμής]]&lt;&gt;""),-PPMT(Επιτoκιο/12,1,ΔιάρκειαΔανείου-ROWS($C$4:C47)+1,Διαχείριση[[#This Row],[αρχικό
υπόλοιπο]]),""),0)</f>
        <v>287.35656448377722</v>
      </c>
      <c r="G47" s="31">
        <f ca="1">IF(Διαχείριση[[#This Row],[ημερομηνία
πληρωμής]]="",0,ΦόροςΑκίνητηςΠεριουσίας)</f>
        <v>375</v>
      </c>
      <c r="H47" s="31">
        <f ca="1">IF(Διαχείριση[[#This Row],[ημερομηνία
πληρωμής]]="",0,Διαχείριση[[#This Row],[τόκος]]+Διαχείριση[[#This Row],[κεφάλαιο]]+Διαχείριση[[#This Row],[φόρος ακίνητης
περιουσίας]])</f>
        <v>1447.4459270055952</v>
      </c>
      <c r="I47" s="31">
        <f ca="1">IF(Διαχείριση[[#This Row],[ημερομηνία
πληρωμής]]="",0,Διαχείριση[[#This Row],[αρχικό
υπόλοιπο]]-Διαχείριση[[#This Row],[κεφάλαιο]])</f>
        <v>188421.44700523632</v>
      </c>
      <c r="J47" s="13">
        <f ca="1">IF(Διαχείριση[[#This Row],[υπόλοιπο
που απομένει]]&gt;0,ΤελευταίαΓραμμή-ROW(),0)</f>
        <v>316</v>
      </c>
    </row>
    <row r="48" spans="2:10" ht="15" customHeight="1" x14ac:dyDescent="0.25">
      <c r="B48" s="12">
        <f>ROWS($B$4:B48)</f>
        <v>45</v>
      </c>
      <c r="C48" s="30">
        <f ca="1">IF(ΚαταχωρημένεςΤιμές,IF(Διαχείριση[[#This Row],[Αρ.]]&lt;=ΔιάρκειαΔανείου,IF(ROW()-ROW(Διαχείριση[[#Headers],[ημερομηνία
πληρωμής]])=1,ΈναρξηΔανείου,IF(I47&gt;0,EDATE(C47,1),"")),""),"")</f>
        <v>44579</v>
      </c>
      <c r="D48" s="31">
        <f ca="1">IF(ROW()-ROW(Διαχείριση[[#Headers],[αρχικό
υπόλοιπο]])=1,ΠοσόΔανείου,IF(Διαχείριση[[#This Row],[ημερομηνία
πληρωμής]]="",0,INDEX(Διαχείριση[], ROW()-4,8)))</f>
        <v>188421.44700523632</v>
      </c>
      <c r="E48" s="31">
        <f ca="1">IF(ΚαταχωρημένεςΤιμές,IF(ROW()-ROW(Διαχείριση[[#Headers],[τόκος]])=1,-IPMT(Επιτoκιο/12,1,ΔιάρκειαΔανείου-ROWS($C$4:C48)+1,Διαχείριση[[#This Row],[αρχικό
υπόλοιπο]]),IFERROR(-IPMT(Επιτoκιο/12,1,Διαχείριση[[#This Row],[Αρ.
δόσεων που απομένουν]],D49),0)),0)</f>
        <v>783.88705467389104</v>
      </c>
      <c r="F48" s="31">
        <f ca="1">IFERROR(IF(AND(ΚαταχωρημένεςΤιμές,Διαχείριση[[#This Row],[ημερομηνία
πληρωμής]]&lt;&gt;""),-PPMT(Επιτoκιο/12,1,ΔιάρκειαΔανείου-ROWS($C$4:C48)+1,Διαχείριση[[#This Row],[αρχικό
υπόλοιπο]]),""),0)</f>
        <v>288.55388350245971</v>
      </c>
      <c r="G48" s="31">
        <f ca="1">IF(Διαχείριση[[#This Row],[ημερομηνία
πληρωμής]]="",0,ΦόροςΑκίνητηςΠεριουσίας)</f>
        <v>375</v>
      </c>
      <c r="H48" s="31">
        <f ca="1">IF(Διαχείριση[[#This Row],[ημερομηνία
πληρωμής]]="",0,Διαχείριση[[#This Row],[τόκος]]+Διαχείριση[[#This Row],[κεφάλαιο]]+Διαχείριση[[#This Row],[φόρος ακίνητης
περιουσίας]])</f>
        <v>1447.4409381763508</v>
      </c>
      <c r="I48" s="31">
        <f ca="1">IF(Διαχείριση[[#This Row],[ημερομηνία
πληρωμής]]="",0,Διαχείριση[[#This Row],[αρχικό
υπόλοιπο]]-Διαχείριση[[#This Row],[κεφάλαιο]])</f>
        <v>188132.89312173385</v>
      </c>
      <c r="J48" s="13">
        <f ca="1">IF(Διαχείριση[[#This Row],[υπόλοιπο
που απομένει]]&gt;0,ΤελευταίαΓραμμή-ROW(),0)</f>
        <v>315</v>
      </c>
    </row>
    <row r="49" spans="2:10" ht="15" customHeight="1" x14ac:dyDescent="0.25">
      <c r="B49" s="12">
        <f>ROWS($B$4:B49)</f>
        <v>46</v>
      </c>
      <c r="C49" s="30">
        <f ca="1">IF(ΚαταχωρημένεςΤιμές,IF(Διαχείριση[[#This Row],[Αρ.]]&lt;=ΔιάρκειαΔανείου,IF(ROW()-ROW(Διαχείριση[[#Headers],[ημερομηνία
πληρωμής]])=1,ΈναρξηΔανείου,IF(I48&gt;0,EDATE(C48,1),"")),""),"")</f>
        <v>44610</v>
      </c>
      <c r="D49" s="31">
        <f ca="1">IF(ROW()-ROW(Διαχείριση[[#Headers],[αρχικό
υπόλοιπο]])=1,ΠοσόΔανείου,IF(Διαχείριση[[#This Row],[ημερομηνία
πληρωμής]]="",0,INDEX(Διαχείριση[], ROW()-4,8)))</f>
        <v>188132.89312173385</v>
      </c>
      <c r="E49" s="31">
        <f ca="1">IF(ΚαταχωρημένεςΤιμές,IF(ROW()-ROW(Διαχείριση[[#Headers],[τόκος]])=1,-IPMT(Επιτoκιο/12,1,ΔιάρκειαΔανείου-ROWS($C$4:C49)+1,Διαχείριση[[#This Row],[αρχικό
υπόλοιπο]]),IFERROR(-IPMT(Επιτoκιο/12,1,Διαχείριση[[#This Row],[Αρ.
δόσεων που απομένουν]],D50),0)),0)</f>
        <v>782.6797372099312</v>
      </c>
      <c r="F49" s="31">
        <f ca="1">IFERROR(IF(AND(ΚαταχωρημένεςΤιμές,Διαχείριση[[#This Row],[ημερομηνία
πληρωμής]]&lt;&gt;""),-PPMT(Επιτoκιο/12,1,ΔιάρκειαΔανείου-ROWS($C$4:C49)+1,Διαχείριση[[#This Row],[αρχικό
υπόλοιπο]]),""),0)</f>
        <v>289.75619135038653</v>
      </c>
      <c r="G49" s="31">
        <f ca="1">IF(Διαχείριση[[#This Row],[ημερομηνία
πληρωμής]]="",0,ΦόροςΑκίνητηςΠεριουσίας)</f>
        <v>375</v>
      </c>
      <c r="H49" s="31">
        <f ca="1">IF(Διαχείριση[[#This Row],[ημερομηνία
πληρωμής]]="",0,Διαχείριση[[#This Row],[τόκος]]+Διαχείριση[[#This Row],[κεφάλαιο]]+Διαχείριση[[#This Row],[φόρος ακίνητης
περιουσίας]])</f>
        <v>1447.4359285603177</v>
      </c>
      <c r="I49" s="31">
        <f ca="1">IF(Διαχείριση[[#This Row],[ημερομηνία
πληρωμής]]="",0,Διαχείριση[[#This Row],[αρχικό
υπόλοιπο]]-Διαχείριση[[#This Row],[κεφάλαιο]])</f>
        <v>187843.13693038348</v>
      </c>
      <c r="J49" s="13">
        <f ca="1">IF(Διαχείριση[[#This Row],[υπόλοιπο
που απομένει]]&gt;0,ΤελευταίαΓραμμή-ROW(),0)</f>
        <v>314</v>
      </c>
    </row>
    <row r="50" spans="2:10" ht="15" customHeight="1" x14ac:dyDescent="0.25">
      <c r="B50" s="12">
        <f>ROWS($B$4:B50)</f>
        <v>47</v>
      </c>
      <c r="C50" s="30">
        <f ca="1">IF(ΚαταχωρημένεςΤιμές,IF(Διαχείριση[[#This Row],[Αρ.]]&lt;=ΔιάρκειαΔανείου,IF(ROW()-ROW(Διαχείριση[[#Headers],[ημερομηνία
πληρωμής]])=1,ΈναρξηΔανείου,IF(I49&gt;0,EDATE(C49,1),"")),""),"")</f>
        <v>44638</v>
      </c>
      <c r="D50" s="31">
        <f ca="1">IF(ROW()-ROW(Διαχείριση[[#Headers],[αρχικό
υπόλοιπο]])=1,ΠοσόΔανείου,IF(Διαχείριση[[#This Row],[ημερομηνία
πληρωμής]]="",0,INDEX(Διαχείριση[], ROW()-4,8)))</f>
        <v>187843.13693038348</v>
      </c>
      <c r="E50" s="31">
        <f ca="1">IF(ΚαταχωρημένεςΤιμές,IF(ROW()-ROW(Διαχείριση[[#Headers],[τόκος]])=1,-IPMT(Επιτoκιο/12,1,ΔιάρκειαΔανείου-ROWS($C$4:C50)+1,Διαχείριση[[#This Row],[αρχικό
υπόλοιπο]]),IFERROR(-IPMT(Επιτoκιο/12,1,Διαχείριση[[#This Row],[Αρ.
δόσεων που απομένουν]],D51),0)),0)</f>
        <v>781.46738925653813</v>
      </c>
      <c r="F50" s="31">
        <f ca="1">IFERROR(IF(AND(ΚαταχωρημένεςΤιμές,Διαχείριση[[#This Row],[ημερομηνία
πληρωμής]]&lt;&gt;""),-PPMT(Επιτoκιο/12,1,ΔιάρκειαΔανείου-ROWS($C$4:C50)+1,Διαχείριση[[#This Row],[αρχικό
υπόλοιπο]]),""),0)</f>
        <v>290.96350881434654</v>
      </c>
      <c r="G50" s="31">
        <f ca="1">IF(Διαχείριση[[#This Row],[ημερομηνία
πληρωμής]]="",0,ΦόροςΑκίνητηςΠεριουσίας)</f>
        <v>375</v>
      </c>
      <c r="H50" s="31">
        <f ca="1">IF(Διαχείριση[[#This Row],[ημερομηνία
πληρωμής]]="",0,Διαχείριση[[#This Row],[τόκος]]+Διαχείριση[[#This Row],[κεφάλαιο]]+Διαχείριση[[#This Row],[φόρος ακίνητης
περιουσίας]])</f>
        <v>1447.4308980708847</v>
      </c>
      <c r="I50" s="31">
        <f ca="1">IF(Διαχείριση[[#This Row],[ημερομηνία
πληρωμής]]="",0,Διαχείριση[[#This Row],[αρχικό
υπόλοιπο]]-Διαχείριση[[#This Row],[κεφάλαιο]])</f>
        <v>187552.17342156914</v>
      </c>
      <c r="J50" s="13">
        <f ca="1">IF(Διαχείριση[[#This Row],[υπόλοιπο
που απομένει]]&gt;0,ΤελευταίαΓραμμή-ROW(),0)</f>
        <v>313</v>
      </c>
    </row>
    <row r="51" spans="2:10" ht="15" customHeight="1" x14ac:dyDescent="0.25">
      <c r="B51" s="12">
        <f>ROWS($B$4:B51)</f>
        <v>48</v>
      </c>
      <c r="C51" s="30">
        <f ca="1">IF(ΚαταχωρημένεςΤιμές,IF(Διαχείριση[[#This Row],[Αρ.]]&lt;=ΔιάρκειαΔανείου,IF(ROW()-ROW(Διαχείριση[[#Headers],[ημερομηνία
πληρωμής]])=1,ΈναρξηΔανείου,IF(I50&gt;0,EDATE(C50,1),"")),""),"")</f>
        <v>44669</v>
      </c>
      <c r="D51" s="31">
        <f ca="1">IF(ROW()-ROW(Διαχείριση[[#Headers],[αρχικό
υπόλοιπο]])=1,ΠοσόΔανείου,IF(Διαχείριση[[#This Row],[ημερομηνία
πληρωμής]]="",0,INDEX(Διαχείριση[], ROW()-4,8)))</f>
        <v>187552.17342156914</v>
      </c>
      <c r="E51" s="31">
        <f ca="1">IF(ΚαταχωρημένεςΤιμές,IF(ROW()-ROW(Διαχείριση[[#Headers],[τόκος]])=1,-IPMT(Επιτoκιο/12,1,ΔιάρκειαΔανείου-ROWS($C$4:C51)+1,Διαχείριση[[#This Row],[αρχικό
υπόλοιπο]]),IFERROR(-IPMT(Επιτoκιο/12,1,Διαχείριση[[#This Row],[Αρ.
δόσεων που απομένουν]],D52),0)),0)</f>
        <v>780.24998985333912</v>
      </c>
      <c r="F51" s="31">
        <f ca="1">IFERROR(IF(AND(ΚαταχωρημένεςΤιμές,Διαχείριση[[#This Row],[ημερομηνία
πληρωμής]]&lt;&gt;""),-PPMT(Επιτoκιο/12,1,ΔιάρκειαΔανείου-ROWS($C$4:C51)+1,Διαχείριση[[#This Row],[αρχικό
υπόλοιπο]]),""),0)</f>
        <v>292.17585676773962</v>
      </c>
      <c r="G51" s="31">
        <f ca="1">IF(Διαχείριση[[#This Row],[ημερομηνία
πληρωμής]]="",0,ΦόροςΑκίνητηςΠεριουσίας)</f>
        <v>375</v>
      </c>
      <c r="H51" s="31">
        <f ca="1">IF(Διαχείριση[[#This Row],[ημερομηνία
πληρωμής]]="",0,Διαχείριση[[#This Row],[τόκος]]+Διαχείριση[[#This Row],[κεφάλαιο]]+Διαχείριση[[#This Row],[φόρος ακίνητης
περιουσίας]])</f>
        <v>1447.4258466210788</v>
      </c>
      <c r="I51" s="31">
        <f ca="1">IF(Διαχείριση[[#This Row],[ημερομηνία
πληρωμής]]="",0,Διαχείριση[[#This Row],[αρχικό
υπόλοιπο]]-Διαχείριση[[#This Row],[κεφάλαιο]])</f>
        <v>187259.99756480139</v>
      </c>
      <c r="J51" s="13">
        <f ca="1">IF(Διαχείριση[[#This Row],[υπόλοιπο
που απομένει]]&gt;0,ΤελευταίαΓραμμή-ROW(),0)</f>
        <v>312</v>
      </c>
    </row>
    <row r="52" spans="2:10" ht="15" customHeight="1" x14ac:dyDescent="0.25">
      <c r="B52" s="12">
        <f>ROWS($B$4:B52)</f>
        <v>49</v>
      </c>
      <c r="C52" s="30">
        <f ca="1">IF(ΚαταχωρημένεςΤιμές,IF(Διαχείριση[[#This Row],[Αρ.]]&lt;=ΔιάρκειαΔανείου,IF(ROW()-ROW(Διαχείριση[[#Headers],[ημερομηνία
πληρωμής]])=1,ΈναρξηΔανείου,IF(I51&gt;0,EDATE(C51,1),"")),""),"")</f>
        <v>44699</v>
      </c>
      <c r="D52" s="31">
        <f ca="1">IF(ROW()-ROW(Διαχείριση[[#Headers],[αρχικό
υπόλοιπο]])=1,ΠοσόΔανείου,IF(Διαχείριση[[#This Row],[ημερομηνία
πληρωμής]]="",0,INDEX(Διαχείριση[], ROW()-4,8)))</f>
        <v>187259.99756480139</v>
      </c>
      <c r="E52" s="31">
        <f ca="1">IF(ΚαταχωρημένεςΤιμές,IF(ROW()-ROW(Διαχείριση[[#Headers],[τόκος]])=1,-IPMT(Επιτoκιο/12,1,ΔιάρκειαΔανείου-ROWS($C$4:C52)+1,Διαχείριση[[#This Row],[αρχικό
υπόλοιπο]]),IFERROR(-IPMT(Επιτoκιο/12,1,Διαχείριση[[#This Row],[Αρ.
δόσεων που απομένουν]],D53),0)),0)</f>
        <v>779.02751795262691</v>
      </c>
      <c r="F52" s="31">
        <f ca="1">IFERROR(IF(AND(ΚαταχωρημένεςΤιμές,Διαχείριση[[#This Row],[ημερομηνία
πληρωμής]]&lt;&gt;""),-PPMT(Επιτoκιο/12,1,ΔιάρκειαΔανείου-ROWS($C$4:C52)+1,Διαχείριση[[#This Row],[αρχικό
υπόλοιπο]]),""),0)</f>
        <v>293.39325617093863</v>
      </c>
      <c r="G52" s="31">
        <f ca="1">IF(Διαχείριση[[#This Row],[ημερομηνία
πληρωμής]]="",0,ΦόροςΑκίνητηςΠεριουσίας)</f>
        <v>375</v>
      </c>
      <c r="H52" s="31">
        <f ca="1">IF(Διαχείριση[[#This Row],[ημερομηνία
πληρωμής]]="",0,Διαχείριση[[#This Row],[τόκος]]+Διαχείριση[[#This Row],[κεφάλαιο]]+Διαχείριση[[#This Row],[φόρος ακίνητης
περιουσίας]])</f>
        <v>1447.4207741235655</v>
      </c>
      <c r="I52" s="31">
        <f ca="1">IF(Διαχείριση[[#This Row],[ημερομηνία
πληρωμής]]="",0,Διαχείριση[[#This Row],[αρχικό
υπόλοιπο]]-Διαχείριση[[#This Row],[κεφάλαιο]])</f>
        <v>186966.60430863046</v>
      </c>
      <c r="J52" s="13">
        <f ca="1">IF(Διαχείριση[[#This Row],[υπόλοιπο
που απομένει]]&gt;0,ΤελευταίαΓραμμή-ROW(),0)</f>
        <v>311</v>
      </c>
    </row>
    <row r="53" spans="2:10" ht="15" customHeight="1" x14ac:dyDescent="0.25">
      <c r="B53" s="12">
        <f>ROWS($B$4:B53)</f>
        <v>50</v>
      </c>
      <c r="C53" s="30">
        <f ca="1">IF(ΚαταχωρημένεςΤιμές,IF(Διαχείριση[[#This Row],[Αρ.]]&lt;=ΔιάρκειαΔανείου,IF(ROW()-ROW(Διαχείριση[[#Headers],[ημερομηνία
πληρωμής]])=1,ΈναρξηΔανείου,IF(I52&gt;0,EDATE(C52,1),"")),""),"")</f>
        <v>44730</v>
      </c>
      <c r="D53" s="31">
        <f ca="1">IF(ROW()-ROW(Διαχείριση[[#Headers],[αρχικό
υπόλοιπο]])=1,ΠοσόΔανείου,IF(Διαχείριση[[#This Row],[ημερομηνία
πληρωμής]]="",0,INDEX(Διαχείριση[], ROW()-4,8)))</f>
        <v>186966.60430863046</v>
      </c>
      <c r="E53" s="31">
        <f ca="1">IF(ΚαταχωρημένεςΤιμές,IF(ROW()-ROW(Διαχείριση[[#Headers],[τόκος]])=1,-IPMT(Επιτoκιο/12,1,ΔιάρκειαΔανείου-ROWS($C$4:C53)+1,Διαχείριση[[#This Row],[αρχικό
υπόλοιπο]]),IFERROR(-IPMT(Επιτoκιο/12,1,Διαχείριση[[#This Row],[Αρ.
δόσεων που απομένουν]],D54),0)),0)</f>
        <v>777.79995241899496</v>
      </c>
      <c r="F53" s="31">
        <f ca="1">IFERROR(IF(AND(ΚαταχωρημένεςΤιμές,Διαχείριση[[#This Row],[ημερομηνία
πληρωμής]]&lt;&gt;""),-PPMT(Επιτoκιο/12,1,ΔιάρκειαΔανείου-ROWS($C$4:C53)+1,Διαχείριση[[#This Row],[αρχικό
υπόλοιπο]]),""),0)</f>
        <v>294.61572807165072</v>
      </c>
      <c r="G53" s="31">
        <f ca="1">IF(Διαχείριση[[#This Row],[ημερομηνία
πληρωμής]]="",0,ΦόροςΑκίνητηςΠεριουσίας)</f>
        <v>375</v>
      </c>
      <c r="H53" s="31">
        <f ca="1">IF(Διαχείριση[[#This Row],[ημερομηνία
πληρωμής]]="",0,Διαχείριση[[#This Row],[τόκος]]+Διαχείριση[[#This Row],[κεφάλαιο]]+Διαχείριση[[#This Row],[φόρος ακίνητης
περιουσίας]])</f>
        <v>1447.4156804906456</v>
      </c>
      <c r="I53" s="31">
        <f ca="1">IF(Διαχείριση[[#This Row],[ημερομηνία
πληρωμής]]="",0,Διαχείριση[[#This Row],[αρχικό
υπόλοιπο]]-Διαχείριση[[#This Row],[κεφάλαιο]])</f>
        <v>186671.9885805588</v>
      </c>
      <c r="J53" s="13">
        <f ca="1">IF(Διαχείριση[[#This Row],[υπόλοιπο
που απομένει]]&gt;0,ΤελευταίαΓραμμή-ROW(),0)</f>
        <v>310</v>
      </c>
    </row>
    <row r="54" spans="2:10" ht="15" customHeight="1" x14ac:dyDescent="0.25">
      <c r="B54" s="12">
        <f>ROWS($B$4:B54)</f>
        <v>51</v>
      </c>
      <c r="C54" s="30">
        <f ca="1">IF(ΚαταχωρημένεςΤιμές,IF(Διαχείριση[[#This Row],[Αρ.]]&lt;=ΔιάρκειαΔανείου,IF(ROW()-ROW(Διαχείριση[[#Headers],[ημερομηνία
πληρωμής]])=1,ΈναρξηΔανείου,IF(I53&gt;0,EDATE(C53,1),"")),""),"")</f>
        <v>44760</v>
      </c>
      <c r="D54" s="31">
        <f ca="1">IF(ROW()-ROW(Διαχείριση[[#Headers],[αρχικό
υπόλοιπο]])=1,ΠοσόΔανείου,IF(Διαχείριση[[#This Row],[ημερομηνία
πληρωμής]]="",0,INDEX(Διαχείριση[], ROW()-4,8)))</f>
        <v>186671.9885805588</v>
      </c>
      <c r="E54" s="31">
        <f ca="1">IF(ΚαταχωρημένεςΤιμές,IF(ROW()-ROW(Διαχείριση[[#Headers],[τόκος]])=1,-IPMT(Επιτoκιο/12,1,ΔιάρκειαΔανείου-ROWS($C$4:C54)+1,Διαχείριση[[#This Row],[αρχικό
υπόλοιπο]]),IFERROR(-IPMT(Επιτoκιο/12,1,Διαχείριση[[#This Row],[Αρ.
δόσεων που απομένουν]],D55),0)),0)</f>
        <v>776.56727202897298</v>
      </c>
      <c r="F54" s="31">
        <f ca="1">IFERROR(IF(AND(ΚαταχωρημένεςΤιμές,Διαχείριση[[#This Row],[ημερομηνία
πληρωμής]]&lt;&gt;""),-PPMT(Επιτoκιο/12,1,ΔιάρκειαΔανείου-ROWS($C$4:C54)+1,Διαχείριση[[#This Row],[αρχικό
υπόλοιπο]]),""),0)</f>
        <v>295.84329360528261</v>
      </c>
      <c r="G54" s="31">
        <f ca="1">IF(Διαχείριση[[#This Row],[ημερομηνία
πληρωμής]]="",0,ΦόροςΑκίνητηςΠεριουσίας)</f>
        <v>375</v>
      </c>
      <c r="H54" s="31">
        <f ca="1">IF(Διαχείριση[[#This Row],[ημερομηνία
πληρωμής]]="",0,Διαχείριση[[#This Row],[τόκος]]+Διαχείριση[[#This Row],[κεφάλαιο]]+Διαχείριση[[#This Row],[φόρος ακίνητης
περιουσίας]])</f>
        <v>1447.4105656342556</v>
      </c>
      <c r="I54" s="31">
        <f ca="1">IF(Διαχείριση[[#This Row],[ημερομηνία
πληρωμής]]="",0,Διαχείριση[[#This Row],[αρχικό
υπόλοιπο]]-Διαχείριση[[#This Row],[κεφάλαιο]])</f>
        <v>186376.14528695351</v>
      </c>
      <c r="J54" s="13">
        <f ca="1">IF(Διαχείριση[[#This Row],[υπόλοιπο
που απομένει]]&gt;0,ΤελευταίαΓραμμή-ROW(),0)</f>
        <v>309</v>
      </c>
    </row>
    <row r="55" spans="2:10" ht="15" customHeight="1" x14ac:dyDescent="0.25">
      <c r="B55" s="12">
        <f>ROWS($B$4:B55)</f>
        <v>52</v>
      </c>
      <c r="C55" s="30">
        <f ca="1">IF(ΚαταχωρημένεςΤιμές,IF(Διαχείριση[[#This Row],[Αρ.]]&lt;=ΔιάρκειαΔανείου,IF(ROW()-ROW(Διαχείριση[[#Headers],[ημερομηνία
πληρωμής]])=1,ΈναρξηΔανείου,IF(I54&gt;0,EDATE(C54,1),"")),""),"")</f>
        <v>44791</v>
      </c>
      <c r="D55" s="31">
        <f ca="1">IF(ROW()-ROW(Διαχείριση[[#Headers],[αρχικό
υπόλοιπο]])=1,ΠοσόΔανείου,IF(Διαχείριση[[#This Row],[ημερομηνία
πληρωμής]]="",0,INDEX(Διαχείριση[], ROW()-4,8)))</f>
        <v>186376.14528695351</v>
      </c>
      <c r="E55" s="31">
        <f ca="1">IF(ΚαταχωρημένεςΤιμές,IF(ROW()-ROW(Διαχείριση[[#Headers],[τόκος]])=1,-IPMT(Επιτoκιο/12,1,ΔιάρκειαΔανείου-ROWS($C$4:C55)+1,Διαχείριση[[#This Row],[αρχικό
υπόλοιπο]]),IFERROR(-IPMT(Επιτoκιο/12,1,Διαχείριση[[#This Row],[Αρ.
δόσεων που απομένουν]],D56),0)),0)</f>
        <v>775.32945547065924</v>
      </c>
      <c r="F55" s="31">
        <f ca="1">IFERROR(IF(AND(ΚαταχωρημένεςΤιμές,Διαχείριση[[#This Row],[ημερομηνία
πληρωμής]]&lt;&gt;""),-PPMT(Επιτoκιο/12,1,ΔιάρκειαΔανείου-ROWS($C$4:C55)+1,Διαχείριση[[#This Row],[αρχικό
υπόλοιπο]]),""),0)</f>
        <v>297.07597399530465</v>
      </c>
      <c r="G55" s="31">
        <f ca="1">IF(Διαχείριση[[#This Row],[ημερομηνία
πληρωμής]]="",0,ΦόροςΑκίνητηςΠεριουσίας)</f>
        <v>375</v>
      </c>
      <c r="H55" s="31">
        <f ca="1">IF(Διαχείριση[[#This Row],[ημερομηνία
πληρωμής]]="",0,Διαχείριση[[#This Row],[τόκος]]+Διαχείριση[[#This Row],[κεφάλαιο]]+Διαχείριση[[#This Row],[φόρος ακίνητης
περιουσίας]])</f>
        <v>1447.4054294659638</v>
      </c>
      <c r="I55" s="31">
        <f ca="1">IF(Διαχείριση[[#This Row],[ημερομηνία
πληρωμής]]="",0,Διαχείριση[[#This Row],[αρχικό
υπόλοιπο]]-Διαχείριση[[#This Row],[κεφάλαιο]])</f>
        <v>186079.06931295822</v>
      </c>
      <c r="J55" s="13">
        <f ca="1">IF(Διαχείριση[[#This Row],[υπόλοιπο
που απομένει]]&gt;0,ΤελευταίαΓραμμή-ROW(),0)</f>
        <v>308</v>
      </c>
    </row>
    <row r="56" spans="2:10" ht="15" customHeight="1" x14ac:dyDescent="0.25">
      <c r="B56" s="12">
        <f>ROWS($B$4:B56)</f>
        <v>53</v>
      </c>
      <c r="C56" s="30">
        <f ca="1">IF(ΚαταχωρημένεςΤιμές,IF(Διαχείριση[[#This Row],[Αρ.]]&lt;=ΔιάρκειαΔανείου,IF(ROW()-ROW(Διαχείριση[[#Headers],[ημερομηνία
πληρωμής]])=1,ΈναρξηΔανείου,IF(I55&gt;0,EDATE(C55,1),"")),""),"")</f>
        <v>44822</v>
      </c>
      <c r="D56" s="31">
        <f ca="1">IF(ROW()-ROW(Διαχείριση[[#Headers],[αρχικό
υπόλοιπο]])=1,ΠοσόΔανείου,IF(Διαχείριση[[#This Row],[ημερομηνία
πληρωμής]]="",0,INDEX(Διαχείριση[], ROW()-4,8)))</f>
        <v>186079.06931295822</v>
      </c>
      <c r="E56" s="31">
        <f ca="1">IF(ΚαταχωρημένεςΤιμές,IF(ROW()-ROW(Διαχείριση[[#Headers],[τόκος]])=1,-IPMT(Επιτoκιο/12,1,ΔιάρκειαΔανείου-ROWS($C$4:C56)+1,Διαχείριση[[#This Row],[αρχικό
υπόλοιπο]]),IFERROR(-IPMT(Επιτoκιο/12,1,Διαχείριση[[#This Row],[Αρ.
δόσεων που απομένουν]],D57),0)),0)</f>
        <v>774.08648134335249</v>
      </c>
      <c r="F56" s="31">
        <f ca="1">IFERROR(IF(AND(ΚαταχωρημένεςΤιμές,Διαχείριση[[#This Row],[ημερομηνία
πληρωμής]]&lt;&gt;""),-PPMT(Επιτoκιο/12,1,ΔιάρκειαΔανείου-ROWS($C$4:C56)+1,Διαχείριση[[#This Row],[αρχικό
υπόλοιπο]]),""),0)</f>
        <v>298.31379055361845</v>
      </c>
      <c r="G56" s="31">
        <f ca="1">IF(Διαχείριση[[#This Row],[ημερομηνία
πληρωμής]]="",0,ΦόροςΑκίνητηςΠεριουσίας)</f>
        <v>375</v>
      </c>
      <c r="H56" s="31">
        <f ca="1">IF(Διαχείριση[[#This Row],[ημερομηνία
πληρωμής]]="",0,Διαχείριση[[#This Row],[τόκος]]+Διαχείριση[[#This Row],[κεφάλαιο]]+Διαχείριση[[#This Row],[φόρος ακίνητης
περιουσίας]])</f>
        <v>1447.4002718969709</v>
      </c>
      <c r="I56" s="31">
        <f ca="1">IF(Διαχείριση[[#This Row],[ημερομηνία
πληρωμής]]="",0,Διαχείριση[[#This Row],[αρχικό
υπόλοιπο]]-Διαχείριση[[#This Row],[κεφάλαιο]])</f>
        <v>185780.75552240459</v>
      </c>
      <c r="J56" s="13">
        <f ca="1">IF(Διαχείριση[[#This Row],[υπόλοιπο
που απομένει]]&gt;0,ΤελευταίαΓραμμή-ROW(),0)</f>
        <v>307</v>
      </c>
    </row>
    <row r="57" spans="2:10" ht="15" customHeight="1" x14ac:dyDescent="0.25">
      <c r="B57" s="12">
        <f>ROWS($B$4:B57)</f>
        <v>54</v>
      </c>
      <c r="C57" s="30">
        <f ca="1">IF(ΚαταχωρημένεςΤιμές,IF(Διαχείριση[[#This Row],[Αρ.]]&lt;=ΔιάρκειαΔανείου,IF(ROW()-ROW(Διαχείριση[[#Headers],[ημερομηνία
πληρωμής]])=1,ΈναρξηΔανείου,IF(I56&gt;0,EDATE(C56,1),"")),""),"")</f>
        <v>44852</v>
      </c>
      <c r="D57" s="31">
        <f ca="1">IF(ROW()-ROW(Διαχείριση[[#Headers],[αρχικό
υπόλοιπο]])=1,ΠοσόΔανείου,IF(Διαχείριση[[#This Row],[ημερομηνία
πληρωμής]]="",0,INDEX(Διαχείριση[], ROW()-4,8)))</f>
        <v>185780.75552240459</v>
      </c>
      <c r="E57" s="31">
        <f ca="1">IF(ΚαταχωρημένεςΤιμές,IF(ROW()-ROW(Διαχείριση[[#Headers],[τόκος]])=1,-IPMT(Επιτoκιο/12,1,ΔιάρκειαΔανείου-ROWS($C$4:C57)+1,Διαχείριση[[#This Row],[αρχικό
υπόλοιπο]]),IFERROR(-IPMT(Επιτoκιο/12,1,Διαχείριση[[#This Row],[Αρ.
δόσεων που απομένουν]],D58),0)),0)</f>
        <v>772.83832815718199</v>
      </c>
      <c r="F57" s="31">
        <f ca="1">IFERROR(IF(AND(ΚαταχωρημένεςΤιμές,Διαχείριση[[#This Row],[ημερομηνία
πληρωμής]]&lt;&gt;""),-PPMT(Επιτoκιο/12,1,ΔιάρκειαΔανείου-ROWS($C$4:C57)+1,Διαχείριση[[#This Row],[αρχικό
υπόλοιπο]]),""),0)</f>
        <v>299.55676468092526</v>
      </c>
      <c r="G57" s="31">
        <f ca="1">IF(Διαχείριση[[#This Row],[ημερομηνία
πληρωμής]]="",0,ΦόροςΑκίνητηςΠεριουσίας)</f>
        <v>375</v>
      </c>
      <c r="H57" s="31">
        <f ca="1">IF(Διαχείριση[[#This Row],[ημερομηνία
πληρωμής]]="",0,Διαχείριση[[#This Row],[τόκος]]+Διαχείριση[[#This Row],[κεφάλαιο]]+Διαχείριση[[#This Row],[φόρος ακίνητης
περιουσίας]])</f>
        <v>1447.3950928381073</v>
      </c>
      <c r="I57" s="31">
        <f ca="1">IF(Διαχείριση[[#This Row],[ημερομηνία
πληρωμής]]="",0,Διαχείριση[[#This Row],[αρχικό
υπόλοιπο]]-Διαχείριση[[#This Row],[κεφάλαιο]])</f>
        <v>185481.19875772367</v>
      </c>
      <c r="J57" s="13">
        <f ca="1">IF(Διαχείριση[[#This Row],[υπόλοιπο
που απομένει]]&gt;0,ΤελευταίαΓραμμή-ROW(),0)</f>
        <v>306</v>
      </c>
    </row>
    <row r="58" spans="2:10" ht="15" customHeight="1" x14ac:dyDescent="0.25">
      <c r="B58" s="12">
        <f>ROWS($B$4:B58)</f>
        <v>55</v>
      </c>
      <c r="C58" s="30">
        <f ca="1">IF(ΚαταχωρημένεςΤιμές,IF(Διαχείριση[[#This Row],[Αρ.]]&lt;=ΔιάρκειαΔανείου,IF(ROW()-ROW(Διαχείριση[[#Headers],[ημερομηνία
πληρωμής]])=1,ΈναρξηΔανείου,IF(I57&gt;0,EDATE(C57,1),"")),""),"")</f>
        <v>44883</v>
      </c>
      <c r="D58" s="31">
        <f ca="1">IF(ROW()-ROW(Διαχείριση[[#Headers],[αρχικό
υπόλοιπο]])=1,ΠοσόΔανείου,IF(Διαχείριση[[#This Row],[ημερομηνία
πληρωμής]]="",0,INDEX(Διαχείριση[], ROW()-4,8)))</f>
        <v>185481.19875772367</v>
      </c>
      <c r="E58" s="31">
        <f ca="1">IF(ΚαταχωρημένεςΤιμές,IF(ROW()-ROW(Διαχείριση[[#Headers],[τόκος]])=1,-IPMT(Επιτoκιο/12,1,ΔιάρκειαΔανείου-ROWS($C$4:C58)+1,Διαχείριση[[#This Row],[αρχικό
υπόλοιπο]]),IFERROR(-IPMT(Επιτoκιο/12,1,Διαχείριση[[#This Row],[Αρ.
δόσεων που απομένουν]],D59),0)),0)</f>
        <v>771.58497433273578</v>
      </c>
      <c r="F58" s="31">
        <f ca="1">IFERROR(IF(AND(ΚαταχωρημένεςΤιμές,Διαχείριση[[#This Row],[ημερομηνία
πληρωμής]]&lt;&gt;""),-PPMT(Επιτoκιο/12,1,ΔιάρκειαΔανείου-ROWS($C$4:C58)+1,Διαχείριση[[#This Row],[αρχικό
υπόλοιπο]]),""),0)</f>
        <v>300.80491786709564</v>
      </c>
      <c r="G58" s="31">
        <f ca="1">IF(Διαχείριση[[#This Row],[ημερομηνία
πληρωμής]]="",0,ΦόροςΑκίνητηςΠεριουσίας)</f>
        <v>375</v>
      </c>
      <c r="H58" s="31">
        <f ca="1">IF(Διαχείριση[[#This Row],[ημερομηνία
πληρωμής]]="",0,Διαχείριση[[#This Row],[τόκος]]+Διαχείριση[[#This Row],[κεφάλαιο]]+Διαχείριση[[#This Row],[φόρος ακίνητης
περιουσίας]])</f>
        <v>1447.3898921998314</v>
      </c>
      <c r="I58" s="31">
        <f ca="1">IF(Διαχείριση[[#This Row],[ημερομηνία
πληρωμής]]="",0,Διαχείριση[[#This Row],[αρχικό
υπόλοιπο]]-Διαχείριση[[#This Row],[κεφάλαιο]])</f>
        <v>185180.39383985658</v>
      </c>
      <c r="J58" s="13">
        <f ca="1">IF(Διαχείριση[[#This Row],[υπόλοιπο
που απομένει]]&gt;0,ΤελευταίαΓραμμή-ROW(),0)</f>
        <v>305</v>
      </c>
    </row>
    <row r="59" spans="2:10" ht="15" customHeight="1" x14ac:dyDescent="0.25">
      <c r="B59" s="12">
        <f>ROWS($B$4:B59)</f>
        <v>56</v>
      </c>
      <c r="C59" s="30">
        <f ca="1">IF(ΚαταχωρημένεςΤιμές,IF(Διαχείριση[[#This Row],[Αρ.]]&lt;=ΔιάρκειαΔανείου,IF(ROW()-ROW(Διαχείριση[[#Headers],[ημερομηνία
πληρωμής]])=1,ΈναρξηΔανείου,IF(I58&gt;0,EDATE(C58,1),"")),""),"")</f>
        <v>44913</v>
      </c>
      <c r="D59" s="31">
        <f ca="1">IF(ROW()-ROW(Διαχείριση[[#Headers],[αρχικό
υπόλοιπο]])=1,ΠοσόΔανείου,IF(Διαχείριση[[#This Row],[ημερομηνία
πληρωμής]]="",0,INDEX(Διαχείριση[], ROW()-4,8)))</f>
        <v>185180.39383985658</v>
      </c>
      <c r="E59" s="31">
        <f ca="1">IF(ΚαταχωρημένεςΤιμές,IF(ROW()-ROW(Διαχείριση[[#Headers],[τόκος]])=1,-IPMT(Επιτoκιο/12,1,ΔιάρκειαΔανείου-ROWS($C$4:C59)+1,Διαχείριση[[#This Row],[αρχικό
υπόλοιπο]]),IFERROR(-IPMT(Επιτoκιο/12,1,Διαχείριση[[#This Row],[Αρ.
δόσεων που απομένουν]],D60),0)),0)</f>
        <v>770.32639820068766</v>
      </c>
      <c r="F59" s="31">
        <f ca="1">IFERROR(IF(AND(ΚαταχωρημένεςΤιμές,Διαχείριση[[#This Row],[ημερομηνία
πληρωμής]]&lt;&gt;""),-PPMT(Επιτoκιο/12,1,ΔιάρκειαΔανείου-ROWS($C$4:C59)+1,Διαχείριση[[#This Row],[αρχικό
υπόλοιπο]]),""),0)</f>
        <v>302.0582716915419</v>
      </c>
      <c r="G59" s="31">
        <f ca="1">IF(Διαχείριση[[#This Row],[ημερομηνία
πληρωμής]]="",0,ΦόροςΑκίνητηςΠεριουσίας)</f>
        <v>375</v>
      </c>
      <c r="H59" s="31">
        <f ca="1">IF(Διαχείριση[[#This Row],[ημερομηνία
πληρωμής]]="",0,Διαχείριση[[#This Row],[τόκος]]+Διαχείριση[[#This Row],[κεφάλαιο]]+Διαχείριση[[#This Row],[φόρος ακίνητης
περιουσίας]])</f>
        <v>1447.3846698922296</v>
      </c>
      <c r="I59" s="31">
        <f ca="1">IF(Διαχείριση[[#This Row],[ημερομηνία
πληρωμής]]="",0,Διαχείριση[[#This Row],[αρχικό
υπόλοιπο]]-Διαχείριση[[#This Row],[κεφάλαιο]])</f>
        <v>184878.33556816503</v>
      </c>
      <c r="J59" s="13">
        <f ca="1">IF(Διαχείριση[[#This Row],[υπόλοιπο
που απομένει]]&gt;0,ΤελευταίαΓραμμή-ROW(),0)</f>
        <v>304</v>
      </c>
    </row>
    <row r="60" spans="2:10" ht="15" customHeight="1" x14ac:dyDescent="0.25">
      <c r="B60" s="12">
        <f>ROWS($B$4:B60)</f>
        <v>57</v>
      </c>
      <c r="C60" s="30">
        <f ca="1">IF(ΚαταχωρημένεςΤιμές,IF(Διαχείριση[[#This Row],[Αρ.]]&lt;=ΔιάρκειαΔανείου,IF(ROW()-ROW(Διαχείριση[[#Headers],[ημερομηνία
πληρωμής]])=1,ΈναρξηΔανείου,IF(I59&gt;0,EDATE(C59,1),"")),""),"")</f>
        <v>44944</v>
      </c>
      <c r="D60" s="31">
        <f ca="1">IF(ROW()-ROW(Διαχείριση[[#Headers],[αρχικό
υπόλοιπο]])=1,ΠοσόΔανείου,IF(Διαχείριση[[#This Row],[ημερομηνία
πληρωμής]]="",0,INDEX(Διαχείριση[], ROW()-4,8)))</f>
        <v>184878.33556816503</v>
      </c>
      <c r="E60" s="31">
        <f ca="1">IF(ΚαταχωρημένεςΤιμές,IF(ROW()-ROW(Διαχείριση[[#Headers],[τόκος]])=1,-IPMT(Επιτoκιο/12,1,ΔιάρκειαΔανείου-ROWS($C$4:C60)+1,Διαχείριση[[#This Row],[αρχικό
υπόλοιπο]]),IFERROR(-IPMT(Επιτoκιο/12,1,Διαχείριση[[#This Row],[Αρ.
δόσεων που απομένουν]],D61),0)),0)</f>
        <v>769.06257800142271</v>
      </c>
      <c r="F60" s="31">
        <f ca="1">IFERROR(IF(AND(ΚαταχωρημένεςΤιμές,Διαχείριση[[#This Row],[ημερομηνία
πληρωμής]]&lt;&gt;""),-PPMT(Επιτoκιο/12,1,ΔιάρκειαΔανείου-ROWS($C$4:C60)+1,Διαχείριση[[#This Row],[αρχικό
υπόλοιπο]]),""),0)</f>
        <v>303.31684782359002</v>
      </c>
      <c r="G60" s="31">
        <f ca="1">IF(Διαχείριση[[#This Row],[ημερομηνία
πληρωμής]]="",0,ΦόροςΑκίνητηςΠεριουσίας)</f>
        <v>375</v>
      </c>
      <c r="H60" s="31">
        <f ca="1">IF(Διαχείριση[[#This Row],[ημερομηνία
πληρωμής]]="",0,Διαχείριση[[#This Row],[τόκος]]+Διαχείριση[[#This Row],[κεφάλαιο]]+Διαχείριση[[#This Row],[φόρος ακίνητης
περιουσίας]])</f>
        <v>1447.3794258250127</v>
      </c>
      <c r="I60" s="31">
        <f ca="1">IF(Διαχείριση[[#This Row],[ημερομηνία
πληρωμής]]="",0,Διαχείριση[[#This Row],[αρχικό
υπόλοιπο]]-Διαχείριση[[#This Row],[κεφάλαιο]])</f>
        <v>184575.01872034144</v>
      </c>
      <c r="J60" s="13">
        <f ca="1">IF(Διαχείριση[[#This Row],[υπόλοιπο
που απομένει]]&gt;0,ΤελευταίαΓραμμή-ROW(),0)</f>
        <v>303</v>
      </c>
    </row>
    <row r="61" spans="2:10" ht="15" customHeight="1" x14ac:dyDescent="0.25">
      <c r="B61" s="12">
        <f>ROWS($B$4:B61)</f>
        <v>58</v>
      </c>
      <c r="C61" s="30">
        <f ca="1">IF(ΚαταχωρημένεςΤιμές,IF(Διαχείριση[[#This Row],[Αρ.]]&lt;=ΔιάρκειαΔανείου,IF(ROW()-ROW(Διαχείριση[[#Headers],[ημερομηνία
πληρωμής]])=1,ΈναρξηΔανείου,IF(I60&gt;0,EDATE(C60,1),"")),""),"")</f>
        <v>44975</v>
      </c>
      <c r="D61" s="31">
        <f ca="1">IF(ROW()-ROW(Διαχείριση[[#Headers],[αρχικό
υπόλοιπο]])=1,ΠοσόΔανείου,IF(Διαχείριση[[#This Row],[ημερομηνία
πληρωμής]]="",0,INDEX(Διαχείριση[], ROW()-4,8)))</f>
        <v>184575.01872034144</v>
      </c>
      <c r="E61" s="31">
        <f ca="1">IF(ΚαταχωρημένεςΤιμές,IF(ROW()-ROW(Διαχείριση[[#Headers],[τόκος]])=1,-IPMT(Επιτoκιο/12,1,ΔιάρκειαΔανείου-ROWS($C$4:C61)+1,Διαχείριση[[#This Row],[αρχικό
υπόλοιπο]]),IFERROR(-IPMT(Επιτoκιο/12,1,Διαχείριση[[#This Row],[Αρ.
δόσεων που απομένουν]],D62),0)),0)</f>
        <v>767.79349188466074</v>
      </c>
      <c r="F61" s="31">
        <f ca="1">IFERROR(IF(AND(ΚαταχωρημένεςΤιμές,Διαχείριση[[#This Row],[ημερομηνία
πληρωμής]]&lt;&gt;""),-PPMT(Επιτoκιο/12,1,ΔιάρκειαΔανείου-ROWS($C$4:C61)+1,Διαχείριση[[#This Row],[αρχικό
υπόλοιπο]]),""),0)</f>
        <v>304.58066802285504</v>
      </c>
      <c r="G61" s="31">
        <f ca="1">IF(Διαχείριση[[#This Row],[ημερομηνία
πληρωμής]]="",0,ΦόροςΑκίνητηςΠεριουσίας)</f>
        <v>375</v>
      </c>
      <c r="H61" s="31">
        <f ca="1">IF(Διαχείριση[[#This Row],[ημερομηνία
πληρωμής]]="",0,Διαχείριση[[#This Row],[τόκος]]+Διαχείριση[[#This Row],[κεφάλαιο]]+Διαχείριση[[#This Row],[φόρος ακίνητης
περιουσίας]])</f>
        <v>1447.3741599075158</v>
      </c>
      <c r="I61" s="31">
        <f ca="1">IF(Διαχείριση[[#This Row],[ημερομηνία
πληρωμής]]="",0,Διαχείριση[[#This Row],[αρχικό
υπόλοιπο]]-Διαχείριση[[#This Row],[κεφάλαιο]])</f>
        <v>184270.43805231858</v>
      </c>
      <c r="J61" s="13">
        <f ca="1">IF(Διαχείριση[[#This Row],[υπόλοιπο
που απομένει]]&gt;0,ΤελευταίαΓραμμή-ROW(),0)</f>
        <v>302</v>
      </c>
    </row>
    <row r="62" spans="2:10" ht="15" customHeight="1" x14ac:dyDescent="0.25">
      <c r="B62" s="12">
        <f>ROWS($B$4:B62)</f>
        <v>59</v>
      </c>
      <c r="C62" s="30">
        <f ca="1">IF(ΚαταχωρημένεςΤιμές,IF(Διαχείριση[[#This Row],[Αρ.]]&lt;=ΔιάρκειαΔανείου,IF(ROW()-ROW(Διαχείριση[[#Headers],[ημερομηνία
πληρωμής]])=1,ΈναρξηΔανείου,IF(I61&gt;0,EDATE(C61,1),"")),""),"")</f>
        <v>45003</v>
      </c>
      <c r="D62" s="31">
        <f ca="1">IF(ROW()-ROW(Διαχείριση[[#Headers],[αρχικό
υπόλοιπο]])=1,ΠοσόΔανείου,IF(Διαχείριση[[#This Row],[ημερομηνία
πληρωμής]]="",0,INDEX(Διαχείριση[], ROW()-4,8)))</f>
        <v>184270.43805231858</v>
      </c>
      <c r="E62" s="31">
        <f ca="1">IF(ΚαταχωρημένεςΤιμές,IF(ROW()-ROW(Διαχείριση[[#Headers],[τόκος]])=1,-IPMT(Επιτoκιο/12,1,ΔιάρκειαΔανείου-ROWS($C$4:C62)+1,Διαχείριση[[#This Row],[αρχικό
υπόλοιπο]]),IFERROR(-IPMT(Επιτoκιο/12,1,Διαχείριση[[#This Row],[Αρ.
δόσεων που απομένουν]],D63),0)),0)</f>
        <v>766.51911790907911</v>
      </c>
      <c r="F62" s="31">
        <f ca="1">IFERROR(IF(AND(ΚαταχωρημένεςΤιμές,Διαχείριση[[#This Row],[ημερομηνία
πληρωμής]]&lt;&gt;""),-PPMT(Επιτoκιο/12,1,ΔιάρκειαΔανείου-ROWS($C$4:C62)+1,Διαχείριση[[#This Row],[αρχικό
υπόλοιπο]]),""),0)</f>
        <v>305.84975413961683</v>
      </c>
      <c r="G62" s="31">
        <f ca="1">IF(Διαχείριση[[#This Row],[ημερομηνία
πληρωμής]]="",0,ΦόροςΑκίνητηςΠεριουσίας)</f>
        <v>375</v>
      </c>
      <c r="H62" s="31">
        <f ca="1">IF(Διαχείριση[[#This Row],[ημερομηνία
πληρωμής]]="",0,Διαχείριση[[#This Row],[τόκος]]+Διαχείριση[[#This Row],[κεφάλαιο]]+Διαχείριση[[#This Row],[φόρος ακίνητης
περιουσίας]])</f>
        <v>1447.3688720486959</v>
      </c>
      <c r="I62" s="31">
        <f ca="1">IF(Διαχείριση[[#This Row],[ημερομηνία
πληρωμής]]="",0,Διαχείριση[[#This Row],[αρχικό
υπόλοιπο]]-Διαχείριση[[#This Row],[κεφάλαιο]])</f>
        <v>183964.58829817898</v>
      </c>
      <c r="J62" s="13">
        <f ca="1">IF(Διαχείριση[[#This Row],[υπόλοιπο
που απομένει]]&gt;0,ΤελευταίαΓραμμή-ROW(),0)</f>
        <v>301</v>
      </c>
    </row>
    <row r="63" spans="2:10" ht="15" customHeight="1" x14ac:dyDescent="0.25">
      <c r="B63" s="12">
        <f>ROWS($B$4:B63)</f>
        <v>60</v>
      </c>
      <c r="C63" s="30">
        <f ca="1">IF(ΚαταχωρημένεςΤιμές,IF(Διαχείριση[[#This Row],[Αρ.]]&lt;=ΔιάρκειαΔανείου,IF(ROW()-ROW(Διαχείριση[[#Headers],[ημερομηνία
πληρωμής]])=1,ΈναρξηΔανείου,IF(I62&gt;0,EDATE(C62,1),"")),""),"")</f>
        <v>45034</v>
      </c>
      <c r="D63" s="31">
        <f ca="1">IF(ROW()-ROW(Διαχείριση[[#Headers],[αρχικό
υπόλοιπο]])=1,ΠοσόΔανείου,IF(Διαχείριση[[#This Row],[ημερομηνία
πληρωμής]]="",0,INDEX(Διαχείριση[], ROW()-4,8)))</f>
        <v>183964.58829817898</v>
      </c>
      <c r="E63" s="31">
        <f ca="1">IF(ΚαταχωρημένεςΤιμές,IF(ROW()-ROW(Διαχείριση[[#Headers],[τόκος]])=1,-IPMT(Επιτoκιο/12,1,ΔιάρκειαΔανείου-ROWS($C$4:C63)+1,Διαχείριση[[#This Row],[αρχικό
υπόλοιπο]]),IFERROR(-IPMT(Επιτoκιο/12,1,Διαχείριση[[#This Row],[Αρ.
δόσεων που απομένουν]],D64),0)),0)</f>
        <v>765.23943404193244</v>
      </c>
      <c r="F63" s="31">
        <f ca="1">IFERROR(IF(AND(ΚαταχωρημένεςΤιμές,Διαχείριση[[#This Row],[ημερομηνία
πληρωμής]]&lt;&gt;""),-PPMT(Επιτoκιο/12,1,ΔιάρκειαΔανείου-ROWS($C$4:C63)+1,Διαχείριση[[#This Row],[αρχικό
υπόλοιπο]]),""),0)</f>
        <v>307.12412811519863</v>
      </c>
      <c r="G63" s="31">
        <f ca="1">IF(Διαχείριση[[#This Row],[ημερομηνία
πληρωμής]]="",0,ΦόροςΑκίνητηςΠεριουσίας)</f>
        <v>375</v>
      </c>
      <c r="H63" s="31">
        <f ca="1">IF(Διαχείριση[[#This Row],[ημερομηνία
πληρωμής]]="",0,Διαχείριση[[#This Row],[τόκος]]+Διαχείριση[[#This Row],[κεφάλαιο]]+Διαχείριση[[#This Row],[φόρος ακίνητης
περιουσίας]])</f>
        <v>1447.3635621571311</v>
      </c>
      <c r="I63" s="31">
        <f ca="1">IF(Διαχείριση[[#This Row],[ημερομηνία
πληρωμής]]="",0,Διαχείριση[[#This Row],[αρχικό
υπόλοιπο]]-Διαχείριση[[#This Row],[κεφάλαιο]])</f>
        <v>183657.46417006379</v>
      </c>
      <c r="J63" s="13">
        <f ca="1">IF(Διαχείριση[[#This Row],[υπόλοιπο
που απομένει]]&gt;0,ΤελευταίαΓραμμή-ROW(),0)</f>
        <v>300</v>
      </c>
    </row>
    <row r="64" spans="2:10" ht="15" customHeight="1" x14ac:dyDescent="0.25">
      <c r="B64" s="12">
        <f>ROWS($B$4:B64)</f>
        <v>61</v>
      </c>
      <c r="C64" s="30">
        <f ca="1">IF(ΚαταχωρημένεςΤιμές,IF(Διαχείριση[[#This Row],[Αρ.]]&lt;=ΔιάρκειαΔανείου,IF(ROW()-ROW(Διαχείριση[[#Headers],[ημερομηνία
πληρωμής]])=1,ΈναρξηΔανείου,IF(I63&gt;0,EDATE(C63,1),"")),""),"")</f>
        <v>45064</v>
      </c>
      <c r="D64" s="31">
        <f ca="1">IF(ROW()-ROW(Διαχείριση[[#Headers],[αρχικό
υπόλοιπο]])=1,ΠοσόΔανείου,IF(Διαχείριση[[#This Row],[ημερομηνία
πληρωμής]]="",0,INDEX(Διαχείριση[], ROW()-4,8)))</f>
        <v>183657.46417006379</v>
      </c>
      <c r="E64" s="31">
        <f ca="1">IF(ΚαταχωρημένεςΤιμές,IF(ROW()-ROW(Διαχείριση[[#Headers],[τόκος]])=1,-IPMT(Επιτoκιο/12,1,ΔιάρκειαΔανείου-ROWS($C$4:C64)+1,Διαχείριση[[#This Row],[αρχικό
υπόλοιπο]]),IFERROR(-IPMT(Επιτoκιο/12,1,Διαχείριση[[#This Row],[Αρ.
δόσεων που απομένουν]],D65),0)),0)</f>
        <v>763.95441815867275</v>
      </c>
      <c r="F64" s="31">
        <f ca="1">IFERROR(IF(AND(ΚαταχωρημένεςΤιμές,Διαχείριση[[#This Row],[ημερομηνία
πληρωμής]]&lt;&gt;""),-PPMT(Επιτoκιο/12,1,ΔιάρκειαΔανείου-ROWS($C$4:C64)+1,Διαχείριση[[#This Row],[αρχικό
υπόλοιπο]]),""),0)</f>
        <v>308.4038119823453</v>
      </c>
      <c r="G64" s="31">
        <f ca="1">IF(Διαχείριση[[#This Row],[ημερομηνία
πληρωμής]]="",0,ΦόροςΑκίνητηςΠεριουσίας)</f>
        <v>375</v>
      </c>
      <c r="H64" s="31">
        <f ca="1">IF(Διαχείριση[[#This Row],[ημερομηνία
πληρωμής]]="",0,Διαχείριση[[#This Row],[τόκος]]+Διαχείριση[[#This Row],[κεφάλαιο]]+Διαχείριση[[#This Row],[φόρος ακίνητης
περιουσίας]])</f>
        <v>1447.3582301410181</v>
      </c>
      <c r="I64" s="31">
        <f ca="1">IF(Διαχείριση[[#This Row],[ημερομηνία
πληρωμής]]="",0,Διαχείριση[[#This Row],[αρχικό
υπόλοιπο]]-Διαχείριση[[#This Row],[κεφάλαιο]])</f>
        <v>183349.06035808145</v>
      </c>
      <c r="J64" s="13">
        <f ca="1">IF(Διαχείριση[[#This Row],[υπόλοιπο
που απομένει]]&gt;0,ΤελευταίαΓραμμή-ROW(),0)</f>
        <v>299</v>
      </c>
    </row>
    <row r="65" spans="2:10" ht="15" customHeight="1" x14ac:dyDescent="0.25">
      <c r="B65" s="12">
        <f>ROWS($B$4:B65)</f>
        <v>62</v>
      </c>
      <c r="C65" s="30">
        <f ca="1">IF(ΚαταχωρημένεςΤιμές,IF(Διαχείριση[[#This Row],[Αρ.]]&lt;=ΔιάρκειαΔανείου,IF(ROW()-ROW(Διαχείριση[[#Headers],[ημερομηνία
πληρωμής]])=1,ΈναρξηΔανείου,IF(I64&gt;0,EDATE(C64,1),"")),""),"")</f>
        <v>45095</v>
      </c>
      <c r="D65" s="31">
        <f ca="1">IF(ROW()-ROW(Διαχείριση[[#Headers],[αρχικό
υπόλοιπο]])=1,ΠοσόΔανείου,IF(Διαχείριση[[#This Row],[ημερομηνία
πληρωμής]]="",0,INDEX(Διαχείριση[], ROW()-4,8)))</f>
        <v>183349.06035808145</v>
      </c>
      <c r="E65" s="31">
        <f ca="1">IF(ΚαταχωρημένεςΤιμές,IF(ROW()-ROW(Διαχείριση[[#Headers],[τόκος]])=1,-IPMT(Επιτoκιο/12,1,ΔιάρκειαΔανείου-ROWS($C$4:C65)+1,Διαχείριση[[#This Row],[αρχικό
υπόλοιπο]]),IFERROR(-IPMT(Επιτoκιο/12,1,Διαχείριση[[#This Row],[Αρ.
δόσεων που απομένουν]],D66),0)),0)</f>
        <v>762.66404804256604</v>
      </c>
      <c r="F65" s="31">
        <f ca="1">IFERROR(IF(AND(ΚαταχωρημένεςΤιμές,Διαχείριση[[#This Row],[ημερομηνία
πληρωμής]]&lt;&gt;""),-PPMT(Επιτoκιο/12,1,ΔιάρκειαΔανείου-ROWS($C$4:C65)+1,Διαχείριση[[#This Row],[αρχικό
υπόλοιπο]]),""),0)</f>
        <v>309.68882786560511</v>
      </c>
      <c r="G65" s="31">
        <f ca="1">IF(Διαχείριση[[#This Row],[ημερομηνία
πληρωμής]]="",0,ΦόροςΑκίνητηςΠεριουσίας)</f>
        <v>375</v>
      </c>
      <c r="H65" s="31">
        <f ca="1">IF(Διαχείριση[[#This Row],[ημερομηνία
πληρωμής]]="",0,Διαχείριση[[#This Row],[τόκος]]+Διαχείριση[[#This Row],[κεφάλαιο]]+Διαχείριση[[#This Row],[φόρος ακίνητης
περιουσίας]])</f>
        <v>1447.3528759081712</v>
      </c>
      <c r="I65" s="31">
        <f ca="1">IF(Διαχείριση[[#This Row],[ημερομηνία
πληρωμής]]="",0,Διαχείριση[[#This Row],[αρχικό
υπόλοιπο]]-Διαχείριση[[#This Row],[κεφάλαιο]])</f>
        <v>183039.37153021584</v>
      </c>
      <c r="J65" s="13">
        <f ca="1">IF(Διαχείριση[[#This Row],[υπόλοιπο
που απομένει]]&gt;0,ΤελευταίαΓραμμή-ROW(),0)</f>
        <v>298</v>
      </c>
    </row>
    <row r="66" spans="2:10" ht="15" customHeight="1" x14ac:dyDescent="0.25">
      <c r="B66" s="12">
        <f>ROWS($B$4:B66)</f>
        <v>63</v>
      </c>
      <c r="C66" s="30">
        <f ca="1">IF(ΚαταχωρημένεςΤιμές,IF(Διαχείριση[[#This Row],[Αρ.]]&lt;=ΔιάρκειαΔανείου,IF(ROW()-ROW(Διαχείριση[[#Headers],[ημερομηνία
πληρωμής]])=1,ΈναρξηΔανείου,IF(I65&gt;0,EDATE(C65,1),"")),""),"")</f>
        <v>45125</v>
      </c>
      <c r="D66" s="31">
        <f ca="1">IF(ROW()-ROW(Διαχείριση[[#Headers],[αρχικό
υπόλοιπο]])=1,ΠοσόΔανείου,IF(Διαχείριση[[#This Row],[ημερομηνία
πληρωμής]]="",0,INDEX(Διαχείριση[], ROW()-4,8)))</f>
        <v>183039.37153021584</v>
      </c>
      <c r="E66" s="31">
        <f ca="1">IF(ΚαταχωρημένεςΤιμές,IF(ROW()-ROW(Διαχείριση[[#Headers],[τόκος]])=1,-IPMT(Επιτoκιο/12,1,ΔιάρκειαΔανείου-ROWS($C$4:C66)+1,Διαχείριση[[#This Row],[αρχικό
υπόλοιπο]]),IFERROR(-IPMT(Επιτoκιο/12,1,Διαχείριση[[#This Row],[Αρ.
δόσεων που απομένουν]],D67),0)),0)</f>
        <v>761.36830138430889</v>
      </c>
      <c r="F66" s="31">
        <f ca="1">IFERROR(IF(AND(ΚαταχωρημένεςΤιμές,Διαχείριση[[#This Row],[ημερομηνία
πληρωμής]]&lt;&gt;""),-PPMT(Επιτoκιο/12,1,ΔιάρκειαΔανείου-ROWS($C$4:C66)+1,Διαχείριση[[#This Row],[αρχικό
υπόλοιπο]]),""),0)</f>
        <v>310.97919798171176</v>
      </c>
      <c r="G66" s="31">
        <f ca="1">IF(Διαχείριση[[#This Row],[ημερομηνία
πληρωμής]]="",0,ΦόροςΑκίνητηςΠεριουσίας)</f>
        <v>375</v>
      </c>
      <c r="H66" s="31">
        <f ca="1">IF(Διαχείριση[[#This Row],[ημερομηνία
πληρωμής]]="",0,Διαχείριση[[#This Row],[τόκος]]+Διαχείριση[[#This Row],[κεφάλαιο]]+Διαχείριση[[#This Row],[φόρος ακίνητης
περιουσίας]])</f>
        <v>1447.3474993660207</v>
      </c>
      <c r="I66" s="31">
        <f ca="1">IF(Διαχείριση[[#This Row],[ημερομηνία
πληρωμής]]="",0,Διαχείριση[[#This Row],[αρχικό
υπόλοιπο]]-Διαχείριση[[#This Row],[κεφάλαιο]])</f>
        <v>182728.39233223413</v>
      </c>
      <c r="J66" s="13">
        <f ca="1">IF(Διαχείριση[[#This Row],[υπόλοιπο
που απομένει]]&gt;0,ΤελευταίαΓραμμή-ROW(),0)</f>
        <v>297</v>
      </c>
    </row>
    <row r="67" spans="2:10" ht="15" customHeight="1" x14ac:dyDescent="0.25">
      <c r="B67" s="12">
        <f>ROWS($B$4:B67)</f>
        <v>64</v>
      </c>
      <c r="C67" s="30">
        <f ca="1">IF(ΚαταχωρημένεςΤιμές,IF(Διαχείριση[[#This Row],[Αρ.]]&lt;=ΔιάρκειαΔανείου,IF(ROW()-ROW(Διαχείριση[[#Headers],[ημερομηνία
πληρωμής]])=1,ΈναρξηΔανείου,IF(I66&gt;0,EDATE(C66,1),"")),""),"")</f>
        <v>45156</v>
      </c>
      <c r="D67" s="31">
        <f ca="1">IF(ROW()-ROW(Διαχείριση[[#Headers],[αρχικό
υπόλοιπο]])=1,ΠοσόΔανείου,IF(Διαχείριση[[#This Row],[ημερομηνία
πληρωμής]]="",0,INDEX(Διαχείριση[], ROW()-4,8)))</f>
        <v>182728.39233223413</v>
      </c>
      <c r="E67" s="31">
        <f ca="1">IF(ΚαταχωρημένεςΤιμές,IF(ROW()-ROW(Διαχείριση[[#Headers],[τόκος]])=1,-IPMT(Επιτoκιο/12,1,ΔιάρκειαΔανείου-ROWS($C$4:C67)+1,Διαχείριση[[#This Row],[αρχικό
υπόλοιπο]]),IFERROR(-IPMT(Επιτoκιο/12,1,Διαχείριση[[#This Row],[Αρ.
δόσεων που απομένουν]],D68),0)),0)</f>
        <v>760.06715578164233</v>
      </c>
      <c r="F67" s="31">
        <f ca="1">IFERROR(IF(AND(ΚαταχωρημένεςΤιμές,Διαχείριση[[#This Row],[ημερομηνία
πληρωμής]]&lt;&gt;""),-PPMT(Επιτoκιο/12,1,ΔιάρκειαΔανείου-ROWS($C$4:C67)+1,Διαχείριση[[#This Row],[αρχικό
υπόλοιπο]]),""),0)</f>
        <v>312.27494463996885</v>
      </c>
      <c r="G67" s="31">
        <f ca="1">IF(Διαχείριση[[#This Row],[ημερομηνία
πληρωμής]]="",0,ΦόροςΑκίνητηςΠεριουσίας)</f>
        <v>375</v>
      </c>
      <c r="H67" s="31">
        <f ca="1">IF(Διαχείριση[[#This Row],[ημερομηνία
πληρωμής]]="",0,Διαχείριση[[#This Row],[τόκος]]+Διαχείριση[[#This Row],[κεφάλαιο]]+Διαχείριση[[#This Row],[φόρος ακίνητης
περιουσίας]])</f>
        <v>1447.3421004216111</v>
      </c>
      <c r="I67" s="31">
        <f ca="1">IF(Διαχείριση[[#This Row],[ημερομηνία
πληρωμής]]="",0,Διαχείριση[[#This Row],[αρχικό
υπόλοιπο]]-Διαχείριση[[#This Row],[κεφάλαιο]])</f>
        <v>182416.11738759416</v>
      </c>
      <c r="J67" s="13">
        <f ca="1">IF(Διαχείριση[[#This Row],[υπόλοιπο
που απομένει]]&gt;0,ΤελευταίαΓραμμή-ROW(),0)</f>
        <v>296</v>
      </c>
    </row>
    <row r="68" spans="2:10" ht="15" customHeight="1" x14ac:dyDescent="0.25">
      <c r="B68" s="12">
        <f>ROWS($B$4:B68)</f>
        <v>65</v>
      </c>
      <c r="C68" s="30">
        <f ca="1">IF(ΚαταχωρημένεςΤιμές,IF(Διαχείριση[[#This Row],[Αρ.]]&lt;=ΔιάρκειαΔανείου,IF(ROW()-ROW(Διαχείριση[[#Headers],[ημερομηνία
πληρωμής]])=1,ΈναρξηΔανείου,IF(I67&gt;0,EDATE(C67,1),"")),""),"")</f>
        <v>45187</v>
      </c>
      <c r="D68" s="31">
        <f ca="1">IF(ROW()-ROW(Διαχείριση[[#Headers],[αρχικό
υπόλοιπο]])=1,ΠοσόΔανείου,IF(Διαχείριση[[#This Row],[ημερομηνία
πληρωμής]]="",0,INDEX(Διαχείριση[], ROW()-4,8)))</f>
        <v>182416.11738759416</v>
      </c>
      <c r="E68" s="31">
        <f ca="1">IF(ΚαταχωρημένεςΤιμές,IF(ROW()-ROW(Διαχείριση[[#Headers],[τόκος]])=1,-IPMT(Επιτoκιο/12,1,ΔιάρκειαΔανείου-ROWS($C$4:C68)+1,Διαχείριση[[#This Row],[αρχικό
υπόλοιπο]]),IFERROR(-IPMT(Επιτoκιο/12,1,Διαχείριση[[#This Row],[Αρ.
δόσεων που απομένουν]],D69),0)),0)</f>
        <v>758.76058873896477</v>
      </c>
      <c r="F68" s="31">
        <f ca="1">IFERROR(IF(AND(ΚαταχωρημένεςΤιμές,Διαχείριση[[#This Row],[ημερομηνία
πληρωμής]]&lt;&gt;""),-PPMT(Επιτoκιο/12,1,ΔιάρκειαΔανείου-ROWS($C$4:C68)+1,Διαχείριση[[#This Row],[αρχικό
υπόλοιπο]]),""),0)</f>
        <v>313.57609024263536</v>
      </c>
      <c r="G68" s="31">
        <f ca="1">IF(Διαχείριση[[#This Row],[ημερομηνία
πληρωμής]]="",0,ΦόροςΑκίνητηςΠεριουσίας)</f>
        <v>375</v>
      </c>
      <c r="H68" s="31">
        <f ca="1">IF(Διαχείριση[[#This Row],[ημερομηνία
πληρωμής]]="",0,Διαχείριση[[#This Row],[τόκος]]+Διαχείριση[[#This Row],[κεφάλαιο]]+Διαχείριση[[#This Row],[φόρος ακίνητης
περιουσίας]])</f>
        <v>1447.3366789816</v>
      </c>
      <c r="I68" s="31">
        <f ca="1">IF(Διαχείριση[[#This Row],[ημερομηνία
πληρωμής]]="",0,Διαχείριση[[#This Row],[αρχικό
υπόλοιπο]]-Διαχείριση[[#This Row],[κεφάλαιο]])</f>
        <v>182102.54129735153</v>
      </c>
      <c r="J68" s="13">
        <f ca="1">IF(Διαχείριση[[#This Row],[υπόλοιπο
που απομένει]]&gt;0,ΤελευταίαΓραμμή-ROW(),0)</f>
        <v>295</v>
      </c>
    </row>
    <row r="69" spans="2:10" ht="15" customHeight="1" x14ac:dyDescent="0.25">
      <c r="B69" s="12">
        <f>ROWS($B$4:B69)</f>
        <v>66</v>
      </c>
      <c r="C69" s="30">
        <f ca="1">IF(ΚαταχωρημένεςΤιμές,IF(Διαχείριση[[#This Row],[Αρ.]]&lt;=ΔιάρκειαΔανείου,IF(ROW()-ROW(Διαχείριση[[#Headers],[ημερομηνία
πληρωμής]])=1,ΈναρξηΔανείου,IF(I68&gt;0,EDATE(C68,1),"")),""),"")</f>
        <v>45217</v>
      </c>
      <c r="D69" s="31">
        <f ca="1">IF(ROW()-ROW(Διαχείριση[[#Headers],[αρχικό
υπόλοιπο]])=1,ΠοσόΔανείου,IF(Διαχείριση[[#This Row],[ημερομηνία
πληρωμής]]="",0,INDEX(Διαχείριση[], ROW()-4,8)))</f>
        <v>182102.54129735153</v>
      </c>
      <c r="E69" s="31">
        <f ca="1">IF(ΚαταχωρημένεςΤιμές,IF(ROW()-ROW(Διαχείριση[[#Headers],[τόκος]])=1,-IPMT(Επιτoκιο/12,1,ΔιάρκειαΔανείου-ROWS($C$4:C69)+1,Διαχείριση[[#This Row],[αρχικό
υπόλοιπο]]),IFERROR(-IPMT(Επιτoκιο/12,1,Διαχείριση[[#This Row],[Αρ.
δόσεων που απομένουν]],D70),0)),0)</f>
        <v>757.44857766694258</v>
      </c>
      <c r="F69" s="31">
        <f ca="1">IFERROR(IF(AND(ΚαταχωρημένεςΤιμές,Διαχείριση[[#This Row],[ημερομηνία
πληρωμής]]&lt;&gt;""),-PPMT(Επιτoκιο/12,1,ΔιάρκειαΔανείου-ROWS($C$4:C69)+1,Διαχείριση[[#This Row],[αρχικό
υπόλοιπο]]),""),0)</f>
        <v>314.88265728531303</v>
      </c>
      <c r="G69" s="31">
        <f ca="1">IF(Διαχείριση[[#This Row],[ημερομηνία
πληρωμής]]="",0,ΦόροςΑκίνητηςΠεριουσίας)</f>
        <v>375</v>
      </c>
      <c r="H69" s="31">
        <f ca="1">IF(Διαχείριση[[#This Row],[ημερομηνία
πληρωμής]]="",0,Διαχείριση[[#This Row],[τόκος]]+Διαχείριση[[#This Row],[κεφάλαιο]]+Διαχείριση[[#This Row],[φόρος ακίνητης
περιουσίας]])</f>
        <v>1447.3312349522557</v>
      </c>
      <c r="I69" s="31">
        <f ca="1">IF(Διαχείριση[[#This Row],[ημερομηνία
πληρωμής]]="",0,Διαχείριση[[#This Row],[αρχικό
υπόλοιπο]]-Διαχείριση[[#This Row],[κεφάλαιο]])</f>
        <v>181787.65864006622</v>
      </c>
      <c r="J69" s="13">
        <f ca="1">IF(Διαχείριση[[#This Row],[υπόλοιπο
που απομένει]]&gt;0,ΤελευταίαΓραμμή-ROW(),0)</f>
        <v>294</v>
      </c>
    </row>
    <row r="70" spans="2:10" ht="15" customHeight="1" x14ac:dyDescent="0.25">
      <c r="B70" s="12">
        <f>ROWS($B$4:B70)</f>
        <v>67</v>
      </c>
      <c r="C70" s="30">
        <f ca="1">IF(ΚαταχωρημένεςΤιμές,IF(Διαχείριση[[#This Row],[Αρ.]]&lt;=ΔιάρκειαΔανείου,IF(ROW()-ROW(Διαχείριση[[#Headers],[ημερομηνία
πληρωμής]])=1,ΈναρξηΔανείου,IF(I69&gt;0,EDATE(C69,1),"")),""),"")</f>
        <v>45248</v>
      </c>
      <c r="D70" s="31">
        <f ca="1">IF(ROW()-ROW(Διαχείριση[[#Headers],[αρχικό
υπόλοιπο]])=1,ΠοσόΔανείου,IF(Διαχείριση[[#This Row],[ημερομηνία
πληρωμής]]="",0,INDEX(Διαχείριση[], ROW()-4,8)))</f>
        <v>181787.65864006622</v>
      </c>
      <c r="E70" s="31">
        <f ca="1">IF(ΚαταχωρημένεςΤιμές,IF(ROW()-ROW(Διαχείριση[[#Headers],[τόκος]])=1,-IPMT(Επιτoκιο/12,1,ΔιάρκειαΔανείου-ROWS($C$4:C70)+1,Διαχείριση[[#This Row],[αρχικό
υπόλοιπο]]),IFERROR(-IPMT(Επιτoκιο/12,1,Διαχείριση[[#This Row],[Αρ.
δόσεων που απομένουν]],D71),0)),0)</f>
        <v>756.13109988212034</v>
      </c>
      <c r="F70" s="31">
        <f ca="1">IFERROR(IF(AND(ΚαταχωρημένεςΤιμές,Διαχείριση[[#This Row],[ημερομηνία
πληρωμής]]&lt;&gt;""),-PPMT(Επιτoκιο/12,1,ΔιάρκειαΔανείου-ROWS($C$4:C70)+1,Διαχείριση[[#This Row],[αρχικό
υπόλοιπο]]),""),0)</f>
        <v>316.19466835733533</v>
      </c>
      <c r="G70" s="31">
        <f ca="1">IF(Διαχείριση[[#This Row],[ημερομηνία
πληρωμής]]="",0,ΦόροςΑκίνητηςΠεριουσίας)</f>
        <v>375</v>
      </c>
      <c r="H70" s="31">
        <f ca="1">IF(Διαχείριση[[#This Row],[ημερομηνία
πληρωμής]]="",0,Διαχείριση[[#This Row],[τόκος]]+Διαχείριση[[#This Row],[κεφάλαιο]]+Διαχείριση[[#This Row],[φόρος ακίνητης
περιουσίας]])</f>
        <v>1447.3257682394556</v>
      </c>
      <c r="I70" s="31">
        <f ca="1">IF(Διαχείριση[[#This Row],[ημερομηνία
πληρωμής]]="",0,Διαχείριση[[#This Row],[αρχικό
υπόλοιπο]]-Διαχείριση[[#This Row],[κεφάλαιο]])</f>
        <v>181471.46397170887</v>
      </c>
      <c r="J70" s="13">
        <f ca="1">IF(Διαχείριση[[#This Row],[υπόλοιπο
που απομένει]]&gt;0,ΤελευταίαΓραμμή-ROW(),0)</f>
        <v>293</v>
      </c>
    </row>
    <row r="71" spans="2:10" ht="15" customHeight="1" x14ac:dyDescent="0.25">
      <c r="B71" s="12">
        <f>ROWS($B$4:B71)</f>
        <v>68</v>
      </c>
      <c r="C71" s="30">
        <f ca="1">IF(ΚαταχωρημένεςΤιμές,IF(Διαχείριση[[#This Row],[Αρ.]]&lt;=ΔιάρκειαΔανείου,IF(ROW()-ROW(Διαχείριση[[#Headers],[ημερομηνία
πληρωμής]])=1,ΈναρξηΔανείου,IF(I70&gt;0,EDATE(C70,1),"")),""),"")</f>
        <v>45278</v>
      </c>
      <c r="D71" s="31">
        <f ca="1">IF(ROW()-ROW(Διαχείριση[[#Headers],[αρχικό
υπόλοιπο]])=1,ΠοσόΔανείου,IF(Διαχείριση[[#This Row],[ημερομηνία
πληρωμής]]="",0,INDEX(Διαχείριση[], ROW()-4,8)))</f>
        <v>181471.46397170887</v>
      </c>
      <c r="E71" s="31">
        <f ca="1">IF(ΚαταχωρημένεςΤιμές,IF(ROW()-ROW(Διαχείριση[[#Headers],[τόκος]])=1,-IPMT(Επιτoκιο/12,1,ΔιάρκειαΔανείου-ROWS($C$4:C71)+1,Διαχείριση[[#This Row],[αρχικό
υπόλοιπο]]),IFERROR(-IPMT(Επιτoκιο/12,1,Διαχείριση[[#This Row],[Αρ.
δόσεων που απομένουν]],D72),0)),0)</f>
        <v>754.80813260652792</v>
      </c>
      <c r="F71" s="31">
        <f ca="1">IFERROR(IF(AND(ΚαταχωρημένεςΤιμές,Διαχείριση[[#This Row],[ημερομηνία
πληρωμής]]&lt;&gt;""),-PPMT(Επιτoκιο/12,1,ΔιάρκειαΔανείου-ROWS($C$4:C71)+1,Διαχείριση[[#This Row],[αρχικό
υπόλοιπο]]),""),0)</f>
        <v>317.51214614215741</v>
      </c>
      <c r="G71" s="31">
        <f ca="1">IF(Διαχείριση[[#This Row],[ημερομηνία
πληρωμής]]="",0,ΦόροςΑκίνητηςΠεριουσίας)</f>
        <v>375</v>
      </c>
      <c r="H71" s="31">
        <f ca="1">IF(Διαχείριση[[#This Row],[ημερομηνία
πληρωμής]]="",0,Διαχείριση[[#This Row],[τόκος]]+Διαχείριση[[#This Row],[κεφάλαιο]]+Διαχείριση[[#This Row],[φόρος ακίνητης
περιουσίας]])</f>
        <v>1447.3202787486853</v>
      </c>
      <c r="I71" s="31">
        <f ca="1">IF(Διαχείριση[[#This Row],[ημερομηνία
πληρωμής]]="",0,Διαχείριση[[#This Row],[αρχικό
υπόλοιπο]]-Διαχείριση[[#This Row],[κεφάλαιο]])</f>
        <v>181153.95182556671</v>
      </c>
      <c r="J71" s="13">
        <f ca="1">IF(Διαχείριση[[#This Row],[υπόλοιπο
που απομένει]]&gt;0,ΤελευταίαΓραμμή-ROW(),0)</f>
        <v>292</v>
      </c>
    </row>
    <row r="72" spans="2:10" ht="15" customHeight="1" x14ac:dyDescent="0.25">
      <c r="B72" s="12">
        <f>ROWS($B$4:B72)</f>
        <v>69</v>
      </c>
      <c r="C72" s="30">
        <f ca="1">IF(ΚαταχωρημένεςΤιμές,IF(Διαχείριση[[#This Row],[Αρ.]]&lt;=ΔιάρκειαΔανείου,IF(ROW()-ROW(Διαχείριση[[#Headers],[ημερομηνία
πληρωμής]])=1,ΈναρξηΔανείου,IF(I71&gt;0,EDATE(C71,1),"")),""),"")</f>
        <v>45309</v>
      </c>
      <c r="D72" s="31">
        <f ca="1">IF(ROW()-ROW(Διαχείριση[[#Headers],[αρχικό
υπόλοιπο]])=1,ΠοσόΔανείου,IF(Διαχείριση[[#This Row],[ημερομηνία
πληρωμής]]="",0,INDEX(Διαχείριση[], ROW()-4,8)))</f>
        <v>181153.95182556671</v>
      </c>
      <c r="E72" s="31">
        <f ca="1">IF(ΚαταχωρημένεςΤιμές,IF(ROW()-ROW(Διαχείριση[[#Headers],[τόκος]])=1,-IPMT(Επιτoκιο/12,1,ΔιάρκειαΔανείου-ROWS($C$4:C72)+1,Διαχείριση[[#This Row],[αρχικό
υπόλοιπο]]),IFERROR(-IPMT(Επιτoκιο/12,1,Διαχείριση[[#This Row],[Αρ.
δόσεων που απομένουν]],D73),0)),0)</f>
        <v>753.47965296728739</v>
      </c>
      <c r="F72" s="31">
        <f ca="1">IFERROR(IF(AND(ΚαταχωρημένεςΤιμές,Διαχείριση[[#This Row],[ημερομηνία
πληρωμής]]&lt;&gt;""),-PPMT(Επιτoκιο/12,1,ΔιάρκειαΔανείου-ROWS($C$4:C72)+1,Διαχείριση[[#This Row],[αρχικό
υπόλοιπο]]),""),0)</f>
        <v>318.83511341774988</v>
      </c>
      <c r="G72" s="31">
        <f ca="1">IF(Διαχείριση[[#This Row],[ημερομηνία
πληρωμής]]="",0,ΦόροςΑκίνητηςΠεριουσίας)</f>
        <v>375</v>
      </c>
      <c r="H72" s="31">
        <f ca="1">IF(Διαχείριση[[#This Row],[ημερομηνία
πληρωμής]]="",0,Διαχείριση[[#This Row],[τόκος]]+Διαχείριση[[#This Row],[κεφάλαιο]]+Διαχείριση[[#This Row],[φόρος ακίνητης
περιουσίας]])</f>
        <v>1447.3147663850373</v>
      </c>
      <c r="I72" s="31">
        <f ca="1">IF(Διαχείριση[[#This Row],[ημερομηνία
πληρωμής]]="",0,Διαχείριση[[#This Row],[αρχικό
υπόλοιπο]]-Διαχείριση[[#This Row],[κεφάλαιο]])</f>
        <v>180835.11671214897</v>
      </c>
      <c r="J72" s="13">
        <f ca="1">IF(Διαχείριση[[#This Row],[υπόλοιπο
που απομένει]]&gt;0,ΤελευταίαΓραμμή-ROW(),0)</f>
        <v>291</v>
      </c>
    </row>
    <row r="73" spans="2:10" ht="15" customHeight="1" x14ac:dyDescent="0.25">
      <c r="B73" s="12">
        <f>ROWS($B$4:B73)</f>
        <v>70</v>
      </c>
      <c r="C73" s="30">
        <f ca="1">IF(ΚαταχωρημένεςΤιμές,IF(Διαχείριση[[#This Row],[Αρ.]]&lt;=ΔιάρκειαΔανείου,IF(ROW()-ROW(Διαχείριση[[#Headers],[ημερομηνία
πληρωμής]])=1,ΈναρξηΔανείου,IF(I72&gt;0,EDATE(C72,1),"")),""),"")</f>
        <v>45340</v>
      </c>
      <c r="D73" s="31">
        <f ca="1">IF(ROW()-ROW(Διαχείριση[[#Headers],[αρχικό
υπόλοιπο]])=1,ΠοσόΔανείου,IF(Διαχείριση[[#This Row],[ημερομηνία
πληρωμής]]="",0,INDEX(Διαχείριση[], ROW()-4,8)))</f>
        <v>180835.11671214897</v>
      </c>
      <c r="E73" s="31">
        <f ca="1">IF(ΚαταχωρημένεςΤιμές,IF(ROW()-ROW(Διαχείριση[[#Headers],[τόκος]])=1,-IPMT(Επιτoκιο/12,1,ΔιάρκειαΔανείου-ROWS($C$4:C73)+1,Διαχείριση[[#This Row],[αρχικό
υπόλοιπο]]),IFERROR(-IPMT(Επιτoκιο/12,1,Διαχείριση[[#This Row],[Αρ.
δόσεων που απομένουν]],D74),0)),0)</f>
        <v>752.14563799621658</v>
      </c>
      <c r="F73" s="31">
        <f ca="1">IFERROR(IF(AND(ΚαταχωρημένεςΤιμές,Διαχείριση[[#This Row],[ημερομηνία
πληρωμής]]&lt;&gt;""),-PPMT(Επιτoκιο/12,1,ΔιάρκειαΔανείου-ROWS($C$4:C73)+1,Διαχείριση[[#This Row],[αρχικό
υπόλοιπο]]),""),0)</f>
        <v>320.16359305699041</v>
      </c>
      <c r="G73" s="31">
        <f ca="1">IF(Διαχείριση[[#This Row],[ημερομηνία
πληρωμής]]="",0,ΦόροςΑκίνητηςΠεριουσίας)</f>
        <v>375</v>
      </c>
      <c r="H73" s="31">
        <f ca="1">IF(Διαχείριση[[#This Row],[ημερομηνία
πληρωμής]]="",0,Διαχείριση[[#This Row],[τόκος]]+Διαχείριση[[#This Row],[κεφάλαιο]]+Διαχείριση[[#This Row],[φόρος ακίνητης
περιουσίας]])</f>
        <v>1447.309231053207</v>
      </c>
      <c r="I73" s="31">
        <f ca="1">IF(Διαχείριση[[#This Row],[ημερομηνία
πληρωμής]]="",0,Διαχείριση[[#This Row],[αρχικό
υπόλοιπο]]-Διαχείριση[[#This Row],[κεφάλαιο]])</f>
        <v>180514.95311909198</v>
      </c>
      <c r="J73" s="13">
        <f ca="1">IF(Διαχείριση[[#This Row],[υπόλοιπο
που απομένει]]&gt;0,ΤελευταίαΓραμμή-ROW(),0)</f>
        <v>290</v>
      </c>
    </row>
    <row r="74" spans="2:10" ht="15" customHeight="1" x14ac:dyDescent="0.25">
      <c r="B74" s="12">
        <f>ROWS($B$4:B74)</f>
        <v>71</v>
      </c>
      <c r="C74" s="30">
        <f ca="1">IF(ΚαταχωρημένεςΤιμές,IF(Διαχείριση[[#This Row],[Αρ.]]&lt;=ΔιάρκειαΔανείου,IF(ROW()-ROW(Διαχείριση[[#Headers],[ημερομηνία
πληρωμής]])=1,ΈναρξηΔανείου,IF(I73&gt;0,EDATE(C73,1),"")),""),"")</f>
        <v>45369</v>
      </c>
      <c r="D74" s="31">
        <f ca="1">IF(ROW()-ROW(Διαχείριση[[#Headers],[αρχικό
υπόλοιπο]])=1,ΠοσόΔανείου,IF(Διαχείριση[[#This Row],[ημερομηνία
πληρωμής]]="",0,INDEX(Διαχείριση[], ROW()-4,8)))</f>
        <v>180514.95311909198</v>
      </c>
      <c r="E74" s="31">
        <f ca="1">IF(ΚαταχωρημένεςΤιμές,IF(ROW()-ROW(Διαχείριση[[#Headers],[τόκος]])=1,-IPMT(Επιτoκιο/12,1,ΔιάρκειαΔανείου-ROWS($C$4:C74)+1,Διαχείριση[[#This Row],[αρχικό
υπόλοιπο]]),IFERROR(-IPMT(Επιτoκιο/12,1,Διαχείριση[[#This Row],[Αρ.
δόσεων που απομένουν]],D75),0)),0)</f>
        <v>750.80606462943297</v>
      </c>
      <c r="F74" s="31">
        <f ca="1">IFERROR(IF(AND(ΚαταχωρημένεςΤιμές,Διαχείριση[[#This Row],[ημερομηνία
πληρωμής]]&lt;&gt;""),-PPMT(Επιτoκιο/12,1,ΔιάρκειαΔανείου-ROWS($C$4:C74)+1,Διαχείριση[[#This Row],[αρχικό
υπόλοιπο]]),""),0)</f>
        <v>321.49760802806122</v>
      </c>
      <c r="G74" s="31">
        <f ca="1">IF(Διαχείριση[[#This Row],[ημερομηνία
πληρωμής]]="",0,ΦόροςΑκίνητηςΠεριουσίας)</f>
        <v>375</v>
      </c>
      <c r="H74" s="31">
        <f ca="1">IF(Διαχείριση[[#This Row],[ημερομηνία
πληρωμής]]="",0,Διαχείριση[[#This Row],[τόκος]]+Διαχείριση[[#This Row],[κεφάλαιο]]+Διαχείριση[[#This Row],[φόρος ακίνητης
περιουσίας]])</f>
        <v>1447.3036726574942</v>
      </c>
      <c r="I74" s="31">
        <f ca="1">IF(Διαχείριση[[#This Row],[ημερομηνία
πληρωμής]]="",0,Διαχείριση[[#This Row],[αρχικό
υπόλοιπο]]-Διαχείριση[[#This Row],[κεφάλαιο]])</f>
        <v>180193.45551106392</v>
      </c>
      <c r="J74" s="13">
        <f ca="1">IF(Διαχείριση[[#This Row],[υπόλοιπο
που απομένει]]&gt;0,ΤελευταίαΓραμμή-ROW(),0)</f>
        <v>289</v>
      </c>
    </row>
    <row r="75" spans="2:10" ht="15" customHeight="1" x14ac:dyDescent="0.25">
      <c r="B75" s="12">
        <f>ROWS($B$4:B75)</f>
        <v>72</v>
      </c>
      <c r="C75" s="30">
        <f ca="1">IF(ΚαταχωρημένεςΤιμές,IF(Διαχείριση[[#This Row],[Αρ.]]&lt;=ΔιάρκειαΔανείου,IF(ROW()-ROW(Διαχείριση[[#Headers],[ημερομηνία
πληρωμής]])=1,ΈναρξηΔανείου,IF(I74&gt;0,EDATE(C74,1),"")),""),"")</f>
        <v>45400</v>
      </c>
      <c r="D75" s="31">
        <f ca="1">IF(ROW()-ROW(Διαχείριση[[#Headers],[αρχικό
υπόλοιπο]])=1,ΠοσόΔανείου,IF(Διαχείριση[[#This Row],[ημερομηνία
πληρωμής]]="",0,INDEX(Διαχείριση[], ROW()-4,8)))</f>
        <v>180193.45551106392</v>
      </c>
      <c r="E75" s="31">
        <f ca="1">IF(ΚαταχωρημένεςΤιμές,IF(ROW()-ROW(Διαχείριση[[#Headers],[τόκος]])=1,-IPMT(Επιτoκιο/12,1,ΔιάρκειαΔανείου-ROWS($C$4:C75)+1,Διαχείριση[[#This Row],[αρχικό
υπόλοιπο]]),IFERROR(-IPMT(Επιτoκιο/12,1,Διαχείριση[[#This Row],[Αρ.
δόσεων που απομένουν]],D76),0)),0)</f>
        <v>749.46090970695457</v>
      </c>
      <c r="F75" s="31">
        <f ca="1">IFERROR(IF(AND(ΚαταχωρημένεςΤιμές,Διαχείριση[[#This Row],[ημερομηνία
πληρωμής]]&lt;&gt;""),-PPMT(Επιτoκιο/12,1,ΔιάρκειαΔανείου-ROWS($C$4:C75)+1,Διαχείριση[[#This Row],[αρχικό
υπόλοιπο]]),""),0)</f>
        <v>322.83718139484472</v>
      </c>
      <c r="G75" s="31">
        <f ca="1">IF(Διαχείριση[[#This Row],[ημερομηνία
πληρωμής]]="",0,ΦόροςΑκίνητηςΠεριουσίας)</f>
        <v>375</v>
      </c>
      <c r="H75" s="31">
        <f ca="1">IF(Διαχείριση[[#This Row],[ημερομηνία
πληρωμής]]="",0,Διαχείριση[[#This Row],[τόκος]]+Διαχείριση[[#This Row],[κεφάλαιο]]+Διαχείριση[[#This Row],[φόρος ακίνητης
περιουσίας]])</f>
        <v>1447.2980911017994</v>
      </c>
      <c r="I75" s="31">
        <f ca="1">IF(Διαχείριση[[#This Row],[ημερομηνία
πληρωμής]]="",0,Διαχείριση[[#This Row],[αρχικό
υπόλοιπο]]-Διαχείριση[[#This Row],[κεφάλαιο]])</f>
        <v>179870.61832966909</v>
      </c>
      <c r="J75" s="13">
        <f ca="1">IF(Διαχείριση[[#This Row],[υπόλοιπο
που απομένει]]&gt;0,ΤελευταίαΓραμμή-ROW(),0)</f>
        <v>288</v>
      </c>
    </row>
    <row r="76" spans="2:10" ht="15" customHeight="1" x14ac:dyDescent="0.25">
      <c r="B76" s="12">
        <f>ROWS($B$4:B76)</f>
        <v>73</v>
      </c>
      <c r="C76" s="30">
        <f ca="1">IF(ΚαταχωρημένεςΤιμές,IF(Διαχείριση[[#This Row],[Αρ.]]&lt;=ΔιάρκειαΔανείου,IF(ROW()-ROW(Διαχείριση[[#Headers],[ημερομηνία
πληρωμής]])=1,ΈναρξηΔανείου,IF(I75&gt;0,EDATE(C75,1),"")),""),"")</f>
        <v>45430</v>
      </c>
      <c r="D76" s="31">
        <f ca="1">IF(ROW()-ROW(Διαχείριση[[#Headers],[αρχικό
υπόλοιπο]])=1,ΠοσόΔανείου,IF(Διαχείριση[[#This Row],[ημερομηνία
πληρωμής]]="",0,INDEX(Διαχείριση[], ROW()-4,8)))</f>
        <v>179870.61832966909</v>
      </c>
      <c r="E76" s="31">
        <f ca="1">IF(ΚαταχωρημένεςΤιμές,IF(ROW()-ROW(Διαχείριση[[#Headers],[τόκος]])=1,-IPMT(Επιτoκιο/12,1,ΔιάρκειαΔανείου-ROWS($C$4:C76)+1,Διαχείριση[[#This Row],[αρχικό
υπόλοιπο]]),IFERROR(-IPMT(Επιτoκιο/12,1,Διαχείριση[[#This Row],[Αρ.
δόσεων που απομένουν]],D77),0)),0)</f>
        <v>748.11014997229904</v>
      </c>
      <c r="F76" s="31">
        <f ca="1">IFERROR(IF(AND(ΚαταχωρημένεςΤιμές,Διαχείριση[[#This Row],[ημερομηνία
πληρωμής]]&lt;&gt;""),-PPMT(Επιτoκιο/12,1,ΔιάρκειαΔανείου-ROWS($C$4:C76)+1,Διαχείριση[[#This Row],[αρχικό
υπόλοιπο]]),""),0)</f>
        <v>324.18233631732335</v>
      </c>
      <c r="G76" s="31">
        <f ca="1">IF(Διαχείριση[[#This Row],[ημερομηνία
πληρωμής]]="",0,ΦόροςΑκίνητηςΠεριουσίας)</f>
        <v>375</v>
      </c>
      <c r="H76" s="31">
        <f ca="1">IF(Διαχείριση[[#This Row],[ημερομηνία
πληρωμής]]="",0,Διαχείριση[[#This Row],[τόκος]]+Διαχείριση[[#This Row],[κεφάλαιο]]+Διαχείριση[[#This Row],[φόρος ακίνητης
περιουσίας]])</f>
        <v>1447.2924862896225</v>
      </c>
      <c r="I76" s="31">
        <f ca="1">IF(Διαχείριση[[#This Row],[ημερομηνία
πληρωμής]]="",0,Διαχείριση[[#This Row],[αρχικό
υπόλοιπο]]-Διαχείριση[[#This Row],[κεφάλαιο]])</f>
        <v>179546.43599335177</v>
      </c>
      <c r="J76" s="13">
        <f ca="1">IF(Διαχείριση[[#This Row],[υπόλοιπο
που απομένει]]&gt;0,ΤελευταίαΓραμμή-ROW(),0)</f>
        <v>287</v>
      </c>
    </row>
    <row r="77" spans="2:10" ht="15" customHeight="1" x14ac:dyDescent="0.25">
      <c r="B77" s="12">
        <f>ROWS($B$4:B77)</f>
        <v>74</v>
      </c>
      <c r="C77" s="30">
        <f ca="1">IF(ΚαταχωρημένεςΤιμές,IF(Διαχείριση[[#This Row],[Αρ.]]&lt;=ΔιάρκειαΔανείου,IF(ROW()-ROW(Διαχείριση[[#Headers],[ημερομηνία
πληρωμής]])=1,ΈναρξηΔανείου,IF(I76&gt;0,EDATE(C76,1),"")),""),"")</f>
        <v>45461</v>
      </c>
      <c r="D77" s="31">
        <f ca="1">IF(ROW()-ROW(Διαχείριση[[#Headers],[αρχικό
υπόλοιπο]])=1,ΠοσόΔανείου,IF(Διαχείριση[[#This Row],[ημερομηνία
πληρωμής]]="",0,INDEX(Διαχείριση[], ROW()-4,8)))</f>
        <v>179546.43599335177</v>
      </c>
      <c r="E77" s="31">
        <f ca="1">IF(ΚαταχωρημένεςΤιμές,IF(ROW()-ROW(Διαχείριση[[#Headers],[τόκος]])=1,-IPMT(Επιτoκιο/12,1,ΔιάρκειαΔανείου-ROWS($C$4:C77)+1,Διαχείριση[[#This Row],[αρχικό
υπόλοιπο]]),IFERROR(-IPMT(Επιτoκιο/12,1,Διαχείριση[[#This Row],[Αρ.
δόσεων που απομένουν]],D78),0)),0)</f>
        <v>746.75376207208251</v>
      </c>
      <c r="F77" s="31">
        <f ca="1">IFERROR(IF(AND(ΚαταχωρημένεςΤιμές,Διαχείριση[[#This Row],[ημερομηνία
πληρωμής]]&lt;&gt;""),-PPMT(Επιτoκιο/12,1,ΔιάρκειαΔανείου-ROWS($C$4:C77)+1,Διαχείριση[[#This Row],[αρχικό
υπόλοιπο]]),""),0)</f>
        <v>325.53309605197876</v>
      </c>
      <c r="G77" s="31">
        <f ca="1">IF(Διαχείριση[[#This Row],[ημερομηνία
πληρωμής]]="",0,ΦόροςΑκίνητηςΠεριουσίας)</f>
        <v>375</v>
      </c>
      <c r="H77" s="31">
        <f ca="1">IF(Διαχείριση[[#This Row],[ημερομηνία
πληρωμής]]="",0,Διαχείριση[[#This Row],[τόκος]]+Διαχείριση[[#This Row],[κεφάλαιο]]+Διαχείριση[[#This Row],[φόρος ακίνητης
περιουσίας]])</f>
        <v>1447.2868581240614</v>
      </c>
      <c r="I77" s="31">
        <f ca="1">IF(Διαχείριση[[#This Row],[ημερομηνία
πληρωμής]]="",0,Διαχείριση[[#This Row],[αρχικό
υπόλοιπο]]-Διαχείριση[[#This Row],[κεφάλαιο]])</f>
        <v>179220.90289729979</v>
      </c>
      <c r="J77" s="13">
        <f ca="1">IF(Διαχείριση[[#This Row],[υπόλοιπο
που απομένει]]&gt;0,ΤελευταίαΓραμμή-ROW(),0)</f>
        <v>286</v>
      </c>
    </row>
    <row r="78" spans="2:10" ht="15" customHeight="1" x14ac:dyDescent="0.25">
      <c r="B78" s="12">
        <f>ROWS($B$4:B78)</f>
        <v>75</v>
      </c>
      <c r="C78" s="30">
        <f ca="1">IF(ΚαταχωρημένεςΤιμές,IF(Διαχείριση[[#This Row],[Αρ.]]&lt;=ΔιάρκειαΔανείου,IF(ROW()-ROW(Διαχείριση[[#Headers],[ημερομηνία
πληρωμής]])=1,ΈναρξηΔανείου,IF(I77&gt;0,EDATE(C77,1),"")),""),"")</f>
        <v>45491</v>
      </c>
      <c r="D78" s="31">
        <f ca="1">IF(ROW()-ROW(Διαχείριση[[#Headers],[αρχικό
υπόλοιπο]])=1,ΠοσόΔανείου,IF(Διαχείριση[[#This Row],[ημερομηνία
πληρωμής]]="",0,INDEX(Διαχείριση[], ROW()-4,8)))</f>
        <v>179220.90289729979</v>
      </c>
      <c r="E78" s="31">
        <f ca="1">IF(ΚαταχωρημένεςΤιμές,IF(ROW()-ROW(Διαχείριση[[#Headers],[τόκος]])=1,-IPMT(Επιτoκιο/12,1,ΔιάρκειαΔανείου-ROWS($C$4:C78)+1,Διαχείριση[[#This Row],[αρχικό
υπόλοιπο]]),IFERROR(-IPMT(Επιτoκιο/12,1,Διαχείριση[[#This Row],[Αρ.
δόσεων που απομένουν]],D79),0)),0)</f>
        <v>745.39172255561493</v>
      </c>
      <c r="F78" s="31">
        <f ca="1">IFERROR(IF(AND(ΚαταχωρημένεςΤιμές,Διαχείριση[[#This Row],[ημερομηνία
πληρωμής]]&lt;&gt;""),-PPMT(Επιτoκιο/12,1,ΔιάρκειαΔανείου-ROWS($C$4:C78)+1,Διαχείριση[[#This Row],[αρχικό
υπόλοιπο]]),""),0)</f>
        <v>326.88948395219546</v>
      </c>
      <c r="G78" s="31">
        <f ca="1">IF(Διαχείριση[[#This Row],[ημερομηνία
πληρωμής]]="",0,ΦόροςΑκίνητηςΠεριουσίας)</f>
        <v>375</v>
      </c>
      <c r="H78" s="31">
        <f ca="1">IF(Διαχείριση[[#This Row],[ημερομηνία
πληρωμής]]="",0,Διαχείριση[[#This Row],[τόκος]]+Διαχείριση[[#This Row],[κεφάλαιο]]+Διαχείριση[[#This Row],[φόρος ακίνητης
περιουσίας]])</f>
        <v>1447.2812065078103</v>
      </c>
      <c r="I78" s="31">
        <f ca="1">IF(Διαχείριση[[#This Row],[ημερομηνία
πληρωμής]]="",0,Διαχείριση[[#This Row],[αρχικό
υπόλοιπο]]-Διαχείριση[[#This Row],[κεφάλαιο]])</f>
        <v>178894.01341334759</v>
      </c>
      <c r="J78" s="13">
        <f ca="1">IF(Διαχείριση[[#This Row],[υπόλοιπο
που απομένει]]&gt;0,ΤελευταίαΓραμμή-ROW(),0)</f>
        <v>285</v>
      </c>
    </row>
    <row r="79" spans="2:10" ht="15" customHeight="1" x14ac:dyDescent="0.25">
      <c r="B79" s="12">
        <f>ROWS($B$4:B79)</f>
        <v>76</v>
      </c>
      <c r="C79" s="30">
        <f ca="1">IF(ΚαταχωρημένεςΤιμές,IF(Διαχείριση[[#This Row],[Αρ.]]&lt;=ΔιάρκειαΔανείου,IF(ROW()-ROW(Διαχείριση[[#Headers],[ημερομηνία
πληρωμής]])=1,ΈναρξηΔανείου,IF(I78&gt;0,EDATE(C78,1),"")),""),"")</f>
        <v>45522</v>
      </c>
      <c r="D79" s="31">
        <f ca="1">IF(ROW()-ROW(Διαχείριση[[#Headers],[αρχικό
υπόλοιπο]])=1,ΠοσόΔανείου,IF(Διαχείριση[[#This Row],[ημερομηνία
πληρωμής]]="",0,INDEX(Διαχείριση[], ROW()-4,8)))</f>
        <v>178894.01341334759</v>
      </c>
      <c r="E79" s="31">
        <f ca="1">IF(ΚαταχωρημένεςΤιμές,IF(ROW()-ROW(Διαχείριση[[#Headers],[τόκος]])=1,-IPMT(Επιτoκιο/12,1,ΔιάρκειαΔανείου-ROWS($C$4:C79)+1,Διαχείριση[[#This Row],[αρχικό
υπόλοιπο]]),IFERROR(-IPMT(Επιτoκιο/12,1,Διαχείριση[[#This Row],[Αρ.
δόσεων που απομένουν]],D80),0)),0)</f>
        <v>744.02400787449551</v>
      </c>
      <c r="F79" s="31">
        <f ca="1">IFERROR(IF(AND(ΚαταχωρημένεςΤιμές,Διαχείριση[[#This Row],[ημερομηνία
πληρωμής]]&lt;&gt;""),-PPMT(Επιτoκιο/12,1,ΔιάρκειαΔανείου-ROWS($C$4:C79)+1,Διαχείριση[[#This Row],[αρχικό
υπόλοιπο]]),""),0)</f>
        <v>328.25152346866287</v>
      </c>
      <c r="G79" s="31">
        <f ca="1">IF(Διαχείριση[[#This Row],[ημερομηνία
πληρωμής]]="",0,ΦόροςΑκίνητηςΠεριουσίας)</f>
        <v>375</v>
      </c>
      <c r="H79" s="31">
        <f ca="1">IF(Διαχείριση[[#This Row],[ημερομηνία
πληρωμής]]="",0,Διαχείριση[[#This Row],[τόκος]]+Διαχείριση[[#This Row],[κεφάλαιο]]+Διαχείριση[[#This Row],[φόρος ακίνητης
περιουσίας]])</f>
        <v>1447.2755313431585</v>
      </c>
      <c r="I79" s="31">
        <f ca="1">IF(Διαχείριση[[#This Row],[ημερομηνία
πληρωμής]]="",0,Διαχείριση[[#This Row],[αρχικό
υπόλοιπο]]-Διαχείριση[[#This Row],[κεφάλαιο]])</f>
        <v>178565.76188987892</v>
      </c>
      <c r="J79" s="13">
        <f ca="1">IF(Διαχείριση[[#This Row],[υπόλοιπο
που απομένει]]&gt;0,ΤελευταίαΓραμμή-ROW(),0)</f>
        <v>284</v>
      </c>
    </row>
    <row r="80" spans="2:10" ht="15" customHeight="1" x14ac:dyDescent="0.25">
      <c r="B80" s="12">
        <f>ROWS($B$4:B80)</f>
        <v>77</v>
      </c>
      <c r="C80" s="30">
        <f ca="1">IF(ΚαταχωρημένεςΤιμές,IF(Διαχείριση[[#This Row],[Αρ.]]&lt;=ΔιάρκειαΔανείου,IF(ROW()-ROW(Διαχείριση[[#Headers],[ημερομηνία
πληρωμής]])=1,ΈναρξηΔανείου,IF(I79&gt;0,EDATE(C79,1),"")),""),"")</f>
        <v>45553</v>
      </c>
      <c r="D80" s="31">
        <f ca="1">IF(ROW()-ROW(Διαχείριση[[#Headers],[αρχικό
υπόλοιπο]])=1,ΠοσόΔανείου,IF(Διαχείριση[[#This Row],[ημερομηνία
πληρωμής]]="",0,INDEX(Διαχείριση[], ROW()-4,8)))</f>
        <v>178565.76188987892</v>
      </c>
      <c r="E80" s="31">
        <f ca="1">IF(ΚαταχωρημένεςΤιμές,IF(ROW()-ROW(Διαχείριση[[#Headers],[τόκος]])=1,-IPMT(Επιτoκιο/12,1,ΔιάρκειαΔανείου-ROWS($C$4:C80)+1,Διαχείριση[[#This Row],[αρχικό
υπόλοιπο]]),IFERROR(-IPMT(Επιτoκιο/12,1,Διαχείριση[[#This Row],[Αρ.
δόσεων που απομένουν]],D81),0)),0)</f>
        <v>742.65059438220476</v>
      </c>
      <c r="F80" s="31">
        <f ca="1">IFERROR(IF(AND(ΚαταχωρημένεςΤιμές,Διαχείριση[[#This Row],[ημερομηνία
πληρωμής]]&lt;&gt;""),-PPMT(Επιτoκιο/12,1,ΔιάρκειαΔανείου-ROWS($C$4:C80)+1,Διαχείριση[[#This Row],[αρχικό
υπόλοιπο]]),""),0)</f>
        <v>329.61923814978235</v>
      </c>
      <c r="G80" s="31">
        <f ca="1">IF(Διαχείριση[[#This Row],[ημερομηνία
πληρωμής]]="",0,ΦόροςΑκίνητηςΠεριουσίας)</f>
        <v>375</v>
      </c>
      <c r="H80" s="31">
        <f ca="1">IF(Διαχείριση[[#This Row],[ημερομηνία
πληρωμής]]="",0,Διαχείριση[[#This Row],[τόκος]]+Διαχείριση[[#This Row],[κεφάλαιο]]+Διαχείριση[[#This Row],[φόρος ακίνητης
περιουσίας]])</f>
        <v>1447.269832531987</v>
      </c>
      <c r="I80" s="31">
        <f ca="1">IF(Διαχείριση[[#This Row],[ημερομηνία
πληρωμής]]="",0,Διαχείριση[[#This Row],[αρχικό
υπόλοιπο]]-Διαχείριση[[#This Row],[κεφάλαιο]])</f>
        <v>178236.14265172914</v>
      </c>
      <c r="J80" s="13">
        <f ca="1">IF(Διαχείριση[[#This Row],[υπόλοιπο
που απομένει]]&gt;0,ΤελευταίαΓραμμή-ROW(),0)</f>
        <v>283</v>
      </c>
    </row>
    <row r="81" spans="2:10" ht="15" customHeight="1" x14ac:dyDescent="0.25">
      <c r="B81" s="12">
        <f>ROWS($B$4:B81)</f>
        <v>78</v>
      </c>
      <c r="C81" s="30">
        <f ca="1">IF(ΚαταχωρημένεςΤιμές,IF(Διαχείριση[[#This Row],[Αρ.]]&lt;=ΔιάρκειαΔανείου,IF(ROW()-ROW(Διαχείριση[[#Headers],[ημερομηνία
πληρωμής]])=1,ΈναρξηΔανείου,IF(I80&gt;0,EDATE(C80,1),"")),""),"")</f>
        <v>45583</v>
      </c>
      <c r="D81" s="31">
        <f ca="1">IF(ROW()-ROW(Διαχείριση[[#Headers],[αρχικό
υπόλοιπο]])=1,ΠοσόΔανείου,IF(Διαχείριση[[#This Row],[ημερομηνία
πληρωμής]]="",0,INDEX(Διαχείριση[], ROW()-4,8)))</f>
        <v>178236.14265172914</v>
      </c>
      <c r="E81" s="31">
        <f ca="1">IF(ΚαταχωρημένεςΤιμές,IF(ROW()-ROW(Διαχείριση[[#Headers],[τόκος]])=1,-IPMT(Επιτoκιο/12,1,ΔιάρκειαΔανείου-ROWS($C$4:C81)+1,Διαχείριση[[#This Row],[αρχικό
υπόλοιπο]]),IFERROR(-IPMT(Επιτoκιο/12,1,Διαχείριση[[#This Row],[Αρ.
δόσεων που απομένουν]],D82),0)),0)</f>
        <v>741.27145833369616</v>
      </c>
      <c r="F81" s="31">
        <f ca="1">IFERROR(IF(AND(ΚαταχωρημένεςΤιμές,Διαχείριση[[#This Row],[ημερομηνία
πληρωμής]]&lt;&gt;""),-PPMT(Επιτoκιο/12,1,ΔιάρκειαΔανείου-ROWS($C$4:C81)+1,Διαχείριση[[#This Row],[αρχικό
υπόλοιπο]]),""),0)</f>
        <v>330.99265164207299</v>
      </c>
      <c r="G81" s="31">
        <f ca="1">IF(Διαχείριση[[#This Row],[ημερομηνία
πληρωμής]]="",0,ΦόροςΑκίνητηςΠεριουσίας)</f>
        <v>375</v>
      </c>
      <c r="H81" s="31">
        <f ca="1">IF(Διαχείριση[[#This Row],[ημερομηνία
πληρωμής]]="",0,Διαχείριση[[#This Row],[τόκος]]+Διαχείριση[[#This Row],[κεφάλαιο]]+Διαχείριση[[#This Row],[φόρος ακίνητης
περιουσίας]])</f>
        <v>1447.2641099757691</v>
      </c>
      <c r="I81" s="31">
        <f ca="1">IF(Διαχείριση[[#This Row],[ημερομηνία
πληρωμής]]="",0,Διαχείριση[[#This Row],[αρχικό
υπόλοιπο]]-Διαχείριση[[#This Row],[κεφάλαιο]])</f>
        <v>177905.15000008707</v>
      </c>
      <c r="J81" s="13">
        <f ca="1">IF(Διαχείριση[[#This Row],[υπόλοιπο
που απομένει]]&gt;0,ΤελευταίαΓραμμή-ROW(),0)</f>
        <v>282</v>
      </c>
    </row>
    <row r="82" spans="2:10" ht="15" customHeight="1" x14ac:dyDescent="0.25">
      <c r="B82" s="12">
        <f>ROWS($B$4:B82)</f>
        <v>79</v>
      </c>
      <c r="C82" s="30">
        <f ca="1">IF(ΚαταχωρημένεςΤιμές,IF(Διαχείριση[[#This Row],[Αρ.]]&lt;=ΔιάρκειαΔανείου,IF(ROW()-ROW(Διαχείριση[[#Headers],[ημερομηνία
πληρωμής]])=1,ΈναρξηΔανείου,IF(I81&gt;0,EDATE(C81,1),"")),""),"")</f>
        <v>45614</v>
      </c>
      <c r="D82" s="31">
        <f ca="1">IF(ROW()-ROW(Διαχείριση[[#Headers],[αρχικό
υπόλοιπο]])=1,ΠοσόΔανείου,IF(Διαχείριση[[#This Row],[ημερομηνία
πληρωμής]]="",0,INDEX(Διαχείριση[], ROW()-4,8)))</f>
        <v>177905.15000008707</v>
      </c>
      <c r="E82" s="31">
        <f ca="1">IF(ΚαταχωρημένεςΤιμές,IF(ROW()-ROW(Διαχείριση[[#Headers],[τόκος]])=1,-IPMT(Επιτoκιο/12,1,ΔιάρκειαΔανείου-ROWS($C$4:C82)+1,Διαχείριση[[#This Row],[αρχικό
υπόλοιπο]]),IFERROR(-IPMT(Επιτoκιο/12,1,Διαχείριση[[#This Row],[Αρ.
δόσεων που απομένουν]],D83),0)),0)</f>
        <v>739.8865758849854</v>
      </c>
      <c r="F82" s="31">
        <f ca="1">IFERROR(IF(AND(ΚαταχωρημένεςΤιμές,Διαχείριση[[#This Row],[ημερομηνία
πληρωμής]]&lt;&gt;""),-PPMT(Επιτoκιο/12,1,ΔιάρκειαΔανείου-ROWS($C$4:C82)+1,Διαχείριση[[#This Row],[αρχικό
υπόλοιπο]]),""),0)</f>
        <v>332.37178769058164</v>
      </c>
      <c r="G82" s="31">
        <f ca="1">IF(Διαχείριση[[#This Row],[ημερομηνία
πληρωμής]]="",0,ΦόροςΑκίνητηςΠεριουσίας)</f>
        <v>375</v>
      </c>
      <c r="H82" s="31">
        <f ca="1">IF(Διαχείριση[[#This Row],[ημερομηνία
πληρωμής]]="",0,Διαχείριση[[#This Row],[τόκος]]+Διαχείριση[[#This Row],[κεφάλαιο]]+Διαχείριση[[#This Row],[φόρος ακίνητης
περιουσίας]])</f>
        <v>1447.258363575567</v>
      </c>
      <c r="I82" s="31">
        <f ca="1">IF(Διαχείριση[[#This Row],[ημερομηνία
πληρωμής]]="",0,Διαχείριση[[#This Row],[αρχικό
υπόλοιπο]]-Διαχείριση[[#This Row],[κεφάλαιο]])</f>
        <v>177572.77821239649</v>
      </c>
      <c r="J82" s="13">
        <f ca="1">IF(Διαχείριση[[#This Row],[υπόλοιπο
που απομένει]]&gt;0,ΤελευταίαΓραμμή-ROW(),0)</f>
        <v>281</v>
      </c>
    </row>
    <row r="83" spans="2:10" ht="15" customHeight="1" x14ac:dyDescent="0.25">
      <c r="B83" s="12">
        <f>ROWS($B$4:B83)</f>
        <v>80</v>
      </c>
      <c r="C83" s="30">
        <f ca="1">IF(ΚαταχωρημένεςΤιμές,IF(Διαχείριση[[#This Row],[Αρ.]]&lt;=ΔιάρκειαΔανείου,IF(ROW()-ROW(Διαχείριση[[#Headers],[ημερομηνία
πληρωμής]])=1,ΈναρξηΔανείου,IF(I82&gt;0,EDATE(C82,1),"")),""),"")</f>
        <v>45644</v>
      </c>
      <c r="D83" s="31">
        <f ca="1">IF(ROW()-ROW(Διαχείριση[[#Headers],[αρχικό
υπόλοιπο]])=1,ΠοσόΔανείου,IF(Διαχείριση[[#This Row],[ημερομηνία
πληρωμής]]="",0,INDEX(Διαχείριση[], ROW()-4,8)))</f>
        <v>177572.77821239649</v>
      </c>
      <c r="E83" s="31">
        <f ca="1">IF(ΚαταχωρημένεςΤιμές,IF(ROW()-ROW(Διαχείριση[[#Headers],[τόκος]])=1,-IPMT(Επιτoκιο/12,1,ΔιάρκειαΔανείου-ROWS($C$4:C83)+1,Διαχείριση[[#This Row],[αρχικό
υπόλοιπο]]),IFERROR(-IPMT(Επιτoκιο/12,1,Διαχείριση[[#This Row],[Αρ.
δόσεων που απομένουν]],D84),0)),0)</f>
        <v>738.49592309273828</v>
      </c>
      <c r="F83" s="31">
        <f ca="1">IFERROR(IF(AND(ΚαταχωρημένεςΤιμές,Διαχείριση[[#This Row],[ημερομηνία
πληρωμής]]&lt;&gt;""),-PPMT(Επιτoκιο/12,1,ΔιάρκειαΔανείου-ROWS($C$4:C83)+1,Διαχείριση[[#This Row],[αρχικό
υπόλοιπο]]),""),0)</f>
        <v>333.75667013929251</v>
      </c>
      <c r="G83" s="31">
        <f ca="1">IF(Διαχείριση[[#This Row],[ημερομηνία
πληρωμής]]="",0,ΦόροςΑκίνητηςΠεριουσίας)</f>
        <v>375</v>
      </c>
      <c r="H83" s="31">
        <f ca="1">IF(Διαχείριση[[#This Row],[ημερομηνία
πληρωμής]]="",0,Διαχείριση[[#This Row],[τόκος]]+Διαχείριση[[#This Row],[κεφάλαιο]]+Διαχείριση[[#This Row],[φόρος ακίνητης
περιουσίας]])</f>
        <v>1447.2525932320309</v>
      </c>
      <c r="I83" s="31">
        <f ca="1">IF(Διαχείριση[[#This Row],[ημερομηνία
πληρωμής]]="",0,Διαχείριση[[#This Row],[αρχικό
υπόλοιπο]]-Διαχείριση[[#This Row],[κεφάλαιο]])</f>
        <v>177239.02154225719</v>
      </c>
      <c r="J83" s="13">
        <f ca="1">IF(Διαχείριση[[#This Row],[υπόλοιπο
που απομένει]]&gt;0,ΤελευταίαΓραμμή-ROW(),0)</f>
        <v>280</v>
      </c>
    </row>
    <row r="84" spans="2:10" ht="15" customHeight="1" x14ac:dyDescent="0.25">
      <c r="B84" s="12">
        <f>ROWS($B$4:B84)</f>
        <v>81</v>
      </c>
      <c r="C84" s="30">
        <f ca="1">IF(ΚαταχωρημένεςΤιμές,IF(Διαχείριση[[#This Row],[Αρ.]]&lt;=ΔιάρκειαΔανείου,IF(ROW()-ROW(Διαχείριση[[#Headers],[ημερομηνία
πληρωμής]])=1,ΈναρξηΔανείου,IF(I83&gt;0,EDATE(C83,1),"")),""),"")</f>
        <v>45675</v>
      </c>
      <c r="D84" s="31">
        <f ca="1">IF(ROW()-ROW(Διαχείριση[[#Headers],[αρχικό
υπόλοιπο]])=1,ΠοσόΔανείου,IF(Διαχείριση[[#This Row],[ημερομηνία
πληρωμής]]="",0,INDEX(Διαχείριση[], ROW()-4,8)))</f>
        <v>177239.02154225719</v>
      </c>
      <c r="E84" s="31">
        <f ca="1">IF(ΚαταχωρημένεςΤιμές,IF(ROW()-ROW(Διαχείριση[[#Headers],[τόκος]])=1,-IPMT(Επιτoκιο/12,1,ΔιάρκειαΔανείου-ROWS($C$4:C84)+1,Διαχείριση[[#This Row],[αρχικό
υπόλοιπο]]),IFERROR(-IPMT(Επιτoκιο/12,1,Διαχείριση[[#This Row],[Αρ.
δόσεων που απομένουν]],D85),0)),0)</f>
        <v>737.09947591385696</v>
      </c>
      <c r="F84" s="31">
        <f ca="1">IFERROR(IF(AND(ΚαταχωρημένεςΤιμές,Διαχείριση[[#This Row],[ημερομηνία
πληρωμής]]&lt;&gt;""),-PPMT(Επιτoκιο/12,1,ΔιάρκειαΔανείου-ROWS($C$4:C84)+1,Διαχείριση[[#This Row],[αρχικό
υπόλοιπο]]),""),0)</f>
        <v>335.14732293153958</v>
      </c>
      <c r="G84" s="31">
        <f ca="1">IF(Διαχείριση[[#This Row],[ημερομηνία
πληρωμής]]="",0,ΦόροςΑκίνητηςΠεριουσίας)</f>
        <v>375</v>
      </c>
      <c r="H84" s="31">
        <f ca="1">IF(Διαχείριση[[#This Row],[ημερομηνία
πληρωμής]]="",0,Διαχείριση[[#This Row],[τόκος]]+Διαχείριση[[#This Row],[κεφάλαιο]]+Διαχείριση[[#This Row],[φόρος ακίνητης
περιουσίας]])</f>
        <v>1447.2467988453966</v>
      </c>
      <c r="I84" s="31">
        <f ca="1">IF(Διαχείριση[[#This Row],[ημερομηνία
πληρωμής]]="",0,Διαχείριση[[#This Row],[αρχικό
υπόλοιπο]]-Διαχείριση[[#This Row],[κεφάλαιο]])</f>
        <v>176903.87421932566</v>
      </c>
      <c r="J84" s="13">
        <f ca="1">IF(Διαχείριση[[#This Row],[υπόλοιπο
που απομένει]]&gt;0,ΤελευταίαΓραμμή-ROW(),0)</f>
        <v>279</v>
      </c>
    </row>
    <row r="85" spans="2:10" ht="15" customHeight="1" x14ac:dyDescent="0.25">
      <c r="B85" s="12">
        <f>ROWS($B$4:B85)</f>
        <v>82</v>
      </c>
      <c r="C85" s="30">
        <f ca="1">IF(ΚαταχωρημένεςΤιμές,IF(Διαχείριση[[#This Row],[Αρ.]]&lt;=ΔιάρκειαΔανείου,IF(ROW()-ROW(Διαχείριση[[#Headers],[ημερομηνία
πληρωμής]])=1,ΈναρξηΔανείου,IF(I84&gt;0,EDATE(C84,1),"")),""),"")</f>
        <v>45706</v>
      </c>
      <c r="D85" s="31">
        <f ca="1">IF(ROW()-ROW(Διαχείριση[[#Headers],[αρχικό
υπόλοιπο]])=1,ΠοσόΔανείου,IF(Διαχείριση[[#This Row],[ημερομηνία
πληρωμής]]="",0,INDEX(Διαχείριση[], ROW()-4,8)))</f>
        <v>176903.87421932566</v>
      </c>
      <c r="E85" s="31">
        <f ca="1">IF(ΚαταχωρημένεςΤιμές,IF(ROW()-ROW(Διαχείριση[[#Headers],[τόκος]])=1,-IPMT(Επιτoκιο/12,1,ΔιάρκειαΔανείου-ROWS($C$4:C85)+1,Διαχείριση[[#This Row],[αρχικό
υπόλοιπο]]),IFERROR(-IPMT(Επιτoκιο/12,1,Διαχείριση[[#This Row],[Αρ.
δόσεων που απομένουν]],D86),0)),0)</f>
        <v>735.69721020506358</v>
      </c>
      <c r="F85" s="31">
        <f ca="1">IFERROR(IF(AND(ΚαταχωρημένεςΤιμές,Διαχείριση[[#This Row],[ημερομηνία
πληρωμής]]&lt;&gt;""),-PPMT(Επιτoκιο/12,1,ΔιάρκειαΔανείου-ROWS($C$4:C85)+1,Διαχείριση[[#This Row],[αρχικό
υπόλοιπο]]),""),0)</f>
        <v>336.54377011042101</v>
      </c>
      <c r="G85" s="31">
        <f ca="1">IF(Διαχείριση[[#This Row],[ημερομηνία
πληρωμής]]="",0,ΦόροςΑκίνητηςΠεριουσίας)</f>
        <v>375</v>
      </c>
      <c r="H85" s="31">
        <f ca="1">IF(Διαχείριση[[#This Row],[ημερομηνία
πληρωμής]]="",0,Διαχείριση[[#This Row],[τόκος]]+Διαχείριση[[#This Row],[κεφάλαιο]]+Διαχείριση[[#This Row],[φόρος ακίνητης
περιουσίας]])</f>
        <v>1447.2409803154846</v>
      </c>
      <c r="I85" s="31">
        <f ca="1">IF(Διαχείριση[[#This Row],[ημερομηνία
πληρωμής]]="",0,Διαχείριση[[#This Row],[αρχικό
υπόλοιπο]]-Διαχείριση[[#This Row],[κεφάλαιο]])</f>
        <v>176567.33044921525</v>
      </c>
      <c r="J85" s="13">
        <f ca="1">IF(Διαχείριση[[#This Row],[υπόλοιπο
που απομένει]]&gt;0,ΤελευταίαΓραμμή-ROW(),0)</f>
        <v>278</v>
      </c>
    </row>
    <row r="86" spans="2:10" ht="15" customHeight="1" x14ac:dyDescent="0.25">
      <c r="B86" s="12">
        <f>ROWS($B$4:B86)</f>
        <v>83</v>
      </c>
      <c r="C86" s="30">
        <f ca="1">IF(ΚαταχωρημένεςΤιμές,IF(Διαχείριση[[#This Row],[Αρ.]]&lt;=ΔιάρκειαΔανείου,IF(ROW()-ROW(Διαχείριση[[#Headers],[ημερομηνία
πληρωμής]])=1,ΈναρξηΔανείου,IF(I85&gt;0,EDATE(C85,1),"")),""),"")</f>
        <v>45734</v>
      </c>
      <c r="D86" s="31">
        <f ca="1">IF(ROW()-ROW(Διαχείριση[[#Headers],[αρχικό
υπόλοιπο]])=1,ΠοσόΔανείου,IF(Διαχείριση[[#This Row],[ημερομηνία
πληρωμής]]="",0,INDEX(Διαχείριση[], ROW()-4,8)))</f>
        <v>176567.33044921525</v>
      </c>
      <c r="E86" s="31">
        <f ca="1">IF(ΚαταχωρημένεςΤιμές,IF(ROW()-ROW(Διαχείριση[[#Headers],[τόκος]])=1,-IPMT(Επιτoκιο/12,1,ΔιάρκειαΔανείου-ROWS($C$4:C86)+1,Διαχείριση[[#This Row],[αρχικό
υπόλοιπο]]),IFERROR(-IPMT(Επιτoκιο/12,1,Διαχείριση[[#This Row],[Αρ.
δόσεων που απομένουν]],D87),0)),0)</f>
        <v>734.28910172248345</v>
      </c>
      <c r="F86" s="31">
        <f ca="1">IFERROR(IF(AND(ΚαταχωρημένεςΤιμές,Διαχείριση[[#This Row],[ημερομηνία
πληρωμής]]&lt;&gt;""),-PPMT(Επιτoκιο/12,1,ΔιάρκειαΔανείου-ROWS($C$4:C86)+1,Διαχείριση[[#This Row],[αρχικό
υπόλοιπο]]),""),0)</f>
        <v>337.94603581921439</v>
      </c>
      <c r="G86" s="31">
        <f ca="1">IF(Διαχείριση[[#This Row],[ημερομηνία
πληρωμής]]="",0,ΦόροςΑκίνητηςΠεριουσίας)</f>
        <v>375</v>
      </c>
      <c r="H86" s="31">
        <f ca="1">IF(Διαχείριση[[#This Row],[ημερομηνία
πληρωμής]]="",0,Διαχείριση[[#This Row],[τόκος]]+Διαχείριση[[#This Row],[κεφάλαιο]]+Διαχείριση[[#This Row],[φόρος ακίνητης
περιουσίας]])</f>
        <v>1447.2351375416979</v>
      </c>
      <c r="I86" s="31">
        <f ca="1">IF(Διαχείριση[[#This Row],[ημερομηνία
πληρωμής]]="",0,Διαχείριση[[#This Row],[αρχικό
υπόλοιπο]]-Διαχείριση[[#This Row],[κεφάλαιο]])</f>
        <v>176229.38441339604</v>
      </c>
      <c r="J86" s="13">
        <f ca="1">IF(Διαχείριση[[#This Row],[υπόλοιπο
που απομένει]]&gt;0,ΤελευταίαΓραμμή-ROW(),0)</f>
        <v>277</v>
      </c>
    </row>
    <row r="87" spans="2:10" ht="15" customHeight="1" x14ac:dyDescent="0.25">
      <c r="B87" s="12">
        <f>ROWS($B$4:B87)</f>
        <v>84</v>
      </c>
      <c r="C87" s="30">
        <f ca="1">IF(ΚαταχωρημένεςΤιμές,IF(Διαχείριση[[#This Row],[Αρ.]]&lt;=ΔιάρκειαΔανείου,IF(ROW()-ROW(Διαχείριση[[#Headers],[ημερομηνία
πληρωμής]])=1,ΈναρξηΔανείου,IF(I86&gt;0,EDATE(C86,1),"")),""),"")</f>
        <v>45765</v>
      </c>
      <c r="D87" s="31">
        <f ca="1">IF(ROW()-ROW(Διαχείριση[[#Headers],[αρχικό
υπόλοιπο]])=1,ΠοσόΔανείου,IF(Διαχείριση[[#This Row],[ημερομηνία
πληρωμής]]="",0,INDEX(Διαχείριση[], ROW()-4,8)))</f>
        <v>176229.38441339604</v>
      </c>
      <c r="E87" s="31">
        <f ca="1">IF(ΚαταχωρημένεςΤιμές,IF(ROW()-ROW(Διαχείριση[[#Headers],[τόκος]])=1,-IPMT(Επιτoκιο/12,1,ΔιάρκειαΔανείου-ROWS($C$4:C87)+1,Διαχείριση[[#This Row],[αρχικό
υπόλοιπο]]),IFERROR(-IPMT(Επιτoκιο/12,1,Διαχείριση[[#This Row],[Αρ.
δόσεων που απομένουν]],D88),0)),0)</f>
        <v>732.875126121226</v>
      </c>
      <c r="F87" s="31">
        <f ca="1">IFERROR(IF(AND(ΚαταχωρημένεςΤιμές,Διαχείριση[[#This Row],[ημερομηνία
πληρωμής]]&lt;&gt;""),-PPMT(Επιτoκιο/12,1,ΔιάρκειαΔανείου-ROWS($C$4:C87)+1,Διαχείριση[[#This Row],[αρχικό
υπόλοιπο]]),""),0)</f>
        <v>339.35414430179452</v>
      </c>
      <c r="G87" s="31">
        <f ca="1">IF(Διαχείριση[[#This Row],[ημερομηνία
πληρωμής]]="",0,ΦόροςΑκίνητηςΠεριουσίας)</f>
        <v>375</v>
      </c>
      <c r="H87" s="31">
        <f ca="1">IF(Διαχείριση[[#This Row],[ημερομηνία
πληρωμής]]="",0,Διαχείριση[[#This Row],[τόκος]]+Διαχείριση[[#This Row],[κεφάλαιο]]+Διαχείριση[[#This Row],[φόρος ακίνητης
περιουσίας]])</f>
        <v>1447.2292704230206</v>
      </c>
      <c r="I87" s="31">
        <f ca="1">IF(Διαχείριση[[#This Row],[ημερομηνία
πληρωμής]]="",0,Διαχείριση[[#This Row],[αρχικό
υπόλοιπο]]-Διαχείριση[[#This Row],[κεφάλαιο]])</f>
        <v>175890.03026909425</v>
      </c>
      <c r="J87" s="13">
        <f ca="1">IF(Διαχείριση[[#This Row],[υπόλοιπο
που απομένει]]&gt;0,ΤελευταίαΓραμμή-ROW(),0)</f>
        <v>276</v>
      </c>
    </row>
    <row r="88" spans="2:10" ht="15" customHeight="1" x14ac:dyDescent="0.25">
      <c r="B88" s="12">
        <f>ROWS($B$4:B88)</f>
        <v>85</v>
      </c>
      <c r="C88" s="30">
        <f ca="1">IF(ΚαταχωρημένεςΤιμές,IF(Διαχείριση[[#This Row],[Αρ.]]&lt;=ΔιάρκειαΔανείου,IF(ROW()-ROW(Διαχείριση[[#Headers],[ημερομηνία
πληρωμής]])=1,ΈναρξηΔανείου,IF(I87&gt;0,EDATE(C87,1),"")),""),"")</f>
        <v>45795</v>
      </c>
      <c r="D88" s="31">
        <f ca="1">IF(ROW()-ROW(Διαχείριση[[#Headers],[αρχικό
υπόλοιπο]])=1,ΠοσόΔανείου,IF(Διαχείριση[[#This Row],[ημερομηνία
πληρωμής]]="",0,INDEX(Διαχείριση[], ROW()-4,8)))</f>
        <v>175890.03026909425</v>
      </c>
      <c r="E88" s="31">
        <f ca="1">IF(ΚαταχωρημένεςΤιμές,IF(ROW()-ROW(Διαχείριση[[#Headers],[τόκος]])=1,-IPMT(Επιτoκιο/12,1,ΔιάρκειαΔανείου-ROWS($C$4:C88)+1,Διαχείριση[[#This Row],[αρχικό
υπόλοιπο]]),IFERROR(-IPMT(Επιτoκιο/12,1,Διαχείριση[[#This Row],[Αρ.
δόσεων που απομένουν]],D89),0)),0)</f>
        <v>731.45525895496337</v>
      </c>
      <c r="F88" s="31">
        <f ca="1">IFERROR(IF(AND(ΚαταχωρημένεςΤιμές,Διαχείριση[[#This Row],[ημερομηνία
πληρωμής]]&lt;&gt;""),-PPMT(Επιτoκιο/12,1,ΔιάρκειαΔανείου-ROWS($C$4:C88)+1,Διαχείριση[[#This Row],[αρχικό
υπόλοιπο]]),""),0)</f>
        <v>340.76811990305191</v>
      </c>
      <c r="G88" s="31">
        <f ca="1">IF(Διαχείριση[[#This Row],[ημερομηνία
πληρωμής]]="",0,ΦόροςΑκίνητηςΠεριουσίας)</f>
        <v>375</v>
      </c>
      <c r="H88" s="31">
        <f ca="1">IF(Διαχείριση[[#This Row],[ημερομηνία
πληρωμής]]="",0,Διαχείριση[[#This Row],[τόκος]]+Διαχείριση[[#This Row],[κεφάλαιο]]+Διαχείριση[[#This Row],[φόρος ακίνητης
περιουσίας]])</f>
        <v>1447.2233788580152</v>
      </c>
      <c r="I88" s="31">
        <f ca="1">IF(Διαχείριση[[#This Row],[ημερομηνία
πληρωμής]]="",0,Διαχείριση[[#This Row],[αρχικό
υπόλοιπο]]-Διαχείριση[[#This Row],[κεφάλαιο]])</f>
        <v>175549.2621491912</v>
      </c>
      <c r="J88" s="13">
        <f ca="1">IF(Διαχείριση[[#This Row],[υπόλοιπο
που απομένει]]&gt;0,ΤελευταίαΓραμμή-ROW(),0)</f>
        <v>275</v>
      </c>
    </row>
    <row r="89" spans="2:10" ht="15" customHeight="1" x14ac:dyDescent="0.25">
      <c r="B89" s="12">
        <f>ROWS($B$4:B89)</f>
        <v>86</v>
      </c>
      <c r="C89" s="30">
        <f ca="1">IF(ΚαταχωρημένεςΤιμές,IF(Διαχείριση[[#This Row],[Αρ.]]&lt;=ΔιάρκειαΔανείου,IF(ROW()-ROW(Διαχείριση[[#Headers],[ημερομηνία
πληρωμής]])=1,ΈναρξηΔανείου,IF(I88&gt;0,EDATE(C88,1),"")),""),"")</f>
        <v>45826</v>
      </c>
      <c r="D89" s="31">
        <f ca="1">IF(ROW()-ROW(Διαχείριση[[#Headers],[αρχικό
υπόλοιπο]])=1,ΠοσόΔανείου,IF(Διαχείριση[[#This Row],[ημερομηνία
πληρωμής]]="",0,INDEX(Διαχείριση[], ROW()-4,8)))</f>
        <v>175549.2621491912</v>
      </c>
      <c r="E89" s="31">
        <f ca="1">IF(ΚαταχωρημένεςΤιμές,IF(ROW()-ROW(Διαχείριση[[#Headers],[τόκος]])=1,-IPMT(Επιτoκιο/12,1,ΔιάρκειαΔανείου-ROWS($C$4:C89)+1,Διαχείριση[[#This Row],[αρχικό
υπόλοιπο]]),IFERROR(-IPMT(Επιτoκιο/12,1,Διαχείριση[[#This Row],[Αρ.
δόσεων που απομένουν]],D90),0)),0)</f>
        <v>730.02947567550791</v>
      </c>
      <c r="F89" s="31">
        <f ca="1">IFERROR(IF(AND(ΚαταχωρημένεςΤιμές,Διαχείριση[[#This Row],[ημερομηνία
πληρωμής]]&lt;&gt;""),-PPMT(Επιτoκιο/12,1,ΔιάρκειαΔανείου-ROWS($C$4:C89)+1,Διαχείριση[[#This Row],[αρχικό
υπόλοιπο]]),""),0)</f>
        <v>342.18798706931466</v>
      </c>
      <c r="G89" s="31">
        <f ca="1">IF(Διαχείριση[[#This Row],[ημερομηνία
πληρωμής]]="",0,ΦόροςΑκίνητηςΠεριουσίας)</f>
        <v>375</v>
      </c>
      <c r="H89" s="31">
        <f ca="1">IF(Διαχείριση[[#This Row],[ημερομηνία
πληρωμής]]="",0,Διαχείριση[[#This Row],[τόκος]]+Διαχείριση[[#This Row],[κεφάλαιο]]+Διαχείριση[[#This Row],[φόρος ακίνητης
περιουσίας]])</f>
        <v>1447.2174627448226</v>
      </c>
      <c r="I89" s="31">
        <f ca="1">IF(Διαχείριση[[#This Row],[ημερομηνία
πληρωμής]]="",0,Διαχείριση[[#This Row],[αρχικό
υπόλοιπο]]-Διαχείριση[[#This Row],[κεφάλαιο]])</f>
        <v>175207.07416212189</v>
      </c>
      <c r="J89" s="13">
        <f ca="1">IF(Διαχείριση[[#This Row],[υπόλοιπο
που απομένει]]&gt;0,ΤελευταίαΓραμμή-ROW(),0)</f>
        <v>274</v>
      </c>
    </row>
    <row r="90" spans="2:10" ht="15" customHeight="1" x14ac:dyDescent="0.25">
      <c r="B90" s="12">
        <f>ROWS($B$4:B90)</f>
        <v>87</v>
      </c>
      <c r="C90" s="30">
        <f ca="1">IF(ΚαταχωρημένεςΤιμές,IF(Διαχείριση[[#This Row],[Αρ.]]&lt;=ΔιάρκειαΔανείου,IF(ROW()-ROW(Διαχείριση[[#Headers],[ημερομηνία
πληρωμής]])=1,ΈναρξηΔανείου,IF(I89&gt;0,EDATE(C89,1),"")),""),"")</f>
        <v>45856</v>
      </c>
      <c r="D90" s="31">
        <f ca="1">IF(ROW()-ROW(Διαχείριση[[#Headers],[αρχικό
υπόλοιπο]])=1,ΠοσόΔανείου,IF(Διαχείριση[[#This Row],[ημερομηνία
πληρωμής]]="",0,INDEX(Διαχείριση[], ROW()-4,8)))</f>
        <v>175207.07416212189</v>
      </c>
      <c r="E90" s="31">
        <f ca="1">IF(ΚαταχωρημένεςΤιμές,IF(ROW()-ROW(Διαχείριση[[#Headers],[τόκος]])=1,-IPMT(Επιτoκιο/12,1,ΔιάρκειαΔανείου-ROWS($C$4:C90)+1,Διαχείριση[[#This Row],[αρχικό
υπόλοιπο]]),IFERROR(-IPMT(Επιτoκιο/12,1,Διαχείριση[[#This Row],[Αρ.
δόσεων που απομένουν]],D91),0)),0)</f>
        <v>728.59775163238794</v>
      </c>
      <c r="F90" s="31">
        <f ca="1">IFERROR(IF(AND(ΚαταχωρημένεςΤιμές,Διαχείριση[[#This Row],[ημερομηνία
πληρωμής]]&lt;&gt;""),-PPMT(Επιτoκιο/12,1,ΔιάρκειαΔανείου-ROWS($C$4:C90)+1,Διαχείριση[[#This Row],[αρχικό
υπόλοιπο]]),""),0)</f>
        <v>343.61377034877012</v>
      </c>
      <c r="G90" s="31">
        <f ca="1">IF(Διαχείριση[[#This Row],[ημερομηνία
πληρωμής]]="",0,ΦόροςΑκίνητηςΠεριουσίας)</f>
        <v>375</v>
      </c>
      <c r="H90" s="31">
        <f ca="1">IF(Διαχείριση[[#This Row],[ημερομηνία
πληρωμής]]="",0,Διαχείριση[[#This Row],[τόκος]]+Διαχείριση[[#This Row],[κεφάλαιο]]+Διαχείριση[[#This Row],[φόρος ακίνητης
περιουσίας]])</f>
        <v>1447.2115219811581</v>
      </c>
      <c r="I90" s="31">
        <f ca="1">IF(Διαχείριση[[#This Row],[ημερομηνία
πληρωμής]]="",0,Διαχείριση[[#This Row],[αρχικό
υπόλοιπο]]-Διαχείριση[[#This Row],[κεφάλαιο]])</f>
        <v>174863.46039177311</v>
      </c>
      <c r="J90" s="13">
        <f ca="1">IF(Διαχείριση[[#This Row],[υπόλοιπο
που απομένει]]&gt;0,ΤελευταίαΓραμμή-ROW(),0)</f>
        <v>273</v>
      </c>
    </row>
    <row r="91" spans="2:10" ht="15" customHeight="1" x14ac:dyDescent="0.25">
      <c r="B91" s="12">
        <f>ROWS($B$4:B91)</f>
        <v>88</v>
      </c>
      <c r="C91" s="30">
        <f ca="1">IF(ΚαταχωρημένεςΤιμές,IF(Διαχείριση[[#This Row],[Αρ.]]&lt;=ΔιάρκειαΔανείου,IF(ROW()-ROW(Διαχείριση[[#Headers],[ημερομηνία
πληρωμής]])=1,ΈναρξηΔανείου,IF(I90&gt;0,EDATE(C90,1),"")),""),"")</f>
        <v>45887</v>
      </c>
      <c r="D91" s="31">
        <f ca="1">IF(ROW()-ROW(Διαχείριση[[#Headers],[αρχικό
υπόλοιπο]])=1,ΠοσόΔανείου,IF(Διαχείριση[[#This Row],[ημερομηνία
πληρωμής]]="",0,INDEX(Διαχείριση[], ROW()-4,8)))</f>
        <v>174863.46039177311</v>
      </c>
      <c r="E91" s="31">
        <f ca="1">IF(ΚαταχωρημένεςΤιμές,IF(ROW()-ROW(Διαχείριση[[#Headers],[τόκος]])=1,-IPMT(Επιτoκιο/12,1,ΔιάρκειαΔανείου-ROWS($C$4:C91)+1,Διαχείριση[[#This Row],[αρχικό
υπόλοιπο]]),IFERROR(-IPMT(Επιτoκιο/12,1,Διαχείριση[[#This Row],[Αρ.
δόσεων που απομένουν]],D92),0)),0)</f>
        <v>727.16006207242174</v>
      </c>
      <c r="F91" s="31">
        <f ca="1">IFERROR(IF(AND(ΚαταχωρημένεςΤιμές,Διαχείριση[[#This Row],[ημερομηνία
πληρωμής]]&lt;&gt;""),-PPMT(Επιτoκιο/12,1,ΔιάρκειαΔανείου-ROWS($C$4:C91)+1,Διαχείριση[[#This Row],[αρχικό
υπόλοιπο]]),""),0)</f>
        <v>345.04549439189003</v>
      </c>
      <c r="G91" s="31">
        <f ca="1">IF(Διαχείριση[[#This Row],[ημερομηνία
πληρωμής]]="",0,ΦόροςΑκίνητηςΠεριουσίας)</f>
        <v>375</v>
      </c>
      <c r="H91" s="31">
        <f ca="1">IF(Διαχείριση[[#This Row],[ημερομηνία
πληρωμής]]="",0,Διαχείριση[[#This Row],[τόκος]]+Διαχείριση[[#This Row],[κεφάλαιο]]+Διαχείριση[[#This Row],[φόρος ακίνητης
περιουσίας]])</f>
        <v>1447.2055564643117</v>
      </c>
      <c r="I91" s="31">
        <f ca="1">IF(Διαχείριση[[#This Row],[ημερομηνία
πληρωμής]]="",0,Διαχείριση[[#This Row],[αρχικό
υπόλοιπο]]-Διαχείριση[[#This Row],[κεφάλαιο]])</f>
        <v>174518.41489738121</v>
      </c>
      <c r="J91" s="13">
        <f ca="1">IF(Διαχείριση[[#This Row],[υπόλοιπο
που απομένει]]&gt;0,ΤελευταίαΓραμμή-ROW(),0)</f>
        <v>272</v>
      </c>
    </row>
    <row r="92" spans="2:10" ht="15" customHeight="1" x14ac:dyDescent="0.25">
      <c r="B92" s="12">
        <f>ROWS($B$4:B92)</f>
        <v>89</v>
      </c>
      <c r="C92" s="30">
        <f ca="1">IF(ΚαταχωρημένεςΤιμές,IF(Διαχείριση[[#This Row],[Αρ.]]&lt;=ΔιάρκειαΔανείου,IF(ROW()-ROW(Διαχείριση[[#Headers],[ημερομηνία
πληρωμής]])=1,ΈναρξηΔανείου,IF(I91&gt;0,EDATE(C91,1),"")),""),"")</f>
        <v>45918</v>
      </c>
      <c r="D92" s="31">
        <f ca="1">IF(ROW()-ROW(Διαχείριση[[#Headers],[αρχικό
υπόλοιπο]])=1,ΠοσόΔανείου,IF(Διαχείριση[[#This Row],[ημερομηνία
πληρωμής]]="",0,INDEX(Διαχείριση[], ROW()-4,8)))</f>
        <v>174518.41489738121</v>
      </c>
      <c r="E92" s="31">
        <f ca="1">IF(ΚαταχωρημένεςΤιμές,IF(ROW()-ROW(Διαχείριση[[#Headers],[τόκος]])=1,-IPMT(Επιτoκιο/12,1,ΔιάρκειαΔανείου-ROWS($C$4:C92)+1,Διαχείριση[[#This Row],[αρχικό
υπόλοιπο]]),IFERROR(-IPMT(Επιτoκιο/12,1,Διαχείριση[[#This Row],[Αρ.
δόσεων που απομένουν]],D93),0)),0)</f>
        <v>725.71638213928907</v>
      </c>
      <c r="F92" s="31">
        <f ca="1">IFERROR(IF(AND(ΚαταχωρημένεςΤιμές,Διαχείριση[[#This Row],[ημερομηνία
πληρωμής]]&lt;&gt;""),-PPMT(Επιτoκιο/12,1,ΔιάρκειαΔανείου-ROWS($C$4:C92)+1,Διαχείριση[[#This Row],[αρχικό
υπόλοιπο]]),""),0)</f>
        <v>346.48318395185618</v>
      </c>
      <c r="G92" s="31">
        <f ca="1">IF(Διαχείριση[[#This Row],[ημερομηνία
πληρωμής]]="",0,ΦόροςΑκίνητηςΠεριουσίας)</f>
        <v>375</v>
      </c>
      <c r="H92" s="31">
        <f ca="1">IF(Διαχείριση[[#This Row],[ημερομηνία
πληρωμής]]="",0,Διαχείριση[[#This Row],[τόκος]]+Διαχείριση[[#This Row],[κεφάλαιο]]+Διαχείριση[[#This Row],[φόρος ακίνητης
περιουσίας]])</f>
        <v>1447.1995660911452</v>
      </c>
      <c r="I92" s="31">
        <f ca="1">IF(Διαχείριση[[#This Row],[ημερομηνία
πληρωμής]]="",0,Διαχείριση[[#This Row],[αρχικό
υπόλοιπο]]-Διαχείριση[[#This Row],[κεφάλαιο]])</f>
        <v>174171.93171342937</v>
      </c>
      <c r="J92" s="13">
        <f ca="1">IF(Διαχείριση[[#This Row],[υπόλοιπο
που απομένει]]&gt;0,ΤελευταίαΓραμμή-ROW(),0)</f>
        <v>271</v>
      </c>
    </row>
    <row r="93" spans="2:10" ht="15" customHeight="1" x14ac:dyDescent="0.25">
      <c r="B93" s="12">
        <f>ROWS($B$4:B93)</f>
        <v>90</v>
      </c>
      <c r="C93" s="30">
        <f ca="1">IF(ΚαταχωρημένεςΤιμές,IF(Διαχείριση[[#This Row],[Αρ.]]&lt;=ΔιάρκειαΔανείου,IF(ROW()-ROW(Διαχείριση[[#Headers],[ημερομηνία
πληρωμής]])=1,ΈναρξηΔανείου,IF(I92&gt;0,EDATE(C92,1),"")),""),"")</f>
        <v>45948</v>
      </c>
      <c r="D93" s="31">
        <f ca="1">IF(ROW()-ROW(Διαχείριση[[#Headers],[αρχικό
υπόλοιπο]])=1,ΠοσόΔανείου,IF(Διαχείριση[[#This Row],[ημερομηνία
πληρωμής]]="",0,INDEX(Διαχείριση[], ROW()-4,8)))</f>
        <v>174171.93171342937</v>
      </c>
      <c r="E93" s="31">
        <f ca="1">IF(ΚαταχωρημένεςΤιμές,IF(ROW()-ROW(Διαχείριση[[#Headers],[τόκος]])=1,-IPMT(Επιτoκιο/12,1,ΔιάρκειαΔανείου-ROWS($C$4:C93)+1,Διαχείριση[[#This Row],[αρχικό
υπόλοιπο]]),IFERROR(-IPMT(Επιτoκιο/12,1,Διαχείριση[[#This Row],[Αρ.
δόσεων που απομένουν]],D94),0)),0)</f>
        <v>724.26668687310155</v>
      </c>
      <c r="F93" s="31">
        <f ca="1">IFERROR(IF(AND(ΚαταχωρημένεςΤιμές,Διαχείριση[[#This Row],[ημερομηνία
πληρωμής]]&lt;&gt;""),-PPMT(Επιτoκιο/12,1,ΔιάρκειαΔανείου-ROWS($C$4:C93)+1,Διαχείριση[[#This Row],[αρχικό
υπόλοιπο]]),""),0)</f>
        <v>347.92686388498896</v>
      </c>
      <c r="G93" s="31">
        <f ca="1">IF(Διαχείριση[[#This Row],[ημερομηνία
πληρωμής]]="",0,ΦόροςΑκίνητηςΠεριουσίας)</f>
        <v>375</v>
      </c>
      <c r="H93" s="31">
        <f ca="1">IF(Διαχείριση[[#This Row],[ημερομηνία
πληρωμής]]="",0,Διαχείριση[[#This Row],[τόκος]]+Διαχείριση[[#This Row],[κεφάλαιο]]+Διαχείριση[[#This Row],[φόρος ακίνητης
περιουσίας]])</f>
        <v>1447.1935507580906</v>
      </c>
      <c r="I93" s="31">
        <f ca="1">IF(Διαχείριση[[#This Row],[ημερομηνία
πληρωμής]]="",0,Διαχείριση[[#This Row],[αρχικό
υπόλοιπο]]-Διαχείριση[[#This Row],[κεφάλαιο]])</f>
        <v>173824.00484954438</v>
      </c>
      <c r="J93" s="13">
        <f ca="1">IF(Διαχείριση[[#This Row],[υπόλοιπο
που απομένει]]&gt;0,ΤελευταίαΓραμμή-ROW(),0)</f>
        <v>270</v>
      </c>
    </row>
    <row r="94" spans="2:10" ht="15" customHeight="1" x14ac:dyDescent="0.25">
      <c r="B94" s="12">
        <f>ROWS($B$4:B94)</f>
        <v>91</v>
      </c>
      <c r="C94" s="30">
        <f ca="1">IF(ΚαταχωρημένεςΤιμές,IF(Διαχείριση[[#This Row],[Αρ.]]&lt;=ΔιάρκειαΔανείου,IF(ROW()-ROW(Διαχείριση[[#Headers],[ημερομηνία
πληρωμής]])=1,ΈναρξηΔανείου,IF(I93&gt;0,EDATE(C93,1),"")),""),"")</f>
        <v>45979</v>
      </c>
      <c r="D94" s="31">
        <f ca="1">IF(ROW()-ROW(Διαχείριση[[#Headers],[αρχικό
υπόλοιπο]])=1,ΠοσόΔανείου,IF(Διαχείριση[[#This Row],[ημερομηνία
πληρωμής]]="",0,INDEX(Διαχείριση[], ROW()-4,8)))</f>
        <v>173824.00484954438</v>
      </c>
      <c r="E94" s="31">
        <f ca="1">IF(ΚαταχωρημένεςΤιμές,IF(ROW()-ROW(Διαχείριση[[#Headers],[τόκος]])=1,-IPMT(Επιτoκιο/12,1,ΔιάρκειαΔανείου-ROWS($C$4:C94)+1,Διαχείριση[[#This Row],[αρχικό
υπόλοιπο]]),IFERROR(-IPMT(Επιτoκιο/12,1,Διαχείριση[[#This Row],[Αρ.
δόσεων που απομένουν]],D95),0)),0)</f>
        <v>722.81095120997168</v>
      </c>
      <c r="F94" s="31">
        <f ca="1">IFERROR(IF(AND(ΚαταχωρημένεςΤιμές,Διαχείριση[[#This Row],[ημερομηνία
πληρωμής]]&lt;&gt;""),-PPMT(Επιτoκιο/12,1,ΔιάρκειαΔανείου-ROWS($C$4:C94)+1,Διαχείριση[[#This Row],[αρχικό
υπόλοιπο]]),""),0)</f>
        <v>349.37655915117631</v>
      </c>
      <c r="G94" s="31">
        <f ca="1">IF(Διαχείριση[[#This Row],[ημερομηνία
πληρωμής]]="",0,ΦόροςΑκίνητηςΠεριουσίας)</f>
        <v>375</v>
      </c>
      <c r="H94" s="31">
        <f ca="1">IF(Διαχείριση[[#This Row],[ημερομηνία
πληρωμής]]="",0,Διαχείριση[[#This Row],[τόκος]]+Διαχείριση[[#This Row],[κεφάλαιο]]+Διαχείριση[[#This Row],[φόρος ακίνητης
περιουσίας]])</f>
        <v>1447.187510361148</v>
      </c>
      <c r="I94" s="31">
        <f ca="1">IF(Διαχείριση[[#This Row],[ημερομηνία
πληρωμής]]="",0,Διαχείριση[[#This Row],[αρχικό
υπόλοιπο]]-Διαχείριση[[#This Row],[κεφάλαιο]])</f>
        <v>173474.62829039322</v>
      </c>
      <c r="J94" s="13">
        <f ca="1">IF(Διαχείριση[[#This Row],[υπόλοιπο
που απομένει]]&gt;0,ΤελευταίαΓραμμή-ROW(),0)</f>
        <v>269</v>
      </c>
    </row>
    <row r="95" spans="2:10" ht="15" customHeight="1" x14ac:dyDescent="0.25">
      <c r="B95" s="12">
        <f>ROWS($B$4:B95)</f>
        <v>92</v>
      </c>
      <c r="C95" s="30">
        <f ca="1">IF(ΚαταχωρημένεςΤιμές,IF(Διαχείριση[[#This Row],[Αρ.]]&lt;=ΔιάρκειαΔανείου,IF(ROW()-ROW(Διαχείριση[[#Headers],[ημερομηνία
πληρωμής]])=1,ΈναρξηΔανείου,IF(I94&gt;0,EDATE(C94,1),"")),""),"")</f>
        <v>46009</v>
      </c>
      <c r="D95" s="31">
        <f ca="1">IF(ROW()-ROW(Διαχείριση[[#Headers],[αρχικό
υπόλοιπο]])=1,ΠοσόΔανείου,IF(Διαχείριση[[#This Row],[ημερομηνία
πληρωμής]]="",0,INDEX(Διαχείριση[], ROW()-4,8)))</f>
        <v>173474.62829039322</v>
      </c>
      <c r="E95" s="31">
        <f ca="1">IF(ΚαταχωρημένεςΤιμές,IF(ROW()-ROW(Διαχείριση[[#Headers],[τόκος]])=1,-IPMT(Επιτoκιο/12,1,ΔιάρκειαΔανείου-ROWS($C$4:C95)+1,Διαχείριση[[#This Row],[αρχικό
υπόλοιπο]]),IFERROR(-IPMT(Επιτoκιο/12,1,Διαχείριση[[#This Row],[Αρ.
δόσεων που απομένουν]],D96),0)),0)</f>
        <v>721.34914998157876</v>
      </c>
      <c r="F95" s="31">
        <f ca="1">IFERROR(IF(AND(ΚαταχωρημένεςΤιμές,Διαχείριση[[#This Row],[ημερομηνία
πληρωμής]]&lt;&gt;""),-PPMT(Επιτoκιο/12,1,ΔιάρκειαΔανείου-ROWS($C$4:C95)+1,Διαχείριση[[#This Row],[αρχικό
υπόλοιπο]]),""),0)</f>
        <v>350.83229481430629</v>
      </c>
      <c r="G95" s="31">
        <f ca="1">IF(Διαχείριση[[#This Row],[ημερομηνία
πληρωμής]]="",0,ΦόροςΑκίνητηςΠεριουσίας)</f>
        <v>375</v>
      </c>
      <c r="H95" s="31">
        <f ca="1">IF(Διαχείριση[[#This Row],[ημερομηνία
πληρωμής]]="",0,Διαχείριση[[#This Row],[τόκος]]+Διαχείριση[[#This Row],[κεφάλαιο]]+Διαχείριση[[#This Row],[φόρος ακίνητης
περιουσίας]])</f>
        <v>1447.181444795885</v>
      </c>
      <c r="I95" s="31">
        <f ca="1">IF(Διαχείριση[[#This Row],[ημερομηνία
πληρωμής]]="",0,Διαχείριση[[#This Row],[αρχικό
υπόλοιπο]]-Διαχείριση[[#This Row],[κεφάλαιο]])</f>
        <v>173123.7959955789</v>
      </c>
      <c r="J95" s="13">
        <f ca="1">IF(Διαχείριση[[#This Row],[υπόλοιπο
που απομένει]]&gt;0,ΤελευταίαΓραμμή-ROW(),0)</f>
        <v>268</v>
      </c>
    </row>
    <row r="96" spans="2:10" ht="15" customHeight="1" x14ac:dyDescent="0.25">
      <c r="B96" s="12">
        <f>ROWS($B$4:B96)</f>
        <v>93</v>
      </c>
      <c r="C96" s="30">
        <f ca="1">IF(ΚαταχωρημένεςΤιμές,IF(Διαχείριση[[#This Row],[Αρ.]]&lt;=ΔιάρκειαΔανείου,IF(ROW()-ROW(Διαχείριση[[#Headers],[ημερομηνία
πληρωμής]])=1,ΈναρξηΔανείου,IF(I95&gt;0,EDATE(C95,1),"")),""),"")</f>
        <v>46040</v>
      </c>
      <c r="D96" s="31">
        <f ca="1">IF(ROW()-ROW(Διαχείριση[[#Headers],[αρχικό
υπόλοιπο]])=1,ΠοσόΔανείου,IF(Διαχείριση[[#This Row],[ημερομηνία
πληρωμής]]="",0,INDEX(Διαχείριση[], ROW()-4,8)))</f>
        <v>173123.7959955789</v>
      </c>
      <c r="E96" s="31">
        <f ca="1">IF(ΚαταχωρημένεςΤιμές,IF(ROW()-ROW(Διαχείριση[[#Headers],[τόκος]])=1,-IPMT(Επιτoκιο/12,1,ΔιάρκειαΔανείου-ROWS($C$4:C96)+1,Διαχείριση[[#This Row],[αρχικό
υπόλοιπο]]),IFERROR(-IPMT(Επιτoκιο/12,1,Διαχείριση[[#This Row],[Αρ.
δόσεων που απομένουν]],D97),0)),0)</f>
        <v>719.88125791473419</v>
      </c>
      <c r="F96" s="31">
        <f ca="1">IFERROR(IF(AND(ΚαταχωρημένεςΤιμές,Διαχείριση[[#This Row],[ημερομηνία
πληρωμής]]&lt;&gt;""),-PPMT(Επιτoκιο/12,1,ΔιάρκειαΔανείου-ROWS($C$4:C96)+1,Διαχείριση[[#This Row],[αρχικό
υπόλοιπο]]),""),0)</f>
        <v>352.29409604269927</v>
      </c>
      <c r="G96" s="31">
        <f ca="1">IF(Διαχείριση[[#This Row],[ημερομηνία
πληρωμής]]="",0,ΦόροςΑκίνητηςΠεριουσίας)</f>
        <v>375</v>
      </c>
      <c r="H96" s="31">
        <f ca="1">IF(Διαχείριση[[#This Row],[ημερομηνία
πληρωμής]]="",0,Διαχείριση[[#This Row],[τόκος]]+Διαχείριση[[#This Row],[κεφάλαιο]]+Διαχείριση[[#This Row],[φόρος ακίνητης
περιουσίας]])</f>
        <v>1447.1753539574333</v>
      </c>
      <c r="I96" s="31">
        <f ca="1">IF(Διαχείριση[[#This Row],[ημερομηνία
πληρωμής]]="",0,Διαχείριση[[#This Row],[αρχικό
υπόλοιπο]]-Διαχείριση[[#This Row],[κεφάλαιο]])</f>
        <v>172771.5018995362</v>
      </c>
      <c r="J96" s="13">
        <f ca="1">IF(Διαχείριση[[#This Row],[υπόλοιπο
που απομένει]]&gt;0,ΤελευταίαΓραμμή-ROW(),0)</f>
        <v>267</v>
      </c>
    </row>
    <row r="97" spans="2:10" ht="15" customHeight="1" x14ac:dyDescent="0.25">
      <c r="B97" s="12">
        <f>ROWS($B$4:B97)</f>
        <v>94</v>
      </c>
      <c r="C97" s="30">
        <f ca="1">IF(ΚαταχωρημένεςΤιμές,IF(Διαχείριση[[#This Row],[Αρ.]]&lt;=ΔιάρκειαΔανείου,IF(ROW()-ROW(Διαχείριση[[#Headers],[ημερομηνία
πληρωμής]])=1,ΈναρξηΔανείου,IF(I96&gt;0,EDATE(C96,1),"")),""),"")</f>
        <v>46071</v>
      </c>
      <c r="D97" s="31">
        <f ca="1">IF(ROW()-ROW(Διαχείριση[[#Headers],[αρχικό
υπόλοιπο]])=1,ΠοσόΔανείου,IF(Διαχείριση[[#This Row],[ημερομηνία
πληρωμής]]="",0,INDEX(Διαχείριση[], ROW()-4,8)))</f>
        <v>172771.5018995362</v>
      </c>
      <c r="E97" s="31">
        <f ca="1">IF(ΚαταχωρημένεςΤιμές,IF(ROW()-ROW(Διαχείριση[[#Headers],[τόκος]])=1,-IPMT(Επιτoκιο/12,1,ΔιάρκειαΔανείου-ROWS($C$4:C97)+1,Διαχείριση[[#This Row],[αρχικό
υπόλοιπο]]),IFERROR(-IPMT(Επιτoκιο/12,1,Διαχείριση[[#This Row],[Αρ.
δόσεων που απομένουν]],D98),0)),0)</f>
        <v>718.40724963094442</v>
      </c>
      <c r="F97" s="31">
        <f ca="1">IFERROR(IF(AND(ΚαταχωρημένεςΤιμές,Διαχείριση[[#This Row],[ημερομηνία
πληρωμής]]&lt;&gt;""),-PPMT(Επιτoκιο/12,1,ΔιάρκειαΔανείου-ROWS($C$4:C97)+1,Διαχείριση[[#This Row],[αρχικό
υπόλοιπο]]),""),0)</f>
        <v>353.76198810954395</v>
      </c>
      <c r="G97" s="31">
        <f ca="1">IF(Διαχείριση[[#This Row],[ημερομηνία
πληρωμής]]="",0,ΦόροςΑκίνητηςΠεριουσίας)</f>
        <v>375</v>
      </c>
      <c r="H97" s="31">
        <f ca="1">IF(Διαχείριση[[#This Row],[ημερομηνία
πληρωμής]]="",0,Διαχείριση[[#This Row],[τόκος]]+Διαχείριση[[#This Row],[κεφάλαιο]]+Διαχείριση[[#This Row],[φόρος ακίνητης
περιουσίας]])</f>
        <v>1447.1692377404884</v>
      </c>
      <c r="I97" s="31">
        <f ca="1">IF(Διαχείριση[[#This Row],[ημερομηνία
πληρωμής]]="",0,Διαχείριση[[#This Row],[αρχικό
υπόλοιπο]]-Διαχείριση[[#This Row],[κεφάλαιο]])</f>
        <v>172417.73991142667</v>
      </c>
      <c r="J97" s="13">
        <f ca="1">IF(Διαχείριση[[#This Row],[υπόλοιπο
που απομένει]]&gt;0,ΤελευταίαΓραμμή-ROW(),0)</f>
        <v>266</v>
      </c>
    </row>
    <row r="98" spans="2:10" ht="15" customHeight="1" x14ac:dyDescent="0.25">
      <c r="B98" s="12">
        <f>ROWS($B$4:B98)</f>
        <v>95</v>
      </c>
      <c r="C98" s="30">
        <f ca="1">IF(ΚαταχωρημένεςΤιμές,IF(Διαχείριση[[#This Row],[Αρ.]]&lt;=ΔιάρκειαΔανείου,IF(ROW()-ROW(Διαχείριση[[#Headers],[ημερομηνία
πληρωμής]])=1,ΈναρξηΔανείου,IF(I97&gt;0,EDATE(C97,1),"")),""),"")</f>
        <v>46099</v>
      </c>
      <c r="D98" s="31">
        <f ca="1">IF(ROW()-ROW(Διαχείριση[[#Headers],[αρχικό
υπόλοιπο]])=1,ΠοσόΔανείου,IF(Διαχείριση[[#This Row],[ημερομηνία
πληρωμής]]="",0,INDEX(Διαχείριση[], ROW()-4,8)))</f>
        <v>172417.73991142667</v>
      </c>
      <c r="E98" s="31">
        <f ca="1">IF(ΚαταχωρημένεςΤιμές,IF(ROW()-ROW(Διαχείριση[[#Headers],[τόκος]])=1,-IPMT(Επιτoκιο/12,1,ΔιάρκειαΔανείου-ROWS($C$4:C98)+1,Διαχείριση[[#This Row],[αρχικό
υπόλοιπο]]),IFERROR(-IPMT(Επιτoκιο/12,1,Διαχείριση[[#This Row],[Αρ.
δόσεων που απομένουν]],D99),0)),0)</f>
        <v>716.92709964597225</v>
      </c>
      <c r="F98" s="31">
        <f ca="1">IFERROR(IF(AND(ΚαταχωρημένεςΤιμές,Διαχείριση[[#This Row],[ημερομηνία
πληρωμής]]&lt;&gt;""),-PPMT(Επιτoκιο/12,1,ΔιάρκειαΔανείου-ROWS($C$4:C98)+1,Διαχείριση[[#This Row],[αρχικό
υπόλοιπο]]),""),0)</f>
        <v>355.23599639333378</v>
      </c>
      <c r="G98" s="31">
        <f ca="1">IF(Διαχείριση[[#This Row],[ημερομηνία
πληρωμής]]="",0,ΦόροςΑκίνητηςΠεριουσίας)</f>
        <v>375</v>
      </c>
      <c r="H98" s="31">
        <f ca="1">IF(Διαχείριση[[#This Row],[ημερομηνία
πληρωμής]]="",0,Διαχείριση[[#This Row],[τόκος]]+Διαχείριση[[#This Row],[κεφάλαιο]]+Διαχείριση[[#This Row],[φόρος ακίνητης
περιουσίας]])</f>
        <v>1447.1630960393061</v>
      </c>
      <c r="I98" s="31">
        <f ca="1">IF(Διαχείριση[[#This Row],[ημερομηνία
πληρωμής]]="",0,Διαχείριση[[#This Row],[αρχικό
υπόλοιπο]]-Διαχείριση[[#This Row],[κεφάλαιο]])</f>
        <v>172062.50391503333</v>
      </c>
      <c r="J98" s="13">
        <f ca="1">IF(Διαχείριση[[#This Row],[υπόλοιπο
που απομένει]]&gt;0,ΤελευταίαΓραμμή-ROW(),0)</f>
        <v>265</v>
      </c>
    </row>
    <row r="99" spans="2:10" ht="15" customHeight="1" x14ac:dyDescent="0.25">
      <c r="B99" s="12">
        <f>ROWS($B$4:B99)</f>
        <v>96</v>
      </c>
      <c r="C99" s="30">
        <f ca="1">IF(ΚαταχωρημένεςΤιμές,IF(Διαχείριση[[#This Row],[Αρ.]]&lt;=ΔιάρκειαΔανείου,IF(ROW()-ROW(Διαχείριση[[#Headers],[ημερομηνία
πληρωμής]])=1,ΈναρξηΔανείου,IF(I98&gt;0,EDATE(C98,1),"")),""),"")</f>
        <v>46130</v>
      </c>
      <c r="D99" s="31">
        <f ca="1">IF(ROW()-ROW(Διαχείριση[[#Headers],[αρχικό
υπόλοιπο]])=1,ΠοσόΔανείου,IF(Διαχείριση[[#This Row],[ημερομηνία
πληρωμής]]="",0,INDEX(Διαχείριση[], ROW()-4,8)))</f>
        <v>172062.50391503333</v>
      </c>
      <c r="E99" s="31">
        <f ca="1">IF(ΚαταχωρημένεςΤιμές,IF(ROW()-ROW(Διαχείριση[[#Headers],[τόκος]])=1,-IPMT(Επιτoκιο/12,1,ΔιάρκειαΔανείου-ROWS($C$4:C99)+1,Διαχείριση[[#This Row],[αρχικό
υπόλοιπο]]),IFERROR(-IPMT(Επιτoκιο/12,1,Διαχείριση[[#This Row],[Αρ.
δόσεων που απομένουν]],D100),0)),0)</f>
        <v>715.44078236939595</v>
      </c>
      <c r="F99" s="31">
        <f ca="1">IFERROR(IF(AND(ΚαταχωρημένεςΤιμές,Διαχείριση[[#This Row],[ημερομηνία
πληρωμής]]&lt;&gt;""),-PPMT(Επιτoκιο/12,1,ΔιάρκειαΔανείου-ROWS($C$4:C99)+1,Διαχείριση[[#This Row],[αρχικό
υπόλοιπο]]),""),0)</f>
        <v>356.71614637830578</v>
      </c>
      <c r="G99" s="31">
        <f ca="1">IF(Διαχείριση[[#This Row],[ημερομηνία
πληρωμής]]="",0,ΦόροςΑκίνητηςΠεριουσίας)</f>
        <v>375</v>
      </c>
      <c r="H99" s="31">
        <f ca="1">IF(Διαχείριση[[#This Row],[ημερομηνία
πληρωμής]]="",0,Διαχείριση[[#This Row],[τόκος]]+Διαχείριση[[#This Row],[κεφάλαιο]]+Διαχείριση[[#This Row],[φόρος ακίνητης
περιουσίας]])</f>
        <v>1447.1569287477018</v>
      </c>
      <c r="I99" s="31">
        <f ca="1">IF(Διαχείριση[[#This Row],[ημερομηνία
πληρωμής]]="",0,Διαχείριση[[#This Row],[αρχικό
υπόλοιπο]]-Διαχείριση[[#This Row],[κεφάλαιο]])</f>
        <v>171705.78776865502</v>
      </c>
      <c r="J99" s="13">
        <f ca="1">IF(Διαχείριση[[#This Row],[υπόλοιπο
που απομένει]]&gt;0,ΤελευταίαΓραμμή-ROW(),0)</f>
        <v>264</v>
      </c>
    </row>
    <row r="100" spans="2:10" ht="15" customHeight="1" x14ac:dyDescent="0.25">
      <c r="B100" s="12">
        <f>ROWS($B$4:B100)</f>
        <v>97</v>
      </c>
      <c r="C100" s="30">
        <f ca="1">IF(ΚαταχωρημένεςΤιμές,IF(Διαχείριση[[#This Row],[Αρ.]]&lt;=ΔιάρκειαΔανείου,IF(ROW()-ROW(Διαχείριση[[#Headers],[ημερομηνία
πληρωμής]])=1,ΈναρξηΔανείου,IF(I99&gt;0,EDATE(C99,1),"")),""),"")</f>
        <v>46160</v>
      </c>
      <c r="D100" s="31">
        <f ca="1">IF(ROW()-ROW(Διαχείριση[[#Headers],[αρχικό
υπόλοιπο]])=1,ΠοσόΔανείου,IF(Διαχείριση[[#This Row],[ημερομηνία
πληρωμής]]="",0,INDEX(Διαχείριση[], ROW()-4,8)))</f>
        <v>171705.78776865502</v>
      </c>
      <c r="E100" s="31">
        <f ca="1">IF(ΚαταχωρημένεςΤιμές,IF(ROW()-ROW(Διαχείριση[[#Headers],[τόκος]])=1,-IPMT(Επιτoκιο/12,1,ΔιάρκειαΔανείου-ROWS($C$4:C100)+1,Διαχείριση[[#This Row],[αρχικό
υπόλοιπο]]),IFERROR(-IPMT(Επιτoκιο/12,1,Διαχείριση[[#This Row],[Αρ.
δόσεων που απομένουν]],D101),0)),0)</f>
        <v>713.94827210416724</v>
      </c>
      <c r="F100" s="31">
        <f ca="1">IFERROR(IF(AND(ΚαταχωρημένεςΤιμές,Διαχείριση[[#This Row],[ημερομηνία
πληρωμής]]&lt;&gt;""),-PPMT(Επιτoκιο/12,1,ΔιάρκειαΔανείου-ROWS($C$4:C100)+1,Διαχείριση[[#This Row],[αρχικό
υπόλοιπο]]),""),0)</f>
        <v>358.20246365488208</v>
      </c>
      <c r="G100" s="31">
        <f ca="1">IF(Διαχείριση[[#This Row],[ημερομηνία
πληρωμής]]="",0,ΦόροςΑκίνητηςΠεριουσίας)</f>
        <v>375</v>
      </c>
      <c r="H100" s="31">
        <f ca="1">IF(Διαχείριση[[#This Row],[ημερομηνία
πληρωμής]]="",0,Διαχείριση[[#This Row],[τόκος]]+Διαχείριση[[#This Row],[κεφάλαιο]]+Διαχείριση[[#This Row],[φόρος ακίνητης
περιουσίας]])</f>
        <v>1447.1507357590494</v>
      </c>
      <c r="I100" s="31">
        <f ca="1">IF(Διαχείριση[[#This Row],[ημερομηνία
πληρωμής]]="",0,Διαχείριση[[#This Row],[αρχικό
υπόλοιπο]]-Διαχείριση[[#This Row],[κεφάλαιο]])</f>
        <v>171347.58530500013</v>
      </c>
      <c r="J100" s="13">
        <f ca="1">IF(Διαχείριση[[#This Row],[υπόλοιπο
που απομένει]]&gt;0,ΤελευταίαΓραμμή-ROW(),0)</f>
        <v>263</v>
      </c>
    </row>
    <row r="101" spans="2:10" ht="15" customHeight="1" x14ac:dyDescent="0.25">
      <c r="B101" s="12">
        <f>ROWS($B$4:B101)</f>
        <v>98</v>
      </c>
      <c r="C101" s="30">
        <f ca="1">IF(ΚαταχωρημένεςΤιμές,IF(Διαχείριση[[#This Row],[Αρ.]]&lt;=ΔιάρκειαΔανείου,IF(ROW()-ROW(Διαχείριση[[#Headers],[ημερομηνία
πληρωμής]])=1,ΈναρξηΔανείου,IF(I100&gt;0,EDATE(C100,1),"")),""),"")</f>
        <v>46191</v>
      </c>
      <c r="D101" s="31">
        <f ca="1">IF(ROW()-ROW(Διαχείριση[[#Headers],[αρχικό
υπόλοιπο]])=1,ΠοσόΔανείου,IF(Διαχείριση[[#This Row],[ημερομηνία
πληρωμής]]="",0,INDEX(Διαχείριση[], ROW()-4,8)))</f>
        <v>171347.58530500013</v>
      </c>
      <c r="E101" s="31">
        <f ca="1">IF(ΚαταχωρημένεςΤιμές,IF(ROW()-ROW(Διαχείριση[[#Headers],[τόκος]])=1,-IPMT(Επιτoκιο/12,1,ΔιάρκειαΔανείου-ROWS($C$4:C101)+1,Διαχείριση[[#This Row],[αρχικό
υπόλοιπο]]),IFERROR(-IPMT(Επιτoκιο/12,1,Διαχείριση[[#This Row],[Αρ.
δόσεων που απομένουν]],D102),0)),0)</f>
        <v>712.4495430461667</v>
      </c>
      <c r="F101" s="31">
        <f ca="1">IFERROR(IF(AND(ΚαταχωρημένεςΤιμές,Διαχείριση[[#This Row],[ημερομηνία
πληρωμής]]&lt;&gt;""),-PPMT(Επιτoκιο/12,1,ΔιάρκειαΔανείου-ROWS($C$4:C101)+1,Διαχείριση[[#This Row],[αρχικό
υπόλοιπο]]),""),0)</f>
        <v>359.69497392011067</v>
      </c>
      <c r="G101" s="31">
        <f ca="1">IF(Διαχείριση[[#This Row],[ημερομηνία
πληρωμής]]="",0,ΦόροςΑκίνητηςΠεριουσίας)</f>
        <v>375</v>
      </c>
      <c r="H101" s="31">
        <f ca="1">IF(Διαχείριση[[#This Row],[ημερομηνία
πληρωμής]]="",0,Διαχείριση[[#This Row],[τόκος]]+Διαχείριση[[#This Row],[κεφάλαιο]]+Διαχείριση[[#This Row],[φόρος ακίνητης
περιουσίας]])</f>
        <v>1447.1445169662775</v>
      </c>
      <c r="I101" s="31">
        <f ca="1">IF(Διαχείριση[[#This Row],[ημερομηνία
πληρωμής]]="",0,Διαχείριση[[#This Row],[αρχικό
υπόλοιπο]]-Διαχείριση[[#This Row],[κεφάλαιο]])</f>
        <v>170987.89033108001</v>
      </c>
      <c r="J101" s="13">
        <f ca="1">IF(Διαχείριση[[#This Row],[υπόλοιπο
που απομένει]]&gt;0,ΤελευταίαΓραμμή-ROW(),0)</f>
        <v>262</v>
      </c>
    </row>
    <row r="102" spans="2:10" ht="15" customHeight="1" x14ac:dyDescent="0.25">
      <c r="B102" s="12">
        <f>ROWS($B$4:B102)</f>
        <v>99</v>
      </c>
      <c r="C102" s="30">
        <f ca="1">IF(ΚαταχωρημένεςΤιμές,IF(Διαχείριση[[#This Row],[Αρ.]]&lt;=ΔιάρκειαΔανείου,IF(ROW()-ROW(Διαχείριση[[#Headers],[ημερομηνία
πληρωμής]])=1,ΈναρξηΔανείου,IF(I101&gt;0,EDATE(C101,1),"")),""),"")</f>
        <v>46221</v>
      </c>
      <c r="D102" s="31">
        <f ca="1">IF(ROW()-ROW(Διαχείριση[[#Headers],[αρχικό
υπόλοιπο]])=1,ΠοσόΔανείου,IF(Διαχείριση[[#This Row],[ημερομηνία
πληρωμής]]="",0,INDEX(Διαχείριση[], ROW()-4,8)))</f>
        <v>170987.89033108001</v>
      </c>
      <c r="E102" s="31">
        <f ca="1">IF(ΚαταχωρημένεςΤιμές,IF(ROW()-ROW(Διαχείριση[[#Headers],[τόκος]])=1,-IPMT(Επιτoκιο/12,1,ΔιάρκειαΔανείου-ROWS($C$4:C102)+1,Διαχείριση[[#This Row],[αρχικό
υπόλοιπο]]),IFERROR(-IPMT(Επιτoκιο/12,1,Διαχείριση[[#This Row],[Αρ.
δόσεων που απομένουν]],D103),0)),0)</f>
        <v>710.94456928375791</v>
      </c>
      <c r="F102" s="31">
        <f ca="1">IFERROR(IF(AND(ΚαταχωρημένεςΤιμές,Διαχείριση[[#This Row],[ημερομηνία
πληρωμής]]&lt;&gt;""),-PPMT(Επιτoκιο/12,1,ΔιάρκειαΔανείου-ROWS($C$4:C102)+1,Διαχείριση[[#This Row],[αρχικό
υπόλοιπο]]),""),0)</f>
        <v>361.19370297811116</v>
      </c>
      <c r="G102" s="31">
        <f ca="1">IF(Διαχείριση[[#This Row],[ημερομηνία
πληρωμής]]="",0,ΦόροςΑκίνητηςΠεριουσίας)</f>
        <v>375</v>
      </c>
      <c r="H102" s="31">
        <f ca="1">IF(Διαχείριση[[#This Row],[ημερομηνία
πληρωμής]]="",0,Διαχείριση[[#This Row],[τόκος]]+Διαχείριση[[#This Row],[κεφάλαιο]]+Διαχείριση[[#This Row],[φόρος ακίνητης
περιουσίας]])</f>
        <v>1447.1382722618691</v>
      </c>
      <c r="I102" s="31">
        <f ca="1">IF(Διαχείριση[[#This Row],[ημερομηνία
πληρωμής]]="",0,Διαχείριση[[#This Row],[αρχικό
υπόλοιπο]]-Διαχείριση[[#This Row],[κεφάλαιο]])</f>
        <v>170626.6966281019</v>
      </c>
      <c r="J102" s="13">
        <f ca="1">IF(Διαχείριση[[#This Row],[υπόλοιπο
που απομένει]]&gt;0,ΤελευταίαΓραμμή-ROW(),0)</f>
        <v>261</v>
      </c>
    </row>
    <row r="103" spans="2:10" ht="15" customHeight="1" x14ac:dyDescent="0.25">
      <c r="B103" s="12">
        <f>ROWS($B$4:B103)</f>
        <v>100</v>
      </c>
      <c r="C103" s="30">
        <f ca="1">IF(ΚαταχωρημένεςΤιμές,IF(Διαχείριση[[#This Row],[Αρ.]]&lt;=ΔιάρκειαΔανείου,IF(ROW()-ROW(Διαχείριση[[#Headers],[ημερομηνία
πληρωμής]])=1,ΈναρξηΔανείου,IF(I102&gt;0,EDATE(C102,1),"")),""),"")</f>
        <v>46252</v>
      </c>
      <c r="D103" s="31">
        <f ca="1">IF(ROW()-ROW(Διαχείριση[[#Headers],[αρχικό
υπόλοιπο]])=1,ΠοσόΔανείου,IF(Διαχείριση[[#This Row],[ημερομηνία
πληρωμής]]="",0,INDEX(Διαχείριση[], ROW()-4,8)))</f>
        <v>170626.6966281019</v>
      </c>
      <c r="E103" s="31">
        <f ca="1">IF(ΚαταχωρημένεςΤιμές,IF(ROW()-ROW(Διαχείριση[[#Headers],[τόκος]])=1,-IPMT(Επιτoκιο/12,1,ΔιάρκειαΔανείου-ROWS($C$4:C103)+1,Διαχείριση[[#This Row],[αρχικό
υπόλοιπο]]),IFERROR(-IPMT(Επιτoκιο/12,1,Διαχείριση[[#This Row],[Αρ.
δόσεων που απομένουν]],D104),0)),0)</f>
        <v>709.43332479733908</v>
      </c>
      <c r="F103" s="31">
        <f ca="1">IFERROR(IF(AND(ΚαταχωρημένεςΤιμές,Διαχείριση[[#This Row],[ημερομηνία
πληρωμής]]&lt;&gt;""),-PPMT(Επιτoκιο/12,1,ΔιάρκειαΔανείου-ROWS($C$4:C103)+1,Διαχείριση[[#This Row],[αρχικό
υπόλοιπο]]),""),0)</f>
        <v>362.69867674051989</v>
      </c>
      <c r="G103" s="31">
        <f ca="1">IF(Διαχείριση[[#This Row],[ημερομηνία
πληρωμής]]="",0,ΦόροςΑκίνητηςΠεριουσίας)</f>
        <v>375</v>
      </c>
      <c r="H103" s="31">
        <f ca="1">IF(Διαχείριση[[#This Row],[ημερομηνία
πληρωμής]]="",0,Διαχείριση[[#This Row],[τόκος]]+Διαχείριση[[#This Row],[κεφάλαιο]]+Διαχείριση[[#This Row],[φόρος ακίνητης
περιουσίας]])</f>
        <v>1447.132001537859</v>
      </c>
      <c r="I103" s="31">
        <f ca="1">IF(Διαχείριση[[#This Row],[ημερομηνία
πληρωμής]]="",0,Διαχείριση[[#This Row],[αρχικό
υπόλοιπο]]-Διαχείριση[[#This Row],[κεφάλαιο]])</f>
        <v>170263.99795136138</v>
      </c>
      <c r="J103" s="13">
        <f ca="1">IF(Διαχείριση[[#This Row],[υπόλοιπο
που απομένει]]&gt;0,ΤελευταίαΓραμμή-ROW(),0)</f>
        <v>260</v>
      </c>
    </row>
    <row r="104" spans="2:10" ht="15" customHeight="1" x14ac:dyDescent="0.25">
      <c r="B104" s="12">
        <f>ROWS($B$4:B104)</f>
        <v>101</v>
      </c>
      <c r="C104" s="30">
        <f ca="1">IF(ΚαταχωρημένεςΤιμές,IF(Διαχείριση[[#This Row],[Αρ.]]&lt;=ΔιάρκειαΔανείου,IF(ROW()-ROW(Διαχείριση[[#Headers],[ημερομηνία
πληρωμής]])=1,ΈναρξηΔανείου,IF(I103&gt;0,EDATE(C103,1),"")),""),"")</f>
        <v>46283</v>
      </c>
      <c r="D104" s="31">
        <f ca="1">IF(ROW()-ROW(Διαχείριση[[#Headers],[αρχικό
υπόλοιπο]])=1,ΠοσόΔανείου,IF(Διαχείριση[[#This Row],[ημερομηνία
πληρωμής]]="",0,INDEX(Διαχείριση[], ROW()-4,8)))</f>
        <v>170263.99795136138</v>
      </c>
      <c r="E104" s="31">
        <f ca="1">IF(ΚαταχωρημένεςΤιμές,IF(ROW()-ROW(Διαχείριση[[#Headers],[τόκος]])=1,-IPMT(Επιτoκιο/12,1,ΔιάρκειαΔανείου-ROWS($C$4:C104)+1,Διαχείριση[[#This Row],[αρχικό
υπόλοιπο]]),IFERROR(-IPMT(Επιτoκιο/12,1,Διαχείριση[[#This Row],[Αρ.
δόσεων που απομένουν]],D105),0)),0)</f>
        <v>707.91578345889343</v>
      </c>
      <c r="F104" s="31">
        <f ca="1">IFERROR(IF(AND(ΚαταχωρημένεςΤιμές,Διαχείριση[[#This Row],[ημερομηνία
πληρωμής]]&lt;&gt;""),-PPMT(Επιτoκιο/12,1,ΔιάρκειαΔανείου-ROWS($C$4:C104)+1,Διαχείριση[[#This Row],[αρχικό
υπόλοιπο]]),""),0)</f>
        <v>364.20992122693883</v>
      </c>
      <c r="G104" s="31">
        <f ca="1">IF(Διαχείριση[[#This Row],[ημερομηνία
πληρωμής]]="",0,ΦόροςΑκίνητηςΠεριουσίας)</f>
        <v>375</v>
      </c>
      <c r="H104" s="31">
        <f ca="1">IF(Διαχείριση[[#This Row],[ημερομηνία
πληρωμής]]="",0,Διαχείριση[[#This Row],[τόκος]]+Διαχείριση[[#This Row],[κεφάλαιο]]+Διαχείριση[[#This Row],[φόρος ακίνητης
περιουσίας]])</f>
        <v>1447.1257046858323</v>
      </c>
      <c r="I104" s="31">
        <f ca="1">IF(Διαχείριση[[#This Row],[ημερομηνία
πληρωμής]]="",0,Διαχείριση[[#This Row],[αρχικό
υπόλοιπο]]-Διαχείριση[[#This Row],[κεφάλαιο]])</f>
        <v>169899.78803013443</v>
      </c>
      <c r="J104" s="13">
        <f ca="1">IF(Διαχείριση[[#This Row],[υπόλοιπο
που απομένει]]&gt;0,ΤελευταίαΓραμμή-ROW(),0)</f>
        <v>259</v>
      </c>
    </row>
    <row r="105" spans="2:10" ht="15" customHeight="1" x14ac:dyDescent="0.25">
      <c r="B105" s="12">
        <f>ROWS($B$4:B105)</f>
        <v>102</v>
      </c>
      <c r="C105" s="30">
        <f ca="1">IF(ΚαταχωρημένεςΤιμές,IF(Διαχείριση[[#This Row],[Αρ.]]&lt;=ΔιάρκειαΔανείου,IF(ROW()-ROW(Διαχείριση[[#Headers],[ημερομηνία
πληρωμής]])=1,ΈναρξηΔανείου,IF(I104&gt;0,EDATE(C104,1),"")),""),"")</f>
        <v>46313</v>
      </c>
      <c r="D105" s="31">
        <f ca="1">IF(ROW()-ROW(Διαχείριση[[#Headers],[αρχικό
υπόλοιπο]])=1,ΠοσόΔανείου,IF(Διαχείριση[[#This Row],[ημερομηνία
πληρωμής]]="",0,INDEX(Διαχείριση[], ROW()-4,8)))</f>
        <v>169899.78803013443</v>
      </c>
      <c r="E105" s="31">
        <f ca="1">IF(ΚαταχωρημένεςΤιμές,IF(ROW()-ROW(Διαχείριση[[#Headers],[τόκος]])=1,-IPMT(Επιτoκιο/12,1,ΔιάρκειαΔανείου-ROWS($C$4:C105)+1,Διαχείριση[[#This Row],[αρχικό
υπόλοιπο]]),IFERROR(-IPMT(Επιτoκιο/12,1,Διαχείριση[[#This Row],[Αρ.
δόσεων που απομένουν]],D106),0)),0)</f>
        <v>706.39191903153767</v>
      </c>
      <c r="F105" s="31">
        <f ca="1">IFERROR(IF(AND(ΚαταχωρημένεςΤιμές,Διαχείριση[[#This Row],[ημερομηνία
πληρωμής]]&lt;&gt;""),-PPMT(Επιτoκιο/12,1,ΔιάρκειαΔανείου-ROWS($C$4:C105)+1,Διαχείριση[[#This Row],[αρχικό
υπόλοιπο]]),""),0)</f>
        <v>365.72746256538437</v>
      </c>
      <c r="G105" s="31">
        <f ca="1">IF(Διαχείριση[[#This Row],[ημερομηνία
πληρωμής]]="",0,ΦόροςΑκίνητηςΠεριουσίας)</f>
        <v>375</v>
      </c>
      <c r="H105" s="31">
        <f ca="1">IF(Διαχείριση[[#This Row],[ημερομηνία
πληρωμής]]="",0,Διαχείριση[[#This Row],[τόκος]]+Διαχείριση[[#This Row],[κεφάλαιο]]+Διαχείριση[[#This Row],[φόρος ακίνητης
περιουσίας]])</f>
        <v>1447.119381596922</v>
      </c>
      <c r="I105" s="31">
        <f ca="1">IF(Διαχείριση[[#This Row],[ημερομηνία
πληρωμής]]="",0,Διαχείριση[[#This Row],[αρχικό
υπόλοιπο]]-Διαχείριση[[#This Row],[κεφάλαιο]])</f>
        <v>169534.06056756905</v>
      </c>
      <c r="J105" s="13">
        <f ca="1">IF(Διαχείριση[[#This Row],[υπόλοιπο
που απομένει]]&gt;0,ΤελευταίαΓραμμή-ROW(),0)</f>
        <v>258</v>
      </c>
    </row>
    <row r="106" spans="2:10" ht="15" customHeight="1" x14ac:dyDescent="0.25">
      <c r="B106" s="12">
        <f>ROWS($B$4:B106)</f>
        <v>103</v>
      </c>
      <c r="C106" s="30">
        <f ca="1">IF(ΚαταχωρημένεςΤιμές,IF(Διαχείριση[[#This Row],[Αρ.]]&lt;=ΔιάρκειαΔανείου,IF(ROW()-ROW(Διαχείριση[[#Headers],[ημερομηνία
πληρωμής]])=1,ΈναρξηΔανείου,IF(I105&gt;0,EDATE(C105,1),"")),""),"")</f>
        <v>46344</v>
      </c>
      <c r="D106" s="31">
        <f ca="1">IF(ROW()-ROW(Διαχείριση[[#Headers],[αρχικό
υπόλοιπο]])=1,ΠοσόΔανείου,IF(Διαχείριση[[#This Row],[ημερομηνία
πληρωμής]]="",0,INDEX(Διαχείριση[], ROW()-4,8)))</f>
        <v>169534.06056756905</v>
      </c>
      <c r="E106" s="31">
        <f ca="1">IF(ΚαταχωρημένεςΤιμές,IF(ROW()-ROW(Διαχείριση[[#Headers],[τόκος]])=1,-IPMT(Επιτoκιο/12,1,ΔιάρκειαΔανείου-ROWS($C$4:C106)+1,Διαχείριση[[#This Row],[αρχικό
υπόλοιπο]]),IFERROR(-IPMT(Επιτoκιο/12,1,Διαχείριση[[#This Row],[Αρ.
δόσεων που απομένουν]],D107),0)),0)</f>
        <v>704.86170516906793</v>
      </c>
      <c r="F106" s="31">
        <f ca="1">IFERROR(IF(AND(ΚαταχωρημένεςΤιμές,Διαχείριση[[#This Row],[ημερομηνία
πληρωμής]]&lt;&gt;""),-PPMT(Επιτoκιο/12,1,ΔιάρκειαΔανείου-ROWS($C$4:C106)+1,Διαχείριση[[#This Row],[αρχικό
υπόλοιπο]]),""),0)</f>
        <v>367.25132699274019</v>
      </c>
      <c r="G106" s="31">
        <f ca="1">IF(Διαχείριση[[#This Row],[ημερομηνία
πληρωμής]]="",0,ΦόροςΑκίνητηςΠεριουσίας)</f>
        <v>375</v>
      </c>
      <c r="H106" s="31">
        <f ca="1">IF(Διαχείριση[[#This Row],[ημερομηνία
πληρωμής]]="",0,Διαχείριση[[#This Row],[τόκος]]+Διαχείριση[[#This Row],[κεφάλαιο]]+Διαχείριση[[#This Row],[φόρος ακίνητης
περιουσίας]])</f>
        <v>1447.1130321618082</v>
      </c>
      <c r="I106" s="31">
        <f ca="1">IF(Διαχείριση[[#This Row],[ημερομηνία
πληρωμής]]="",0,Διαχείριση[[#This Row],[αρχικό
υπόλοιπο]]-Διαχείριση[[#This Row],[κεφάλαιο]])</f>
        <v>169166.80924057632</v>
      </c>
      <c r="J106" s="13">
        <f ca="1">IF(Διαχείριση[[#This Row],[υπόλοιπο
που απομένει]]&gt;0,ΤελευταίαΓραμμή-ROW(),0)</f>
        <v>257</v>
      </c>
    </row>
    <row r="107" spans="2:10" ht="15" customHeight="1" x14ac:dyDescent="0.25">
      <c r="B107" s="12">
        <f>ROWS($B$4:B107)</f>
        <v>104</v>
      </c>
      <c r="C107" s="30">
        <f ca="1">IF(ΚαταχωρημένεςΤιμές,IF(Διαχείριση[[#This Row],[Αρ.]]&lt;=ΔιάρκειαΔανείου,IF(ROW()-ROW(Διαχείριση[[#Headers],[ημερομηνία
πληρωμής]])=1,ΈναρξηΔανείου,IF(I106&gt;0,EDATE(C106,1),"")),""),"")</f>
        <v>46374</v>
      </c>
      <c r="D107" s="31">
        <f ca="1">IF(ROW()-ROW(Διαχείριση[[#Headers],[αρχικό
υπόλοιπο]])=1,ΠοσόΔανείου,IF(Διαχείριση[[#This Row],[ημερομηνία
πληρωμής]]="",0,INDEX(Διαχείριση[], ROW()-4,8)))</f>
        <v>169166.80924057632</v>
      </c>
      <c r="E107" s="31">
        <f ca="1">IF(ΚαταχωρημένεςΤιμές,IF(ROW()-ROW(Διαχείριση[[#Headers],[τόκος]])=1,-IPMT(Επιτoκιο/12,1,ΔιάρκειαΔανείου-ROWS($C$4:C107)+1,Διαχείριση[[#This Row],[αρχικό
υπόλοιπο]]),IFERROR(-IPMT(Επιτoκιο/12,1,Διαχείριση[[#This Row],[Αρ.
δόσεων που απομένουν]],D108),0)),0)</f>
        <v>703.32511541550457</v>
      </c>
      <c r="F107" s="31">
        <f ca="1">IFERROR(IF(AND(ΚαταχωρημένεςΤιμές,Διαχείριση[[#This Row],[ημερομηνία
πληρωμής]]&lt;&gt;""),-PPMT(Επιτoκιο/12,1,ΔιάρκειαΔανείου-ROWS($C$4:C107)+1,Διαχείριση[[#This Row],[αρχικό
υπόλοιπο]]),""),0)</f>
        <v>368.78154085520987</v>
      </c>
      <c r="G107" s="31">
        <f ca="1">IF(Διαχείριση[[#This Row],[ημερομηνία
πληρωμής]]="",0,ΦόροςΑκίνητηςΠεριουσίας)</f>
        <v>375</v>
      </c>
      <c r="H107" s="31">
        <f ca="1">IF(Διαχείριση[[#This Row],[ημερομηνία
πληρωμής]]="",0,Διαχείριση[[#This Row],[τόκος]]+Διαχείριση[[#This Row],[κεφάλαιο]]+Διαχείριση[[#This Row],[φόρος ακίνητης
περιουσίας]])</f>
        <v>1447.1066562707144</v>
      </c>
      <c r="I107" s="31">
        <f ca="1">IF(Διαχείριση[[#This Row],[ημερομηνία
πληρωμής]]="",0,Διαχείριση[[#This Row],[αρχικό
υπόλοιπο]]-Διαχείριση[[#This Row],[κεφάλαιο]])</f>
        <v>168798.0276997211</v>
      </c>
      <c r="J107" s="13">
        <f ca="1">IF(Διαχείριση[[#This Row],[υπόλοιπο
που απομένει]]&gt;0,ΤελευταίαΓραμμή-ROW(),0)</f>
        <v>256</v>
      </c>
    </row>
    <row r="108" spans="2:10" ht="15" customHeight="1" x14ac:dyDescent="0.25">
      <c r="B108" s="12">
        <f>ROWS($B$4:B108)</f>
        <v>105</v>
      </c>
      <c r="C108" s="30">
        <f ca="1">IF(ΚαταχωρημένεςΤιμές,IF(Διαχείριση[[#This Row],[Αρ.]]&lt;=ΔιάρκειαΔανείου,IF(ROW()-ROW(Διαχείριση[[#Headers],[ημερομηνία
πληρωμής]])=1,ΈναρξηΔανείου,IF(I107&gt;0,EDATE(C107,1),"")),""),"")</f>
        <v>46405</v>
      </c>
      <c r="D108" s="31">
        <f ca="1">IF(ROW()-ROW(Διαχείριση[[#Headers],[αρχικό
υπόλοιπο]])=1,ΠοσόΔανείου,IF(Διαχείριση[[#This Row],[ημερομηνία
πληρωμής]]="",0,INDEX(Διαχείριση[], ROW()-4,8)))</f>
        <v>168798.0276997211</v>
      </c>
      <c r="E108" s="31">
        <f ca="1">IF(ΚαταχωρημένεςΤιμές,IF(ROW()-ROW(Διαχείριση[[#Headers],[τόκος]])=1,-IPMT(Επιτoκιο/12,1,ΔιάρκειαΔανείου-ROWS($C$4:C108)+1,Διαχείριση[[#This Row],[αρχικό
υπόλοιπο]]),IFERROR(-IPMT(Επιτoκιο/12,1,Διαχείριση[[#This Row],[Αρ.
δόσεων που απομένουν]],D109),0)),0)</f>
        <v>701.78212320463479</v>
      </c>
      <c r="F108" s="31">
        <f ca="1">IFERROR(IF(AND(ΚαταχωρημένεςΤιμές,Διαχείριση[[#This Row],[ημερομηνία
πληρωμής]]&lt;&gt;""),-PPMT(Επιτoκιο/12,1,ΔιάρκειαΔανείου-ROWS($C$4:C108)+1,Διαχείριση[[#This Row],[αρχικό
υπόλοιπο]]),""),0)</f>
        <v>370.31813060877323</v>
      </c>
      <c r="G108" s="31">
        <f ca="1">IF(Διαχείριση[[#This Row],[ημερομηνία
πληρωμής]]="",0,ΦόροςΑκίνητηςΠεριουσίας)</f>
        <v>375</v>
      </c>
      <c r="H108" s="31">
        <f ca="1">IF(Διαχείριση[[#This Row],[ημερομηνία
πληρωμής]]="",0,Διαχείριση[[#This Row],[τόκος]]+Διαχείριση[[#This Row],[κεφάλαιο]]+Διαχείριση[[#This Row],[φόρος ακίνητης
περιουσίας]])</f>
        <v>1447.100253813408</v>
      </c>
      <c r="I108" s="31">
        <f ca="1">IF(Διαχείριση[[#This Row],[ημερομηνία
πληρωμής]]="",0,Διαχείριση[[#This Row],[αρχικό
υπόλοιπο]]-Διαχείριση[[#This Row],[κεφάλαιο]])</f>
        <v>168427.70956911234</v>
      </c>
      <c r="J108" s="13">
        <f ca="1">IF(Διαχείριση[[#This Row],[υπόλοιπο
που απομένει]]&gt;0,ΤελευταίαΓραμμή-ROW(),0)</f>
        <v>255</v>
      </c>
    </row>
    <row r="109" spans="2:10" ht="15" customHeight="1" x14ac:dyDescent="0.25">
      <c r="B109" s="12">
        <f>ROWS($B$4:B109)</f>
        <v>106</v>
      </c>
      <c r="C109" s="30">
        <f ca="1">IF(ΚαταχωρημένεςΤιμές,IF(Διαχείριση[[#This Row],[Αρ.]]&lt;=ΔιάρκειαΔανείου,IF(ROW()-ROW(Διαχείριση[[#Headers],[ημερομηνία
πληρωμής]])=1,ΈναρξηΔανείου,IF(I108&gt;0,EDATE(C108,1),"")),""),"")</f>
        <v>46436</v>
      </c>
      <c r="D109" s="31">
        <f ca="1">IF(ROW()-ROW(Διαχείριση[[#Headers],[αρχικό
υπόλοιπο]])=1,ΠοσόΔανείου,IF(Διαχείριση[[#This Row],[ημερομηνία
πληρωμής]]="",0,INDEX(Διαχείριση[], ROW()-4,8)))</f>
        <v>168427.70956911234</v>
      </c>
      <c r="E109" s="31">
        <f ca="1">IF(ΚαταχωρημένεςΤιμές,IF(ROW()-ROW(Διαχείριση[[#Headers],[τόκος]])=1,-IPMT(Επιτoκιο/12,1,ΔιάρκειαΔανείου-ROWS($C$4:C109)+1,Διαχείριση[[#This Row],[αρχικό
υπόλοιπο]]),IFERROR(-IPMT(Επιτoκιο/12,1,Διαχείριση[[#This Row],[Αρ.
δόσεων που απομένουν]],D110),0)),0)</f>
        <v>700.23270185955289</v>
      </c>
      <c r="F109" s="31">
        <f ca="1">IFERROR(IF(AND(ΚαταχωρημένεςΤιμές,Διαχείριση[[#This Row],[ημερομηνία
πληρωμής]]&lt;&gt;""),-PPMT(Επιτoκιο/12,1,ΔιάρκειαΔανείου-ROWS($C$4:C109)+1,Διαχείριση[[#This Row],[αρχικό
υπόλοιπο]]),""),0)</f>
        <v>371.86112281964324</v>
      </c>
      <c r="G109" s="31">
        <f ca="1">IF(Διαχείριση[[#This Row],[ημερομηνία
πληρωμής]]="",0,ΦόροςΑκίνητηςΠεριουσίας)</f>
        <v>375</v>
      </c>
      <c r="H109" s="31">
        <f ca="1">IF(Διαχείριση[[#This Row],[ημερομηνία
πληρωμής]]="",0,Διαχείριση[[#This Row],[τόκος]]+Διαχείριση[[#This Row],[κεφάλαιο]]+Διαχείριση[[#This Row],[φόρος ακίνητης
περιουσίας]])</f>
        <v>1447.0938246791961</v>
      </c>
      <c r="I109" s="31">
        <f ca="1">IF(Διαχείριση[[#This Row],[ημερομηνία
πληρωμής]]="",0,Διαχείριση[[#This Row],[αρχικό
υπόλοιπο]]-Διαχείριση[[#This Row],[κεφάλαιο]])</f>
        <v>168055.84844629269</v>
      </c>
      <c r="J109" s="13">
        <f ca="1">IF(Διαχείριση[[#This Row],[υπόλοιπο
που απομένει]]&gt;0,ΤελευταίαΓραμμή-ROW(),0)</f>
        <v>254</v>
      </c>
    </row>
    <row r="110" spans="2:10" ht="15" customHeight="1" x14ac:dyDescent="0.25">
      <c r="B110" s="12">
        <f>ROWS($B$4:B110)</f>
        <v>107</v>
      </c>
      <c r="C110" s="30">
        <f ca="1">IF(ΚαταχωρημένεςΤιμές,IF(Διαχείριση[[#This Row],[Αρ.]]&lt;=ΔιάρκειαΔανείου,IF(ROW()-ROW(Διαχείριση[[#Headers],[ημερομηνία
πληρωμής]])=1,ΈναρξηΔανείου,IF(I109&gt;0,EDATE(C109,1),"")),""),"")</f>
        <v>46464</v>
      </c>
      <c r="D110" s="31">
        <f ca="1">IF(ROW()-ROW(Διαχείριση[[#Headers],[αρχικό
υπόλοιπο]])=1,ΠοσόΔανείου,IF(Διαχείριση[[#This Row],[ημερομηνία
πληρωμής]]="",0,INDEX(Διαχείριση[], ROW()-4,8)))</f>
        <v>168055.84844629269</v>
      </c>
      <c r="E110" s="31">
        <f ca="1">IF(ΚαταχωρημένεςΤιμές,IF(ROW()-ROW(Διαχείριση[[#Headers],[τόκος]])=1,-IPMT(Επιτoκιο/12,1,ΔιάρκειαΔανείου-ROWS($C$4:C110)+1,Διαχείριση[[#This Row],[αρχικό
υπόλοιπο]]),IFERROR(-IPMT(Επιτoκιο/12,1,Διαχείριση[[#This Row],[Αρ.
δόσεων που απομένουν]],D111),0)),0)</f>
        <v>698.67682459219986</v>
      </c>
      <c r="F110" s="31">
        <f ca="1">IFERROR(IF(AND(ΚαταχωρημένεςΤιμές,Διαχείριση[[#This Row],[ημερομηνία
πληρωμής]]&lt;&gt;""),-PPMT(Επιτoκιο/12,1,ΔιάρκειαΔανείου-ROWS($C$4:C110)+1,Διαχείριση[[#This Row],[αρχικό
υπόλοιπο]]),""),0)</f>
        <v>373.41054416472497</v>
      </c>
      <c r="G110" s="31">
        <f ca="1">IF(Διαχείριση[[#This Row],[ημερομηνία
πληρωμής]]="",0,ΦόροςΑκίνητηςΠεριουσίας)</f>
        <v>375</v>
      </c>
      <c r="H110" s="31">
        <f ca="1">IF(Διαχείριση[[#This Row],[ημερομηνία
πληρωμής]]="",0,Διαχείριση[[#This Row],[τόκος]]+Διαχείριση[[#This Row],[κεφάλαιο]]+Διαχείριση[[#This Row],[φόρος ακίνητης
περιουσίας]])</f>
        <v>1447.0873687569249</v>
      </c>
      <c r="I110" s="31">
        <f ca="1">IF(Διαχείριση[[#This Row],[ημερομηνία
πληρωμής]]="",0,Διαχείριση[[#This Row],[αρχικό
υπόλοιπο]]-Διαχείριση[[#This Row],[κεφάλαιο]])</f>
        <v>167682.43790212797</v>
      </c>
      <c r="J110" s="13">
        <f ca="1">IF(Διαχείριση[[#This Row],[υπόλοιπο
που απομένει]]&gt;0,ΤελευταίαΓραμμή-ROW(),0)</f>
        <v>253</v>
      </c>
    </row>
    <row r="111" spans="2:10" ht="15" customHeight="1" x14ac:dyDescent="0.25">
      <c r="B111" s="12">
        <f>ROWS($B$4:B111)</f>
        <v>108</v>
      </c>
      <c r="C111" s="30">
        <f ca="1">IF(ΚαταχωρημένεςΤιμές,IF(Διαχείριση[[#This Row],[Αρ.]]&lt;=ΔιάρκειαΔανείου,IF(ROW()-ROW(Διαχείριση[[#Headers],[ημερομηνία
πληρωμής]])=1,ΈναρξηΔανείου,IF(I110&gt;0,EDATE(C110,1),"")),""),"")</f>
        <v>46495</v>
      </c>
      <c r="D111" s="31">
        <f ca="1">IF(ROW()-ROW(Διαχείριση[[#Headers],[αρχικό
υπόλοιπο]])=1,ΠοσόΔανείου,IF(Διαχείριση[[#This Row],[ημερομηνία
πληρωμής]]="",0,INDEX(Διαχείριση[], ROW()-4,8)))</f>
        <v>167682.43790212797</v>
      </c>
      <c r="E111" s="31">
        <f ca="1">IF(ΚαταχωρημένεςΤιμές,IF(ROW()-ROW(Διαχείριση[[#Headers],[τόκος]])=1,-IPMT(Επιτoκιο/12,1,ΔιάρκειαΔανείου-ROWS($C$4:C111)+1,Διαχείριση[[#This Row],[αρχικό
υπόλοιπο]]),IFERROR(-IPMT(Επιτoκιο/12,1,Διαχείριση[[#This Row],[Αρ.
δόσεων που απομένουν]],D112),0)),0)</f>
        <v>697.11446450289964</v>
      </c>
      <c r="F111" s="31">
        <f ca="1">IFERROR(IF(AND(ΚαταχωρημένεςΤιμές,Διαχείριση[[#This Row],[ημερομηνία
πληρωμής]]&lt;&gt;""),-PPMT(Επιτoκιο/12,1,ΔιάρκειαΔανείου-ROWS($C$4:C111)+1,Διαχείριση[[#This Row],[αρχικό
υπόλοιπο]]),""),0)</f>
        <v>374.96642143207816</v>
      </c>
      <c r="G111" s="31">
        <f ca="1">IF(Διαχείριση[[#This Row],[ημερομηνία
πληρωμής]]="",0,ΦόροςΑκίνητηςΠεριουσίας)</f>
        <v>375</v>
      </c>
      <c r="H111" s="31">
        <f ca="1">IF(Διαχείριση[[#This Row],[ημερομηνία
πληρωμής]]="",0,Διαχείριση[[#This Row],[τόκος]]+Διαχείριση[[#This Row],[κεφάλαιο]]+Διαχείριση[[#This Row],[φόρος ακίνητης
περιουσίας]])</f>
        <v>1447.0808859349777</v>
      </c>
      <c r="I111" s="31">
        <f ca="1">IF(Διαχείριση[[#This Row],[ημερομηνία
πληρωμής]]="",0,Διαχείριση[[#This Row],[αρχικό
υπόλοιπο]]-Διαχείριση[[#This Row],[κεφάλαιο]])</f>
        <v>167307.47148069591</v>
      </c>
      <c r="J111" s="13">
        <f ca="1">IF(Διαχείριση[[#This Row],[υπόλοιπο
που απομένει]]&gt;0,ΤελευταίαΓραμμή-ROW(),0)</f>
        <v>252</v>
      </c>
    </row>
    <row r="112" spans="2:10" ht="15" customHeight="1" x14ac:dyDescent="0.25">
      <c r="B112" s="12">
        <f>ROWS($B$4:B112)</f>
        <v>109</v>
      </c>
      <c r="C112" s="30">
        <f ca="1">IF(ΚαταχωρημένεςΤιμές,IF(Διαχείριση[[#This Row],[Αρ.]]&lt;=ΔιάρκειαΔανείου,IF(ROW()-ROW(Διαχείριση[[#Headers],[ημερομηνία
πληρωμής]])=1,ΈναρξηΔανείου,IF(I111&gt;0,EDATE(C111,1),"")),""),"")</f>
        <v>46525</v>
      </c>
      <c r="D112" s="31">
        <f ca="1">IF(ROW()-ROW(Διαχείριση[[#Headers],[αρχικό
υπόλοιπο]])=1,ΠοσόΔανείου,IF(Διαχείριση[[#This Row],[ημερομηνία
πληρωμής]]="",0,INDEX(Διαχείριση[], ROW()-4,8)))</f>
        <v>167307.47148069591</v>
      </c>
      <c r="E112" s="31">
        <f ca="1">IF(ΚαταχωρημένεςΤιμές,IF(ROW()-ROW(Διαχείριση[[#Headers],[τόκος]])=1,-IPMT(Επιτoκιο/12,1,ΔιάρκειαΔανείου-ROWS($C$4:C112)+1,Διαχείριση[[#This Row],[αρχικό
υπόλοιπο]]),IFERROR(-IPMT(Επιτoκιο/12,1,Διαχείριση[[#This Row],[Αρ.
δόσεων που απομένουν]],D113),0)),0)</f>
        <v>695.54559457989387</v>
      </c>
      <c r="F112" s="31">
        <f ca="1">IFERROR(IF(AND(ΚαταχωρημένεςΤιμές,Διαχείριση[[#This Row],[ημερομηνία
πληρωμής]]&lt;&gt;""),-PPMT(Επιτoκιο/12,1,ΔιάρκειαΔανείου-ROWS($C$4:C112)+1,Διαχείριση[[#This Row],[αρχικό
υπόλοιπο]]),""),0)</f>
        <v>376.52878152137839</v>
      </c>
      <c r="G112" s="31">
        <f ca="1">IF(Διαχείριση[[#This Row],[ημερομηνία
πληρωμής]]="",0,ΦόροςΑκίνητηςΠεριουσίας)</f>
        <v>375</v>
      </c>
      <c r="H112" s="31">
        <f ca="1">IF(Διαχείριση[[#This Row],[ημερομηνία
πληρωμής]]="",0,Διαχείριση[[#This Row],[τόκος]]+Διαχείριση[[#This Row],[κεφάλαιο]]+Διαχείριση[[#This Row],[φόρος ακίνητης
περιουσίας]])</f>
        <v>1447.0743761012723</v>
      </c>
      <c r="I112" s="31">
        <f ca="1">IF(Διαχείριση[[#This Row],[ημερομηνία
πληρωμής]]="",0,Διαχείριση[[#This Row],[αρχικό
υπόλοιπο]]-Διαχείριση[[#This Row],[κεφάλαιο]])</f>
        <v>166930.94269917454</v>
      </c>
      <c r="J112" s="13">
        <f ca="1">IF(Διαχείριση[[#This Row],[υπόλοιπο
που απομένει]]&gt;0,ΤελευταίαΓραμμή-ROW(),0)</f>
        <v>251</v>
      </c>
    </row>
    <row r="113" spans="2:10" ht="15" customHeight="1" x14ac:dyDescent="0.25">
      <c r="B113" s="12">
        <f>ROWS($B$4:B113)</f>
        <v>110</v>
      </c>
      <c r="C113" s="30">
        <f ca="1">IF(ΚαταχωρημένεςΤιμές,IF(Διαχείριση[[#This Row],[Αρ.]]&lt;=ΔιάρκειαΔανείου,IF(ROW()-ROW(Διαχείριση[[#Headers],[ημερομηνία
πληρωμής]])=1,ΈναρξηΔανείου,IF(I112&gt;0,EDATE(C112,1),"")),""),"")</f>
        <v>46556</v>
      </c>
      <c r="D113" s="31">
        <f ca="1">IF(ROW()-ROW(Διαχείριση[[#Headers],[αρχικό
υπόλοιπο]])=1,ΠοσόΔανείου,IF(Διαχείριση[[#This Row],[ημερομηνία
πληρωμής]]="",0,INDEX(Διαχείριση[], ROW()-4,8)))</f>
        <v>166930.94269917454</v>
      </c>
      <c r="E113" s="31">
        <f ca="1">IF(ΚαταχωρημένεςΤιμές,IF(ROW()-ROW(Διαχείριση[[#Headers],[τόκος]])=1,-IPMT(Επιτoκιο/12,1,ΔιάρκειαΔανείου-ROWS($C$4:C113)+1,Διαχείριση[[#This Row],[αρχικό
υπόλοιπο]]),IFERROR(-IPMT(Επιτoκιο/12,1,Διαχείριση[[#This Row],[Αρ.
δόσεων που απομένουν]],D114),0)),0)</f>
        <v>693.97018769887563</v>
      </c>
      <c r="F113" s="31">
        <f ca="1">IFERROR(IF(AND(ΚαταχωρημένεςΤιμές,Διαχείριση[[#This Row],[ημερομηνία
πληρωμής]]&lt;&gt;""),-PPMT(Επιτoκιο/12,1,ΔιάρκειαΔανείου-ROWS($C$4:C113)+1,Διαχείριση[[#This Row],[αρχικό
υπόλοιπο]]),""),0)</f>
        <v>378.09765144438427</v>
      </c>
      <c r="G113" s="31">
        <f ca="1">IF(Διαχείριση[[#This Row],[ημερομηνία
πληρωμής]]="",0,ΦόροςΑκίνητηςΠεριουσίας)</f>
        <v>375</v>
      </c>
      <c r="H113" s="31">
        <f ca="1">IF(Διαχείριση[[#This Row],[ημερομηνία
πληρωμής]]="",0,Διαχείριση[[#This Row],[τόκος]]+Διαχείριση[[#This Row],[κεφάλαιο]]+Διαχείριση[[#This Row],[φόρος ακίνητης
περιουσίας]])</f>
        <v>1447.0678391432598</v>
      </c>
      <c r="I113" s="31">
        <f ca="1">IF(Διαχείριση[[#This Row],[ημερομηνία
πληρωμής]]="",0,Διαχείριση[[#This Row],[αρχικό
υπόλοιπο]]-Διαχείριση[[#This Row],[κεφάλαιο]])</f>
        <v>166552.84504773017</v>
      </c>
      <c r="J113" s="13">
        <f ca="1">IF(Διαχείριση[[#This Row],[υπόλοιπο
που απομένει]]&gt;0,ΤελευταίαΓραμμή-ROW(),0)</f>
        <v>250</v>
      </c>
    </row>
    <row r="114" spans="2:10" ht="15" customHeight="1" x14ac:dyDescent="0.25">
      <c r="B114" s="12">
        <f>ROWS($B$4:B114)</f>
        <v>111</v>
      </c>
      <c r="C114" s="30">
        <f ca="1">IF(ΚαταχωρημένεςΤιμές,IF(Διαχείριση[[#This Row],[Αρ.]]&lt;=ΔιάρκειαΔανείου,IF(ROW()-ROW(Διαχείριση[[#Headers],[ημερομηνία
πληρωμής]])=1,ΈναρξηΔανείου,IF(I113&gt;0,EDATE(C113,1),"")),""),"")</f>
        <v>46586</v>
      </c>
      <c r="D114" s="31">
        <f ca="1">IF(ROW()-ROW(Διαχείριση[[#Headers],[αρχικό
υπόλοιπο]])=1,ΠοσόΔανείου,IF(Διαχείριση[[#This Row],[ημερομηνία
πληρωμής]]="",0,INDEX(Διαχείριση[], ROW()-4,8)))</f>
        <v>166552.84504773017</v>
      </c>
      <c r="E114" s="31">
        <f ca="1">IF(ΚαταχωρημένεςΤιμές,IF(ROW()-ROW(Διαχείριση[[#Headers],[τόκος]])=1,-IPMT(Επιτoκιο/12,1,ΔιάρκειαΔανείου-ROWS($C$4:C114)+1,Διαχείριση[[#This Row],[αρχικό
υπόλοιπο]]),IFERROR(-IPMT(Επιτoκιο/12,1,Διαχείριση[[#This Row],[Αρ.
δόσεων που απομένουν]],D115),0)),0)</f>
        <v>692.38821662251985</v>
      </c>
      <c r="F114" s="31">
        <f ca="1">IFERROR(IF(AND(ΚαταχωρημένεςΤιμές,Διαχείριση[[#This Row],[ημερομηνία
πληρωμής]]&lt;&gt;""),-PPMT(Επιτoκιο/12,1,ΔιάρκειαΔανείου-ROWS($C$4:C114)+1,Διαχείριση[[#This Row],[αρχικό
υπόλοιπο]]),""),0)</f>
        <v>379.67305832540245</v>
      </c>
      <c r="G114" s="31">
        <f ca="1">IF(Διαχείριση[[#This Row],[ημερομηνία
πληρωμής]]="",0,ΦόροςΑκίνητηςΠεριουσίας)</f>
        <v>375</v>
      </c>
      <c r="H114" s="31">
        <f ca="1">IF(Διαχείριση[[#This Row],[ημερομηνία
πληρωμής]]="",0,Διαχείριση[[#This Row],[τόκος]]+Διαχείριση[[#This Row],[κεφάλαιο]]+Διαχείριση[[#This Row],[φόρος ακίνητης
περιουσίας]])</f>
        <v>1447.0612749479224</v>
      </c>
      <c r="I114" s="31">
        <f ca="1">IF(Διαχείριση[[#This Row],[ημερομηνία
πληρωμής]]="",0,Διαχείριση[[#This Row],[αρχικό
υπόλοιπο]]-Διαχείριση[[#This Row],[κεφάλαιο]])</f>
        <v>166173.17198940477</v>
      </c>
      <c r="J114" s="13">
        <f ca="1">IF(Διαχείριση[[#This Row],[υπόλοιπο
που απομένει]]&gt;0,ΤελευταίαΓραμμή-ROW(),0)</f>
        <v>249</v>
      </c>
    </row>
    <row r="115" spans="2:10" ht="15" customHeight="1" x14ac:dyDescent="0.25">
      <c r="B115" s="12">
        <f>ROWS($B$4:B115)</f>
        <v>112</v>
      </c>
      <c r="C115" s="30">
        <f ca="1">IF(ΚαταχωρημένεςΤιμές,IF(Διαχείριση[[#This Row],[Αρ.]]&lt;=ΔιάρκειαΔανείου,IF(ROW()-ROW(Διαχείριση[[#Headers],[ημερομηνία
πληρωμής]])=1,ΈναρξηΔανείου,IF(I114&gt;0,EDATE(C114,1),"")),""),"")</f>
        <v>46617</v>
      </c>
      <c r="D115" s="31">
        <f ca="1">IF(ROW()-ROW(Διαχείριση[[#Headers],[αρχικό
υπόλοιπο]])=1,ΠοσόΔανείου,IF(Διαχείριση[[#This Row],[ημερομηνία
πληρωμής]]="",0,INDEX(Διαχείριση[], ROW()-4,8)))</f>
        <v>166173.17198940477</v>
      </c>
      <c r="E115" s="31">
        <f ca="1">IF(ΚαταχωρημένεςΤιμές,IF(ROW()-ROW(Διαχείριση[[#Headers],[τόκος]])=1,-IPMT(Επιτoκιο/12,1,ΔιάρκειαΔανείου-ROWS($C$4:C115)+1,Διαχείριση[[#This Row],[αρχικό
υπόλοιπο]]),IFERROR(-IPMT(Επιτoκιο/12,1,Διαχείριση[[#This Row],[Αρ.
δόσεων που απομένουν]],D116),0)),0)</f>
        <v>690.79965400001254</v>
      </c>
      <c r="F115" s="31">
        <f ca="1">IFERROR(IF(AND(ΚαταχωρημένεςΤιμές,Διαχείριση[[#This Row],[ημερομηνία
πληρωμής]]&lt;&gt;""),-PPMT(Επιτoκιο/12,1,ΔιάρκειαΔανείου-ROWS($C$4:C115)+1,Διαχείριση[[#This Row],[αρχικό
υπόλοιπο]]),""),0)</f>
        <v>381.25502940175835</v>
      </c>
      <c r="G115" s="31">
        <f ca="1">IF(Διαχείριση[[#This Row],[ημερομηνία
πληρωμής]]="",0,ΦόροςΑκίνητηςΠεριουσίας)</f>
        <v>375</v>
      </c>
      <c r="H115" s="31">
        <f ca="1">IF(Διαχείριση[[#This Row],[ημερομηνία
πληρωμής]]="",0,Διαχείριση[[#This Row],[τόκος]]+Διαχείριση[[#This Row],[κεφάλαιο]]+Διαχείριση[[#This Row],[φόρος ακίνητης
περιουσίας]])</f>
        <v>1447.0546834017709</v>
      </c>
      <c r="I115" s="31">
        <f ca="1">IF(Διαχείριση[[#This Row],[ημερομηνία
πληρωμής]]="",0,Διαχείριση[[#This Row],[αρχικό
υπόλοιπο]]-Διαχείριση[[#This Row],[κεφάλαιο]])</f>
        <v>165791.916960003</v>
      </c>
      <c r="J115" s="13">
        <f ca="1">IF(Διαχείριση[[#This Row],[υπόλοιπο
που απομένει]]&gt;0,ΤελευταίαΓραμμή-ROW(),0)</f>
        <v>248</v>
      </c>
    </row>
    <row r="116" spans="2:10" ht="15" customHeight="1" x14ac:dyDescent="0.25">
      <c r="B116" s="12">
        <f>ROWS($B$4:B116)</f>
        <v>113</v>
      </c>
      <c r="C116" s="30">
        <f ca="1">IF(ΚαταχωρημένεςΤιμές,IF(Διαχείριση[[#This Row],[Αρ.]]&lt;=ΔιάρκειαΔανείου,IF(ROW()-ROW(Διαχείριση[[#Headers],[ημερομηνία
πληρωμής]])=1,ΈναρξηΔανείου,IF(I115&gt;0,EDATE(C115,1),"")),""),"")</f>
        <v>46648</v>
      </c>
      <c r="D116" s="31">
        <f ca="1">IF(ROW()-ROW(Διαχείριση[[#Headers],[αρχικό
υπόλοιπο]])=1,ΠοσόΔανείου,IF(Διαχείριση[[#This Row],[ημερομηνία
πληρωμής]]="",0,INDEX(Διαχείριση[], ROW()-4,8)))</f>
        <v>165791.916960003</v>
      </c>
      <c r="E116" s="31">
        <f ca="1">IF(ΚαταχωρημένεςΤιμές,IF(ROW()-ROW(Διαχείριση[[#Headers],[τόκος]])=1,-IPMT(Επιτoκιο/12,1,ΔιάρκειαΔανείου-ROWS($C$4:C116)+1,Διαχείριση[[#This Row],[αρχικό
υπόλοιπο]]),IFERROR(-IPMT(Επιτoκιο/12,1,Διαχείριση[[#This Row],[Αρ.
δόσεων που απομένουν]],D117),0)),0)</f>
        <v>689.2044723665781</v>
      </c>
      <c r="F116" s="31">
        <f ca="1">IFERROR(IF(AND(ΚαταχωρημένεςΤιμές,Διαχείριση[[#This Row],[ημερομηνία
πληρωμής]]&lt;&gt;""),-PPMT(Επιτoκιο/12,1,ΔιάρκειαΔανείου-ROWS($C$4:C116)+1,Διαχείριση[[#This Row],[αρχικό
υπόλοιπο]]),""),0)</f>
        <v>382.84359202426555</v>
      </c>
      <c r="G116" s="31">
        <f ca="1">IF(Διαχείριση[[#This Row],[ημερομηνία
πληρωμής]]="",0,ΦόροςΑκίνητηςΠεριουσίας)</f>
        <v>375</v>
      </c>
      <c r="H116" s="31">
        <f ca="1">IF(Διαχείριση[[#This Row],[ημερομηνία
πληρωμής]]="",0,Διαχείριση[[#This Row],[τόκος]]+Διαχείριση[[#This Row],[κεφάλαιο]]+Διαχείριση[[#This Row],[φόρος ακίνητης
περιουσίας]])</f>
        <v>1447.0480643908436</v>
      </c>
      <c r="I116" s="31">
        <f ca="1">IF(Διαχείριση[[#This Row],[ημερομηνία
πληρωμής]]="",0,Διαχείριση[[#This Row],[αρχικό
υπόλοιπο]]-Διαχείριση[[#This Row],[κεφάλαιο]])</f>
        <v>165409.07336797874</v>
      </c>
      <c r="J116" s="13">
        <f ca="1">IF(Διαχείριση[[#This Row],[υπόλοιπο
που απομένει]]&gt;0,ΤελευταίαΓραμμή-ROW(),0)</f>
        <v>247</v>
      </c>
    </row>
    <row r="117" spans="2:10" ht="15" customHeight="1" x14ac:dyDescent="0.25">
      <c r="B117" s="12">
        <f>ROWS($B$4:B117)</f>
        <v>114</v>
      </c>
      <c r="C117" s="30">
        <f ca="1">IF(ΚαταχωρημένεςΤιμές,IF(Διαχείριση[[#This Row],[Αρ.]]&lt;=ΔιάρκειαΔανείου,IF(ROW()-ROW(Διαχείριση[[#Headers],[ημερομηνία
πληρωμής]])=1,ΈναρξηΔανείου,IF(I116&gt;0,EDATE(C116,1),"")),""),"")</f>
        <v>46678</v>
      </c>
      <c r="D117" s="31">
        <f ca="1">IF(ROW()-ROW(Διαχείριση[[#Headers],[αρχικό
υπόλοιπο]])=1,ΠοσόΔανείου,IF(Διαχείριση[[#This Row],[ημερομηνία
πληρωμής]]="",0,INDEX(Διαχείριση[], ROW()-4,8)))</f>
        <v>165409.07336797874</v>
      </c>
      <c r="E117" s="31">
        <f ca="1">IF(ΚαταχωρημένεςΤιμές,IF(ROW()-ROW(Διαχείριση[[#Headers],[τόκος]])=1,-IPMT(Επιτoκιο/12,1,ΔιάρκειαΔανείου-ROWS($C$4:C117)+1,Διαχείριση[[#This Row],[αρχικό
υπόλοιπο]]),IFERROR(-IPMT(Επιτoκιο/12,1,Διαχείριση[[#This Row],[Αρ.
δόσεων που απομένουν]],D118),0)),0)</f>
        <v>687.60264414300434</v>
      </c>
      <c r="F117" s="31">
        <f ca="1">IFERROR(IF(AND(ΚαταχωρημένεςΤιμές,Διαχείριση[[#This Row],[ημερομηνία
πληρωμής]]&lt;&gt;""),-PPMT(Επιτoκιο/12,1,ΔιάρκειαΔανείου-ROWS($C$4:C117)+1,Διαχείριση[[#This Row],[αρχικό
υπόλοιπο]]),""),0)</f>
        <v>384.4387736577001</v>
      </c>
      <c r="G117" s="31">
        <f ca="1">IF(Διαχείριση[[#This Row],[ημερομηνία
πληρωμής]]="",0,ΦόροςΑκίνητηςΠεριουσίας)</f>
        <v>375</v>
      </c>
      <c r="H117" s="31">
        <f ca="1">IF(Διαχείριση[[#This Row],[ημερομηνία
πληρωμής]]="",0,Διαχείριση[[#This Row],[τόκος]]+Διαχείριση[[#This Row],[κεφάλαιο]]+Διαχείριση[[#This Row],[φόρος ακίνητης
περιουσίας]])</f>
        <v>1447.0414178007045</v>
      </c>
      <c r="I117" s="31">
        <f ca="1">IF(Διαχείριση[[#This Row],[ημερομηνία
πληρωμής]]="",0,Διαχείριση[[#This Row],[αρχικό
υπόλοιπο]]-Διαχείριση[[#This Row],[κεφάλαιο]])</f>
        <v>165024.63459432105</v>
      </c>
      <c r="J117" s="13">
        <f ca="1">IF(Διαχείριση[[#This Row],[υπόλοιπο
που απομένει]]&gt;0,ΤελευταίαΓραμμή-ROW(),0)</f>
        <v>246</v>
      </c>
    </row>
    <row r="118" spans="2:10" ht="15" customHeight="1" x14ac:dyDescent="0.25">
      <c r="B118" s="12">
        <f>ROWS($B$4:B118)</f>
        <v>115</v>
      </c>
      <c r="C118" s="30">
        <f ca="1">IF(ΚαταχωρημένεςΤιμές,IF(Διαχείριση[[#This Row],[Αρ.]]&lt;=ΔιάρκειαΔανείου,IF(ROW()-ROW(Διαχείριση[[#Headers],[ημερομηνία
πληρωμής]])=1,ΈναρξηΔανείου,IF(I117&gt;0,EDATE(C117,1),"")),""),"")</f>
        <v>46709</v>
      </c>
      <c r="D118" s="31">
        <f ca="1">IF(ROW()-ROW(Διαχείριση[[#Headers],[αρχικό
υπόλοιπο]])=1,ΠοσόΔανείου,IF(Διαχείριση[[#This Row],[ημερομηνία
πληρωμής]]="",0,INDEX(Διαχείριση[], ROW()-4,8)))</f>
        <v>165024.63459432105</v>
      </c>
      <c r="E118" s="31">
        <f ca="1">IF(ΚαταχωρημένεςΤιμές,IF(ROW()-ROW(Διαχείριση[[#Headers],[τόκος]])=1,-IPMT(Επιτoκιο/12,1,ΔιάρκειαΔανείου-ROWS($C$4:C118)+1,Διαχείριση[[#This Row],[αρχικό
υπόλοιπο]]),IFERROR(-IPMT(Επιτoκιο/12,1,Διαχείριση[[#This Row],[Αρ.
δόσεων που απομένουν]],D119),0)),0)</f>
        <v>685.99414163516565</v>
      </c>
      <c r="F118" s="31">
        <f ca="1">IFERROR(IF(AND(ΚαταχωρημένεςΤιμές,Διαχείριση[[#This Row],[ημερομηνία
πληρωμής]]&lt;&gt;""),-PPMT(Επιτoκιο/12,1,ΔιάρκειαΔανείου-ROWS($C$4:C118)+1,Διαχείριση[[#This Row],[αρχικό
υπόλοιπο]]),""),0)</f>
        <v>386.0406018812738</v>
      </c>
      <c r="G118" s="31">
        <f ca="1">IF(Διαχείριση[[#This Row],[ημερομηνία
πληρωμής]]="",0,ΦόροςΑκίνητηςΠεριουσίας)</f>
        <v>375</v>
      </c>
      <c r="H118" s="31">
        <f ca="1">IF(Διαχείριση[[#This Row],[ημερομηνία
πληρωμής]]="",0,Διαχείριση[[#This Row],[τόκος]]+Διαχείριση[[#This Row],[κεφάλαιο]]+Διαχείριση[[#This Row],[φόρος ακίνητης
περιουσίας]])</f>
        <v>1447.0347435164394</v>
      </c>
      <c r="I118" s="31">
        <f ca="1">IF(Διαχείριση[[#This Row],[ημερομηνία
πληρωμής]]="",0,Διαχείριση[[#This Row],[αρχικό
υπόλοιπο]]-Διαχείριση[[#This Row],[κεφάλαιο]])</f>
        <v>164638.59399243977</v>
      </c>
      <c r="J118" s="13">
        <f ca="1">IF(Διαχείριση[[#This Row],[υπόλοιπο
που απομένει]]&gt;0,ΤελευταίαΓραμμή-ROW(),0)</f>
        <v>245</v>
      </c>
    </row>
    <row r="119" spans="2:10" ht="15" customHeight="1" x14ac:dyDescent="0.25">
      <c r="B119" s="12">
        <f>ROWS($B$4:B119)</f>
        <v>116</v>
      </c>
      <c r="C119" s="30">
        <f ca="1">IF(ΚαταχωρημένεςΤιμές,IF(Διαχείριση[[#This Row],[Αρ.]]&lt;=ΔιάρκειαΔανείου,IF(ROW()-ROW(Διαχείριση[[#Headers],[ημερομηνία
πληρωμής]])=1,ΈναρξηΔανείου,IF(I118&gt;0,EDATE(C118,1),"")),""),"")</f>
        <v>46739</v>
      </c>
      <c r="D119" s="31">
        <f ca="1">IF(ROW()-ROW(Διαχείριση[[#Headers],[αρχικό
υπόλοιπο]])=1,ΠοσόΔανείου,IF(Διαχείριση[[#This Row],[ημερομηνία
πληρωμής]]="",0,INDEX(Διαχείριση[], ROW()-4,8)))</f>
        <v>164638.59399243977</v>
      </c>
      <c r="E119" s="31">
        <f ca="1">IF(ΚαταχωρημένεςΤιμές,IF(ROW()-ROW(Διαχείριση[[#Headers],[τόκος]])=1,-IPMT(Επιτoκιο/12,1,ΔιάρκειαΔανείου-ROWS($C$4:C119)+1,Διαχείριση[[#This Row],[αρχικό
υπόλοιπο]]),IFERROR(-IPMT(Επιτoκιο/12,1,Διαχείριση[[#This Row],[Αρ.
δόσεων που απομένουν]],D120),0)),0)</f>
        <v>684.37893703354439</v>
      </c>
      <c r="F119" s="31">
        <f ca="1">IFERROR(IF(AND(ΚαταχωρημένεςΤιμές,Διαχείριση[[#This Row],[ημερομηνία
πληρωμής]]&lt;&gt;""),-PPMT(Επιτoκιο/12,1,ΔιάρκειαΔανείου-ROWS($C$4:C119)+1,Διαχείριση[[#This Row],[αρχικό
υπόλοιπο]]),""),0)</f>
        <v>387.64910438911255</v>
      </c>
      <c r="G119" s="31">
        <f ca="1">IF(Διαχείριση[[#This Row],[ημερομηνία
πληρωμής]]="",0,ΦόροςΑκίνητηςΠεριουσίας)</f>
        <v>375</v>
      </c>
      <c r="H119" s="31">
        <f ca="1">IF(Διαχείριση[[#This Row],[ημερομηνία
πληρωμής]]="",0,Διαχείριση[[#This Row],[τόκος]]+Διαχείριση[[#This Row],[κεφάλαιο]]+Διαχείριση[[#This Row],[φόρος ακίνητης
περιουσίας]])</f>
        <v>1447.028041422657</v>
      </c>
      <c r="I119" s="31">
        <f ca="1">IF(Διαχείριση[[#This Row],[ημερομηνία
πληρωμής]]="",0,Διαχείριση[[#This Row],[αρχικό
υπόλοιπο]]-Διαχείριση[[#This Row],[κεφάλαιο]])</f>
        <v>164250.94488805067</v>
      </c>
      <c r="J119" s="13">
        <f ca="1">IF(Διαχείριση[[#This Row],[υπόλοιπο
που απομένει]]&gt;0,ΤελευταίαΓραμμή-ROW(),0)</f>
        <v>244</v>
      </c>
    </row>
    <row r="120" spans="2:10" ht="15" customHeight="1" x14ac:dyDescent="0.25">
      <c r="B120" s="12">
        <f>ROWS($B$4:B120)</f>
        <v>117</v>
      </c>
      <c r="C120" s="30">
        <f ca="1">IF(ΚαταχωρημένεςΤιμές,IF(Διαχείριση[[#This Row],[Αρ.]]&lt;=ΔιάρκειαΔανείου,IF(ROW()-ROW(Διαχείριση[[#Headers],[ημερομηνία
πληρωμής]])=1,ΈναρξηΔανείου,IF(I119&gt;0,EDATE(C119,1),"")),""),"")</f>
        <v>46770</v>
      </c>
      <c r="D120" s="31">
        <f ca="1">IF(ROW()-ROW(Διαχείριση[[#Headers],[αρχικό
υπόλοιπο]])=1,ΠοσόΔανείου,IF(Διαχείριση[[#This Row],[ημερομηνία
πληρωμής]]="",0,INDEX(Διαχείριση[], ROW()-4,8)))</f>
        <v>164250.94488805067</v>
      </c>
      <c r="E120" s="31">
        <f ca="1">IF(ΚαταχωρημένεςΤιμές,IF(ROW()-ROW(Διαχείριση[[#Headers],[τόκος]])=1,-IPMT(Επιτoκιο/12,1,ΔιάρκειαΔανείου-ROWS($C$4:C120)+1,Διαχείριση[[#This Row],[αρχικό
υπόλοιπο]]),IFERROR(-IPMT(Επιτoκιο/12,1,Διαχείριση[[#This Row],[Αρ.
δόσεων που απομένουν]],D121),0)),0)</f>
        <v>682.75700241274967</v>
      </c>
      <c r="F120" s="31">
        <f ca="1">IFERROR(IF(AND(ΚαταχωρημένεςΤιμές,Διαχείριση[[#This Row],[ημερομηνία
πληρωμής]]&lt;&gt;""),-PPMT(Επιτoκιο/12,1,ΔιάρκειαΔανείου-ROWS($C$4:C120)+1,Διαχείριση[[#This Row],[αρχικό
υπόλοιπο]]),""),0)</f>
        <v>389.2643089907337</v>
      </c>
      <c r="G120" s="31">
        <f ca="1">IF(Διαχείριση[[#This Row],[ημερομηνία
πληρωμής]]="",0,ΦόροςΑκίνητηςΠεριουσίας)</f>
        <v>375</v>
      </c>
      <c r="H120" s="31">
        <f ca="1">IF(Διαχείριση[[#This Row],[ημερομηνία
πληρωμής]]="",0,Διαχείριση[[#This Row],[τόκος]]+Διαχείριση[[#This Row],[κεφάλαιο]]+Διαχείριση[[#This Row],[φόρος ακίνητης
περιουσίας]])</f>
        <v>1447.0213114034834</v>
      </c>
      <c r="I120" s="31">
        <f ca="1">IF(Διαχείριση[[#This Row],[ημερομηνία
πληρωμής]]="",0,Διαχείριση[[#This Row],[αρχικό
υπόλοιπο]]-Διαχείριση[[#This Row],[κεφάλαιο]])</f>
        <v>163861.68057905993</v>
      </c>
      <c r="J120" s="13">
        <f ca="1">IF(Διαχείριση[[#This Row],[υπόλοιπο
που απομένει]]&gt;0,ΤελευταίαΓραμμή-ROW(),0)</f>
        <v>243</v>
      </c>
    </row>
    <row r="121" spans="2:10" ht="15" customHeight="1" x14ac:dyDescent="0.25">
      <c r="B121" s="12">
        <f>ROWS($B$4:B121)</f>
        <v>118</v>
      </c>
      <c r="C121" s="30">
        <f ca="1">IF(ΚαταχωρημένεςΤιμές,IF(Διαχείριση[[#This Row],[Αρ.]]&lt;=ΔιάρκειαΔανείου,IF(ROW()-ROW(Διαχείριση[[#Headers],[ημερομηνία
πληρωμής]])=1,ΈναρξηΔανείου,IF(I120&gt;0,EDATE(C120,1),"")),""),"")</f>
        <v>46801</v>
      </c>
      <c r="D121" s="31">
        <f ca="1">IF(ROW()-ROW(Διαχείριση[[#Headers],[αρχικό
υπόλοιπο]])=1,ΠοσόΔανείου,IF(Διαχείριση[[#This Row],[ημερομηνία
πληρωμής]]="",0,INDEX(Διαχείριση[], ROW()-4,8)))</f>
        <v>163861.68057905993</v>
      </c>
      <c r="E121" s="31">
        <f ca="1">IF(ΚαταχωρημένεςΤιμές,IF(ROW()-ROW(Διαχείριση[[#Headers],[τόκος]])=1,-IPMT(Επιτoκιο/12,1,ΔιάρκειαΔανείου-ROWS($C$4:C121)+1,Διαχείριση[[#This Row],[αρχικό
υπόλοιπο]]),IFERROR(-IPMT(Επιτoκιο/12,1,Διαχείριση[[#This Row],[Αρ.
δόσεων που απομένουν]],D122),0)),0)</f>
        <v>681.12830973103507</v>
      </c>
      <c r="F121" s="31">
        <f ca="1">IFERROR(IF(AND(ΚαταχωρημένεςΤιμές,Διαχείριση[[#This Row],[ημερομηνία
πληρωμής]]&lt;&gt;""),-PPMT(Επιτoκιο/12,1,ΔιάρκειαΔανείου-ROWS($C$4:C121)+1,Διαχείριση[[#This Row],[αρχικό
υπόλοιπο]]),""),0)</f>
        <v>390.88624361152858</v>
      </c>
      <c r="G121" s="31">
        <f ca="1">IF(Διαχείριση[[#This Row],[ημερομηνία
πληρωμής]]="",0,ΦόροςΑκίνητηςΠεριουσίας)</f>
        <v>375</v>
      </c>
      <c r="H121" s="31">
        <f ca="1">IF(Διαχείριση[[#This Row],[ημερομηνία
πληρωμής]]="",0,Διαχείριση[[#This Row],[τόκος]]+Διαχείριση[[#This Row],[κεφάλαιο]]+Διαχείριση[[#This Row],[φόρος ακίνητης
περιουσίας]])</f>
        <v>1447.0145533425637</v>
      </c>
      <c r="I121" s="31">
        <f ca="1">IF(Διαχείριση[[#This Row],[ημερομηνία
πληρωμής]]="",0,Διαχείριση[[#This Row],[αρχικό
υπόλοιπο]]-Διαχείριση[[#This Row],[κεφάλαιο]])</f>
        <v>163470.79433544842</v>
      </c>
      <c r="J121" s="13">
        <f ca="1">IF(Διαχείριση[[#This Row],[υπόλοιπο
που απομένει]]&gt;0,ΤελευταίαΓραμμή-ROW(),0)</f>
        <v>242</v>
      </c>
    </row>
    <row r="122" spans="2:10" ht="15" customHeight="1" x14ac:dyDescent="0.25">
      <c r="B122" s="12">
        <f>ROWS($B$4:B122)</f>
        <v>119</v>
      </c>
      <c r="C122" s="30">
        <f ca="1">IF(ΚαταχωρημένεςΤιμές,IF(Διαχείριση[[#This Row],[Αρ.]]&lt;=ΔιάρκειαΔανείου,IF(ROW()-ROW(Διαχείριση[[#Headers],[ημερομηνία
πληρωμής]])=1,ΈναρξηΔανείου,IF(I121&gt;0,EDATE(C121,1),"")),""),"")</f>
        <v>46830</v>
      </c>
      <c r="D122" s="31">
        <f ca="1">IF(ROW()-ROW(Διαχείριση[[#Headers],[αρχικό
υπόλοιπο]])=1,ΠοσόΔανείου,IF(Διαχείριση[[#This Row],[ημερομηνία
πληρωμής]]="",0,INDEX(Διαχείριση[], ROW()-4,8)))</f>
        <v>163470.79433544842</v>
      </c>
      <c r="E122" s="31">
        <f ca="1">IF(ΚαταχωρημένεςΤιμές,IF(ROW()-ROW(Διαχείριση[[#Headers],[τόκος]])=1,-IPMT(Επιτoκιο/12,1,ΔιάρκειαΔανείου-ROWS($C$4:C122)+1,Διαχείριση[[#This Row],[αρχικό
υπόλοιπο]]),IFERROR(-IPMT(Επιτoκιο/12,1,Διαχείριση[[#This Row],[Αρ.
δόσεων που απομένουν]],D123),0)),0)</f>
        <v>679.49283082981322</v>
      </c>
      <c r="F122" s="31">
        <f ca="1">IFERROR(IF(AND(ΚαταχωρημένεςΤιμές,Διαχείριση[[#This Row],[ημερομηνία
πληρωμής]]&lt;&gt;""),-PPMT(Επιτoκιο/12,1,ΔιάρκειαΔανείου-ROWS($C$4:C122)+1,Διαχείριση[[#This Row],[αρχικό
υπόλοιπο]]),""),0)</f>
        <v>392.51493629324341</v>
      </c>
      <c r="G122" s="31">
        <f ca="1">IF(Διαχείριση[[#This Row],[ημερομηνία
πληρωμής]]="",0,ΦόροςΑκίνητηςΠεριουσίας)</f>
        <v>375</v>
      </c>
      <c r="H122" s="31">
        <f ca="1">IF(Διαχείριση[[#This Row],[ημερομηνία
πληρωμής]]="",0,Διαχείριση[[#This Row],[τόκος]]+Διαχείριση[[#This Row],[κεφάλαιο]]+Διαχείριση[[#This Row],[φόρος ακίνητης
περιουσίας]])</f>
        <v>1447.0077671230565</v>
      </c>
      <c r="I122" s="31">
        <f ca="1">IF(Διαχείριση[[#This Row],[ημερομηνία
πληρωμής]]="",0,Διαχείριση[[#This Row],[αρχικό
υπόλοιπο]]-Διαχείριση[[#This Row],[κεφάλαιο]])</f>
        <v>163078.27939915517</v>
      </c>
      <c r="J122" s="13">
        <f ca="1">IF(Διαχείριση[[#This Row],[υπόλοιπο
που απομένει]]&gt;0,ΤελευταίαΓραμμή-ROW(),0)</f>
        <v>241</v>
      </c>
    </row>
    <row r="123" spans="2:10" ht="15" customHeight="1" x14ac:dyDescent="0.25">
      <c r="B123" s="12">
        <f>ROWS($B$4:B123)</f>
        <v>120</v>
      </c>
      <c r="C123" s="30">
        <f ca="1">IF(ΚαταχωρημένεςΤιμές,IF(Διαχείριση[[#This Row],[Αρ.]]&lt;=ΔιάρκειαΔανείου,IF(ROW()-ROW(Διαχείριση[[#Headers],[ημερομηνία
πληρωμής]])=1,ΈναρξηΔανείου,IF(I122&gt;0,EDATE(C122,1),"")),""),"")</f>
        <v>46861</v>
      </c>
      <c r="D123" s="31">
        <f ca="1">IF(ROW()-ROW(Διαχείριση[[#Headers],[αρχικό
υπόλοιπο]])=1,ΠοσόΔανείου,IF(Διαχείριση[[#This Row],[ημερομηνία
πληρωμής]]="",0,INDEX(Διαχείριση[], ROW()-4,8)))</f>
        <v>163078.27939915517</v>
      </c>
      <c r="E123" s="31">
        <f ca="1">IF(ΚαταχωρημένεςΤιμές,IF(ROW()-ROW(Διαχείριση[[#Headers],[τόκος]])=1,-IPMT(Επιτoκιο/12,1,ΔιάρκειαΔανείου-ROWS($C$4:C123)+1,Διαχείριση[[#This Row],[αρχικό
υπόλοιπο]]),IFERROR(-IPMT(Επιτoκιο/12,1,Διαχείριση[[#This Row],[Αρ.
δόσεων που απομένουν]],D124),0)),0)</f>
        <v>677.85053743316962</v>
      </c>
      <c r="F123" s="31">
        <f ca="1">IFERROR(IF(AND(ΚαταχωρημένεςΤιμές,Διαχείριση[[#This Row],[ημερομηνία
πληρωμής]]&lt;&gt;""),-PPMT(Επιτoκιο/12,1,ΔιάρκειαΔανείου-ROWS($C$4:C123)+1,Διαχείριση[[#This Row],[αρχικό
υπόλοιπο]]),""),0)</f>
        <v>394.15041519446515</v>
      </c>
      <c r="G123" s="31">
        <f ca="1">IF(Διαχείριση[[#This Row],[ημερομηνία
πληρωμής]]="",0,ΦόροςΑκίνητηςΠεριουσίας)</f>
        <v>375</v>
      </c>
      <c r="H123" s="31">
        <f ca="1">IF(Διαχείριση[[#This Row],[ημερομηνία
πληρωμής]]="",0,Διαχείριση[[#This Row],[τόκος]]+Διαχείριση[[#This Row],[κεφάλαιο]]+Διαχείριση[[#This Row],[φόρος ακίνητης
περιουσίας]])</f>
        <v>1447.0009526276349</v>
      </c>
      <c r="I123" s="31">
        <f ca="1">IF(Διαχείριση[[#This Row],[ημερομηνία
πληρωμής]]="",0,Διαχείριση[[#This Row],[αρχικό
υπόλοιπο]]-Διαχείριση[[#This Row],[κεφάλαιο]])</f>
        <v>162684.12898396072</v>
      </c>
      <c r="J123" s="13">
        <f ca="1">IF(Διαχείριση[[#This Row],[υπόλοιπο
που απομένει]]&gt;0,ΤελευταίαΓραμμή-ROW(),0)</f>
        <v>240</v>
      </c>
    </row>
    <row r="124" spans="2:10" ht="15" customHeight="1" x14ac:dyDescent="0.25">
      <c r="B124" s="12">
        <f>ROWS($B$4:B124)</f>
        <v>121</v>
      </c>
      <c r="C124" s="30">
        <f ca="1">IF(ΚαταχωρημένεςΤιμές,IF(Διαχείριση[[#This Row],[Αρ.]]&lt;=ΔιάρκειαΔανείου,IF(ROW()-ROW(Διαχείριση[[#Headers],[ημερομηνία
πληρωμής]])=1,ΈναρξηΔανείου,IF(I123&gt;0,EDATE(C123,1),"")),""),"")</f>
        <v>46891</v>
      </c>
      <c r="D124" s="31">
        <f ca="1">IF(ROW()-ROW(Διαχείριση[[#Headers],[αρχικό
υπόλοιπο]])=1,ΠοσόΔανείου,IF(Διαχείριση[[#This Row],[ημερομηνία
πληρωμής]]="",0,INDEX(Διαχείριση[], ROW()-4,8)))</f>
        <v>162684.12898396072</v>
      </c>
      <c r="E124" s="31">
        <f ca="1">IF(ΚαταχωρημένεςΤιμές,IF(ROW()-ROW(Διαχείριση[[#Headers],[τόκος]])=1,-IPMT(Επιτoκιο/12,1,ΔιάρκειαΔανείου-ROWS($C$4:C124)+1,Διαχείριση[[#This Row],[αρχικό
υπόλοιπο]]),IFERROR(-IPMT(Επιτoκιο/12,1,Διαχείριση[[#This Row],[Αρ.
δόσεων που απομένουν]],D125),0)),0)</f>
        <v>676.2014011473733</v>
      </c>
      <c r="F124" s="31">
        <f ca="1">IFERROR(IF(AND(ΚαταχωρημένεςΤιμές,Διαχείριση[[#This Row],[ημερομηνία
πληρωμής]]&lt;&gt;""),-PPMT(Επιτoκιο/12,1,ΔιάρκειαΔανείου-ROWS($C$4:C124)+1,Διαχείριση[[#This Row],[αρχικό
υπόλοιπο]]),""),0)</f>
        <v>395.79270859110875</v>
      </c>
      <c r="G124" s="31">
        <f ca="1">IF(Διαχείριση[[#This Row],[ημερομηνία
πληρωμής]]="",0,ΦόροςΑκίνητηςΠεριουσίας)</f>
        <v>375</v>
      </c>
      <c r="H124" s="31">
        <f ca="1">IF(Διαχείριση[[#This Row],[ημερομηνία
πληρωμής]]="",0,Διαχείριση[[#This Row],[τόκος]]+Διαχείριση[[#This Row],[κεφάλαιο]]+Διαχείριση[[#This Row],[φόρος ακίνητης
περιουσίας]])</f>
        <v>1446.9941097384822</v>
      </c>
      <c r="I124" s="31">
        <f ca="1">IF(Διαχείριση[[#This Row],[ημερομηνία
πληρωμής]]="",0,Διαχείριση[[#This Row],[αρχικό
υπόλοιπο]]-Διαχείριση[[#This Row],[κεφάλαιο]])</f>
        <v>162288.3362753696</v>
      </c>
      <c r="J124" s="13">
        <f ca="1">IF(Διαχείριση[[#This Row],[υπόλοιπο
που απομένει]]&gt;0,ΤελευταίαΓραμμή-ROW(),0)</f>
        <v>239</v>
      </c>
    </row>
    <row r="125" spans="2:10" ht="15" customHeight="1" x14ac:dyDescent="0.25">
      <c r="B125" s="12">
        <f>ROWS($B$4:B125)</f>
        <v>122</v>
      </c>
      <c r="C125" s="30">
        <f ca="1">IF(ΚαταχωρημένεςΤιμές,IF(Διαχείριση[[#This Row],[Αρ.]]&lt;=ΔιάρκειαΔανείου,IF(ROW()-ROW(Διαχείριση[[#Headers],[ημερομηνία
πληρωμής]])=1,ΈναρξηΔανείου,IF(I124&gt;0,EDATE(C124,1),"")),""),"")</f>
        <v>46922</v>
      </c>
      <c r="D125" s="31">
        <f ca="1">IF(ROW()-ROW(Διαχείριση[[#Headers],[αρχικό
υπόλοιπο]])=1,ΠοσόΔανείου,IF(Διαχείριση[[#This Row],[ημερομηνία
πληρωμής]]="",0,INDEX(Διαχείριση[], ROW()-4,8)))</f>
        <v>162288.3362753696</v>
      </c>
      <c r="E125" s="31">
        <f ca="1">IF(ΚαταχωρημένεςΤιμές,IF(ROW()-ROW(Διαχείριση[[#Headers],[τόκος]])=1,-IPMT(Επιτoκιο/12,1,ΔιάρκειαΔανείου-ROWS($C$4:C125)+1,Διαχείριση[[#This Row],[αρχικό
υπόλοιπο]]),IFERROR(-IPMT(Επιτoκιο/12,1,Διαχείριση[[#This Row],[Αρ.
δόσεων που απομένουν]],D126),0)),0)</f>
        <v>674.54539346038621</v>
      </c>
      <c r="F125" s="31">
        <f ca="1">IFERROR(IF(AND(ΚαταχωρημένεςΤιμές,Διαχείριση[[#This Row],[ημερομηνία
πληρωμής]]&lt;&gt;""),-PPMT(Επιτoκιο/12,1,ΔιάρκειαΔανείου-ROWS($C$4:C125)+1,Διαχείριση[[#This Row],[αρχικό
υπόλοιπο]]),""),0)</f>
        <v>397.44184487690495</v>
      </c>
      <c r="G125" s="31">
        <f ca="1">IF(Διαχείριση[[#This Row],[ημερομηνία
πληρωμής]]="",0,ΦόροςΑκίνητηςΠεριουσίας)</f>
        <v>375</v>
      </c>
      <c r="H125" s="31">
        <f ca="1">IF(Διαχείριση[[#This Row],[ημερομηνία
πληρωμής]]="",0,Διαχείριση[[#This Row],[τόκος]]+Διαχείριση[[#This Row],[κεφάλαιο]]+Διαχείριση[[#This Row],[φόρος ακίνητης
περιουσίας]])</f>
        <v>1446.9872383372913</v>
      </c>
      <c r="I125" s="31">
        <f ca="1">IF(Διαχείριση[[#This Row],[ημερομηνία
πληρωμής]]="",0,Διαχείριση[[#This Row],[αρχικό
υπόλοιπο]]-Διαχείριση[[#This Row],[κεφάλαιο]])</f>
        <v>161890.89443049268</v>
      </c>
      <c r="J125" s="13">
        <f ca="1">IF(Διαχείριση[[#This Row],[υπόλοιπο
που απομένει]]&gt;0,ΤελευταίαΓραμμή-ROW(),0)</f>
        <v>238</v>
      </c>
    </row>
    <row r="126" spans="2:10" ht="15" customHeight="1" x14ac:dyDescent="0.25">
      <c r="B126" s="12">
        <f>ROWS($B$4:B126)</f>
        <v>123</v>
      </c>
      <c r="C126" s="30">
        <f ca="1">IF(ΚαταχωρημένεςΤιμές,IF(Διαχείριση[[#This Row],[Αρ.]]&lt;=ΔιάρκειαΔανείου,IF(ROW()-ROW(Διαχείριση[[#Headers],[ημερομηνία
πληρωμής]])=1,ΈναρξηΔανείου,IF(I125&gt;0,EDATE(C125,1),"")),""),"")</f>
        <v>46952</v>
      </c>
      <c r="D126" s="31">
        <f ca="1">IF(ROW()-ROW(Διαχείριση[[#Headers],[αρχικό
υπόλοιπο]])=1,ΠοσόΔανείου,IF(Διαχείριση[[#This Row],[ημερομηνία
πληρωμής]]="",0,INDEX(Διαχείριση[], ROW()-4,8)))</f>
        <v>161890.89443049268</v>
      </c>
      <c r="E126" s="31">
        <f ca="1">IF(ΚαταχωρημένεςΤιμές,IF(ROW()-ROW(Διαχείριση[[#Headers],[τόκος]])=1,-IPMT(Επιτoκιο/12,1,ΔιάρκειαΔανείου-ROWS($C$4:C126)+1,Διαχείριση[[#This Row],[αρχικό
υπόλοιπο]]),IFERROR(-IPMT(Επιτoκιο/12,1,Διαχείριση[[#This Row],[Αρ.
δόσεων που απομένουν]],D127),0)),0)</f>
        <v>672.88248574136992</v>
      </c>
      <c r="F126" s="31">
        <f ca="1">IFERROR(IF(AND(ΚαταχωρημένεςΤιμές,Διαχείριση[[#This Row],[ημερομηνία
πληρωμής]]&lt;&gt;""),-PPMT(Επιτoκιο/12,1,ΔιάρκειαΔανείου-ROWS($C$4:C126)+1,Διαχείριση[[#This Row],[αρχικό
υπόλοιπο]]),""),0)</f>
        <v>399.0978525638921</v>
      </c>
      <c r="G126" s="31">
        <f ca="1">IF(Διαχείριση[[#This Row],[ημερομηνία
πληρωμής]]="",0,ΦόροςΑκίνητηςΠεριουσίας)</f>
        <v>375</v>
      </c>
      <c r="H126" s="31">
        <f ca="1">IF(Διαχείριση[[#This Row],[ημερομηνία
πληρωμής]]="",0,Διαχείριση[[#This Row],[τόκος]]+Διαχείριση[[#This Row],[κεφάλαιο]]+Διαχείριση[[#This Row],[φόρος ακίνητης
περιουσίας]])</f>
        <v>1446.980338305262</v>
      </c>
      <c r="I126" s="31">
        <f ca="1">IF(Διαχείριση[[#This Row],[ημερομηνία
πληρωμής]]="",0,Διαχείριση[[#This Row],[αρχικό
υπόλοιπο]]-Διαχείριση[[#This Row],[κεφάλαιο]])</f>
        <v>161491.79657792879</v>
      </c>
      <c r="J126" s="13">
        <f ca="1">IF(Διαχείριση[[#This Row],[υπόλοιπο
που απομένει]]&gt;0,ΤελευταίαΓραμμή-ROW(),0)</f>
        <v>237</v>
      </c>
    </row>
    <row r="127" spans="2:10" ht="15" customHeight="1" x14ac:dyDescent="0.25">
      <c r="B127" s="12">
        <f>ROWS($B$4:B127)</f>
        <v>124</v>
      </c>
      <c r="C127" s="30">
        <f ca="1">IF(ΚαταχωρημένεςΤιμές,IF(Διαχείριση[[#This Row],[Αρ.]]&lt;=ΔιάρκειαΔανείου,IF(ROW()-ROW(Διαχείριση[[#Headers],[ημερομηνία
πληρωμής]])=1,ΈναρξηΔανείου,IF(I126&gt;0,EDATE(C126,1),"")),""),"")</f>
        <v>46983</v>
      </c>
      <c r="D127" s="31">
        <f ca="1">IF(ROW()-ROW(Διαχείριση[[#Headers],[αρχικό
υπόλοιπο]])=1,ΠοσόΔανείου,IF(Διαχείριση[[#This Row],[ημερομηνία
πληρωμής]]="",0,INDEX(Διαχείριση[], ROW()-4,8)))</f>
        <v>161491.79657792879</v>
      </c>
      <c r="E127" s="31">
        <f ca="1">IF(ΚαταχωρημένεςΤιμές,IF(ROW()-ROW(Διαχείριση[[#Headers],[τόκος]])=1,-IPMT(Επιτoκιο/12,1,ΔιάρκειαΔανείου-ROWS($C$4:C127)+1,Διαχείριση[[#This Row],[αρχικό
υπόλοιπο]]),IFERROR(-IPMT(Επιτoκιο/12,1,Διαχείριση[[#This Row],[Αρ.
δόσεων που απομένουν]],D128),0)),0)</f>
        <v>671.21264924019124</v>
      </c>
      <c r="F127" s="31">
        <f ca="1">IFERROR(IF(AND(ΚαταχωρημένεςΤιμές,Διαχείριση[[#This Row],[ημερομηνία
πληρωμής]]&lt;&gt;""),-PPMT(Επιτoκιο/12,1,ΔιάρκειαΔανείου-ROWS($C$4:C127)+1,Διαχείριση[[#This Row],[αρχικό
υπόλοιπο]]),""),0)</f>
        <v>400.76076028290828</v>
      </c>
      <c r="G127" s="31">
        <f ca="1">IF(Διαχείριση[[#This Row],[ημερομηνία
πληρωμής]]="",0,ΦόροςΑκίνητηςΠεριουσίας)</f>
        <v>375</v>
      </c>
      <c r="H127" s="31">
        <f ca="1">IF(Διαχείριση[[#This Row],[ημερομηνία
πληρωμής]]="",0,Διαχείριση[[#This Row],[τόκος]]+Διαχείριση[[#This Row],[κεφάλαιο]]+Διαχείριση[[#This Row],[φόρος ακίνητης
περιουσίας]])</f>
        <v>1446.9734095230995</v>
      </c>
      <c r="I127" s="31">
        <f ca="1">IF(Διαχείριση[[#This Row],[ημερομηνία
πληρωμής]]="",0,Διαχείριση[[#This Row],[αρχικό
υπόλοιπο]]-Διαχείριση[[#This Row],[κεφάλαιο]])</f>
        <v>161091.0358176459</v>
      </c>
      <c r="J127" s="13">
        <f ca="1">IF(Διαχείριση[[#This Row],[υπόλοιπο
που απομένει]]&gt;0,ΤελευταίαΓραμμή-ROW(),0)</f>
        <v>236</v>
      </c>
    </row>
    <row r="128" spans="2:10" ht="15" customHeight="1" x14ac:dyDescent="0.25">
      <c r="B128" s="12">
        <f>ROWS($B$4:B128)</f>
        <v>125</v>
      </c>
      <c r="C128" s="30">
        <f ca="1">IF(ΚαταχωρημένεςΤιμές,IF(Διαχείριση[[#This Row],[Αρ.]]&lt;=ΔιάρκειαΔανείου,IF(ROW()-ROW(Διαχείριση[[#Headers],[ημερομηνία
πληρωμής]])=1,ΈναρξηΔανείου,IF(I127&gt;0,EDATE(C127,1),"")),""),"")</f>
        <v>47014</v>
      </c>
      <c r="D128" s="31">
        <f ca="1">IF(ROW()-ROW(Διαχείριση[[#Headers],[αρχικό
υπόλοιπο]])=1,ΠοσόΔανείου,IF(Διαχείριση[[#This Row],[ημερομηνία
πληρωμής]]="",0,INDEX(Διαχείριση[], ROW()-4,8)))</f>
        <v>161091.0358176459</v>
      </c>
      <c r="E128" s="31">
        <f ca="1">IF(ΚαταχωρημένεςΤιμές,IF(ROW()-ROW(Διαχείριση[[#Headers],[τόκος]])=1,-IPMT(Επιτoκιο/12,1,ΔιάρκειαΔανείου-ROWS($C$4:C128)+1,Διαχείριση[[#This Row],[αρχικό
υπόλοιπο]]),IFERROR(-IPMT(Επιτoκιο/12,1,Διαχείριση[[#This Row],[Αρ.
δόσεων που απομένουν]],D129),0)),0)</f>
        <v>669.53585508692424</v>
      </c>
      <c r="F128" s="31">
        <f ca="1">IFERROR(IF(AND(ΚαταχωρημένεςΤιμές,Διαχείριση[[#This Row],[ημερομηνία
πληρωμής]]&lt;&gt;""),-PPMT(Επιτoκιο/12,1,ΔιάρκειαΔανείου-ROWS($C$4:C128)+1,Διαχείριση[[#This Row],[αρχικό
υπόλοιπο]]),""),0)</f>
        <v>402.43059678408719</v>
      </c>
      <c r="G128" s="31">
        <f ca="1">IF(Διαχείριση[[#This Row],[ημερομηνία
πληρωμής]]="",0,ΦόροςΑκίνητηςΠεριουσίας)</f>
        <v>375</v>
      </c>
      <c r="H128" s="31">
        <f ca="1">IF(Διαχείριση[[#This Row],[ημερομηνία
πληρωμής]]="",0,Διαχείριση[[#This Row],[τόκος]]+Διαχείριση[[#This Row],[κεφάλαιο]]+Διαχείριση[[#This Row],[φόρος ακίνητης
περιουσίας]])</f>
        <v>1446.9664518710115</v>
      </c>
      <c r="I128" s="31">
        <f ca="1">IF(Διαχείριση[[#This Row],[ημερομηνία
πληρωμής]]="",0,Διαχείριση[[#This Row],[αρχικό
υπόλοιπο]]-Διαχείριση[[#This Row],[κεφάλαιο]])</f>
        <v>160688.60522086182</v>
      </c>
      <c r="J128" s="13">
        <f ca="1">IF(Διαχείριση[[#This Row],[υπόλοιπο
που απομένει]]&gt;0,ΤελευταίαΓραμμή-ROW(),0)</f>
        <v>235</v>
      </c>
    </row>
    <row r="129" spans="2:10" ht="15" customHeight="1" x14ac:dyDescent="0.25">
      <c r="B129" s="12">
        <f>ROWS($B$4:B129)</f>
        <v>126</v>
      </c>
      <c r="C129" s="30">
        <f ca="1">IF(ΚαταχωρημένεςΤιμές,IF(Διαχείριση[[#This Row],[Αρ.]]&lt;=ΔιάρκειαΔανείου,IF(ROW()-ROW(Διαχείριση[[#Headers],[ημερομηνία
πληρωμής]])=1,ΈναρξηΔανείου,IF(I128&gt;0,EDATE(C128,1),"")),""),"")</f>
        <v>47044</v>
      </c>
      <c r="D129" s="31">
        <f ca="1">IF(ROW()-ROW(Διαχείριση[[#Headers],[αρχικό
υπόλοιπο]])=1,ΠοσόΔανείου,IF(Διαχείριση[[#This Row],[ημερομηνία
πληρωμής]]="",0,INDEX(Διαχείριση[], ROW()-4,8)))</f>
        <v>160688.60522086182</v>
      </c>
      <c r="E129" s="31">
        <f ca="1">IF(ΚαταχωρημένεςΤιμές,IF(ROW()-ROW(Διαχείριση[[#Headers],[τόκος]])=1,-IPMT(Επιτoκιο/12,1,ΔιάρκειαΔανείου-ROWS($C$4:C129)+1,Διαχείριση[[#This Row],[αρχικό
υπόλοιπο]]),IFERROR(-IPMT(Επιτoκιο/12,1,Διαχείριση[[#This Row],[Αρ.
δόσεων που απομένουν]],D130),0)),0)</f>
        <v>667.85207429135187</v>
      </c>
      <c r="F129" s="31">
        <f ca="1">IFERROR(IF(AND(ΚαταχωρημένεςΤιμές,Διαχείριση[[#This Row],[ημερομηνία
πληρωμής]]&lt;&gt;""),-PPMT(Επιτoκιο/12,1,ΔιάρκειαΔανείου-ROWS($C$4:C129)+1,Διαχείριση[[#This Row],[αρχικό
υπόλοιπο]]),""),0)</f>
        <v>404.10739093735413</v>
      </c>
      <c r="G129" s="31">
        <f ca="1">IF(Διαχείριση[[#This Row],[ημερομηνία
πληρωμής]]="",0,ΦόροςΑκίνητηςΠεριουσίας)</f>
        <v>375</v>
      </c>
      <c r="H129" s="31">
        <f ca="1">IF(Διαχείριση[[#This Row],[ημερομηνία
πληρωμής]]="",0,Διαχείριση[[#This Row],[τόκος]]+Διαχείριση[[#This Row],[κεφάλαιο]]+Διαχείριση[[#This Row],[φόρος ακίνητης
περιουσίας]])</f>
        <v>1446.959465228706</v>
      </c>
      <c r="I129" s="31">
        <f ca="1">IF(Διαχείριση[[#This Row],[ημερομηνία
πληρωμής]]="",0,Διαχείριση[[#This Row],[αρχικό
υπόλοιπο]]-Διαχείριση[[#This Row],[κεφάλαιο]])</f>
        <v>160284.49782992445</v>
      </c>
      <c r="J129" s="13">
        <f ca="1">IF(Διαχείριση[[#This Row],[υπόλοιπο
που απομένει]]&gt;0,ΤελευταίαΓραμμή-ROW(),0)</f>
        <v>234</v>
      </c>
    </row>
    <row r="130" spans="2:10" ht="15" customHeight="1" x14ac:dyDescent="0.25">
      <c r="B130" s="12">
        <f>ROWS($B$4:B130)</f>
        <v>127</v>
      </c>
      <c r="C130" s="30">
        <f ca="1">IF(ΚαταχωρημένεςΤιμές,IF(Διαχείριση[[#This Row],[Αρ.]]&lt;=ΔιάρκειαΔανείου,IF(ROW()-ROW(Διαχείριση[[#Headers],[ημερομηνία
πληρωμής]])=1,ΈναρξηΔανείου,IF(I129&gt;0,EDATE(C129,1),"")),""),"")</f>
        <v>47075</v>
      </c>
      <c r="D130" s="31">
        <f ca="1">IF(ROW()-ROW(Διαχείριση[[#Headers],[αρχικό
υπόλοιπο]])=1,ΠοσόΔανείου,IF(Διαχείριση[[#This Row],[ημερομηνία
πληρωμής]]="",0,INDEX(Διαχείριση[], ROW()-4,8)))</f>
        <v>160284.49782992445</v>
      </c>
      <c r="E130" s="31">
        <f ca="1">IF(ΚαταχωρημένεςΤιμές,IF(ROW()-ROW(Διαχείριση[[#Headers],[τόκος]])=1,-IPMT(Επιτoκιο/12,1,ΔιάρκειαΔανείου-ROWS($C$4:C130)+1,Διαχείριση[[#This Row],[αρχικό
υπόλοιπο]]),IFERROR(-IPMT(Επιτoκιο/12,1,Διαχείριση[[#This Row],[Αρ.
δόσεων που απομένουν]],D131),0)),0)</f>
        <v>666.16127774246468</v>
      </c>
      <c r="F130" s="31">
        <f ca="1">IFERROR(IF(AND(ΚαταχωρημένεςΤιμές,Διαχείριση[[#This Row],[ημερομηνία
πληρωμής]]&lt;&gt;""),-PPMT(Επιτoκιο/12,1,ΔιάρκειαΔανείου-ROWS($C$4:C130)+1,Διαχείριση[[#This Row],[αρχικό
υπόλοιπο]]),""),0)</f>
        <v>405.79117173292644</v>
      </c>
      <c r="G130" s="31">
        <f ca="1">IF(Διαχείριση[[#This Row],[ημερομηνία
πληρωμής]]="",0,ΦόροςΑκίνητηςΠεριουσίας)</f>
        <v>375</v>
      </c>
      <c r="H130" s="31">
        <f ca="1">IF(Διαχείριση[[#This Row],[ημερομηνία
πληρωμής]]="",0,Διαχείριση[[#This Row],[τόκος]]+Διαχείριση[[#This Row],[κεφάλαιο]]+Διαχείριση[[#This Row],[φόρος ακίνητης
περιουσίας]])</f>
        <v>1446.9524494753912</v>
      </c>
      <c r="I130" s="31">
        <f ca="1">IF(Διαχείριση[[#This Row],[ημερομηνία
πληρωμής]]="",0,Διαχείριση[[#This Row],[αρχικό
υπόλοιπο]]-Διαχείριση[[#This Row],[κεφάλαιο]])</f>
        <v>159878.70665819151</v>
      </c>
      <c r="J130" s="13">
        <f ca="1">IF(Διαχείριση[[#This Row],[υπόλοιπο
που απομένει]]&gt;0,ΤελευταίαΓραμμή-ROW(),0)</f>
        <v>233</v>
      </c>
    </row>
    <row r="131" spans="2:10" ht="15" customHeight="1" x14ac:dyDescent="0.25">
      <c r="B131" s="12">
        <f>ROWS($B$4:B131)</f>
        <v>128</v>
      </c>
      <c r="C131" s="30">
        <f ca="1">IF(ΚαταχωρημένεςΤιμές,IF(Διαχείριση[[#This Row],[Αρ.]]&lt;=ΔιάρκειαΔανείου,IF(ROW()-ROW(Διαχείριση[[#Headers],[ημερομηνία
πληρωμής]])=1,ΈναρξηΔανείου,IF(I130&gt;0,EDATE(C130,1),"")),""),"")</f>
        <v>47105</v>
      </c>
      <c r="D131" s="31">
        <f ca="1">IF(ROW()-ROW(Διαχείριση[[#Headers],[αρχικό
υπόλοιπο]])=1,ΠοσόΔανείου,IF(Διαχείριση[[#This Row],[ημερομηνία
πληρωμής]]="",0,INDEX(Διαχείριση[], ROW()-4,8)))</f>
        <v>159878.70665819151</v>
      </c>
      <c r="E131" s="31">
        <f ca="1">IF(ΚαταχωρημένεςΤιμές,IF(ROW()-ROW(Διαχείριση[[#Headers],[τόκος]])=1,-IPMT(Επιτoκιο/12,1,ΔιάρκειαΔανείου-ROWS($C$4:C131)+1,Διαχείριση[[#This Row],[αρχικό
υπόλοιπο]]),IFERROR(-IPMT(Επιτoκιο/12,1,Διαχείριση[[#This Row],[Αρ.
δόσεων που απομένουν]],D132),0)),0)</f>
        <v>664.4634362079571</v>
      </c>
      <c r="F131" s="31">
        <f ca="1">IFERROR(IF(AND(ΚαταχωρημένεςΤιμές,Διαχείριση[[#This Row],[ημερομηνία
πληρωμής]]&lt;&gt;""),-PPMT(Επιτoκιο/12,1,ΔιάρκειαΔανείου-ROWS($C$4:C131)+1,Διαχείριση[[#This Row],[αρχικό
υπόλοιπο]]),""),0)</f>
        <v>407.48196828181358</v>
      </c>
      <c r="G131" s="31">
        <f ca="1">IF(Διαχείριση[[#This Row],[ημερομηνία
πληρωμής]]="",0,ΦόροςΑκίνητηςΠεριουσίας)</f>
        <v>375</v>
      </c>
      <c r="H131" s="31">
        <f ca="1">IF(Διαχείριση[[#This Row],[ημερομηνία
πληρωμής]]="",0,Διαχείριση[[#This Row],[τόκος]]+Διαχείριση[[#This Row],[κεφάλαιο]]+Διαχείριση[[#This Row],[φόρος ακίνητης
περιουσίας]])</f>
        <v>1446.9454044897707</v>
      </c>
      <c r="I131" s="31">
        <f ca="1">IF(Διαχείριση[[#This Row],[ημερομηνία
πληρωμής]]="",0,Διαχείριση[[#This Row],[αρχικό
υπόλοιπο]]-Διαχείριση[[#This Row],[κεφάλαιο]])</f>
        <v>159471.22468990969</v>
      </c>
      <c r="J131" s="13">
        <f ca="1">IF(Διαχείριση[[#This Row],[υπόλοιπο
που απομένει]]&gt;0,ΤελευταίαΓραμμή-ROW(),0)</f>
        <v>232</v>
      </c>
    </row>
    <row r="132" spans="2:10" ht="15" customHeight="1" x14ac:dyDescent="0.25">
      <c r="B132" s="12">
        <f>ROWS($B$4:B132)</f>
        <v>129</v>
      </c>
      <c r="C132" s="30">
        <f ca="1">IF(ΚαταχωρημένεςΤιμές,IF(Διαχείριση[[#This Row],[Αρ.]]&lt;=ΔιάρκειαΔανείου,IF(ROW()-ROW(Διαχείριση[[#Headers],[ημερομηνία
πληρωμής]])=1,ΈναρξηΔανείου,IF(I131&gt;0,EDATE(C131,1),"")),""),"")</f>
        <v>47136</v>
      </c>
      <c r="D132" s="31">
        <f ca="1">IF(ROW()-ROW(Διαχείριση[[#Headers],[αρχικό
υπόλοιπο]])=1,ΠοσόΔανείου,IF(Διαχείριση[[#This Row],[ημερομηνία
πληρωμής]]="",0,INDEX(Διαχείριση[], ROW()-4,8)))</f>
        <v>159471.22468990969</v>
      </c>
      <c r="E132" s="31">
        <f ca="1">IF(ΚαταχωρημένεςΤιμές,IF(ROW()-ROW(Διαχείριση[[#Headers],[τόκος]])=1,-IPMT(Επιτoκιο/12,1,ΔιάρκειαΔανείου-ROWS($C$4:C132)+1,Διαχείριση[[#This Row],[αρχικό
υπόλοιπο]]),IFERROR(-IPMT(Επιτoκιο/12,1,Διαχείριση[[#This Row],[Αρ.
δόσεων που απομένουν]],D133),0)),0)</f>
        <v>662.75852033372234</v>
      </c>
      <c r="F132" s="31">
        <f ca="1">IFERROR(IF(AND(ΚαταχωρημένεςΤιμές,Διαχείριση[[#This Row],[ημερομηνία
πληρωμής]]&lt;&gt;""),-PPMT(Επιτoκιο/12,1,ΔιάρκειαΔανείου-ROWS($C$4:C132)+1,Διαχείριση[[#This Row],[αρχικό
υπόλοιπο]]),""),0)</f>
        <v>409.1798098163211</v>
      </c>
      <c r="G132" s="31">
        <f ca="1">IF(Διαχείριση[[#This Row],[ημερομηνία
πληρωμής]]="",0,ΦόροςΑκίνητηςΠεριουσίας)</f>
        <v>375</v>
      </c>
      <c r="H132" s="31">
        <f ca="1">IF(Διαχείριση[[#This Row],[ημερομηνία
πληρωμής]]="",0,Διαχείριση[[#This Row],[τόκος]]+Διαχείριση[[#This Row],[κεφάλαιο]]+Διαχείριση[[#This Row],[φόρος ακίνητης
περιουσίας]])</f>
        <v>1446.9383301500434</v>
      </c>
      <c r="I132" s="31">
        <f ca="1">IF(Διαχείριση[[#This Row],[ημερομηνία
πληρωμής]]="",0,Διαχείριση[[#This Row],[αρχικό
υπόλοιπο]]-Διαχείριση[[#This Row],[κεφάλαιο]])</f>
        <v>159062.04488009337</v>
      </c>
      <c r="J132" s="13">
        <f ca="1">IF(Διαχείριση[[#This Row],[υπόλοιπο
που απομένει]]&gt;0,ΤελευταίαΓραμμή-ROW(),0)</f>
        <v>231</v>
      </c>
    </row>
    <row r="133" spans="2:10" ht="15" customHeight="1" x14ac:dyDescent="0.25">
      <c r="B133" s="12">
        <f>ROWS($B$4:B133)</f>
        <v>130</v>
      </c>
      <c r="C133" s="30">
        <f ca="1">IF(ΚαταχωρημένεςΤιμές,IF(Διαχείριση[[#This Row],[Αρ.]]&lt;=ΔιάρκειαΔανείου,IF(ROW()-ROW(Διαχείριση[[#Headers],[ημερομηνία
πληρωμής]])=1,ΈναρξηΔανείου,IF(I132&gt;0,EDATE(C132,1),"")),""),"")</f>
        <v>47167</v>
      </c>
      <c r="D133" s="31">
        <f ca="1">IF(ROW()-ROW(Διαχείριση[[#Headers],[αρχικό
υπόλοιπο]])=1,ΠοσόΔανείου,IF(Διαχείριση[[#This Row],[ημερομηνία
πληρωμής]]="",0,INDEX(Διαχείριση[], ROW()-4,8)))</f>
        <v>159062.04488009337</v>
      </c>
      <c r="E133" s="31">
        <f ca="1">IF(ΚαταχωρημένεςΤιμές,IF(ROW()-ROW(Διαχείριση[[#Headers],[τόκος]])=1,-IPMT(Επιτoκιο/12,1,ΔιάρκειαΔανείου-ROWS($C$4:C133)+1,Διαχείριση[[#This Row],[αρχικό
υπόλοιπο]]),IFERROR(-IPMT(Επιτoκιο/12,1,Διαχείριση[[#This Row],[Αρ.
δόσεων που απομένουν]],D134),0)),0)</f>
        <v>661.04650064334498</v>
      </c>
      <c r="F133" s="31">
        <f ca="1">IFERROR(IF(AND(ΚαταχωρημένεςΤιμές,Διαχείριση[[#This Row],[ημερομηνία
πληρωμής]]&lt;&gt;""),-PPMT(Επιτoκιο/12,1,ΔιάρκειαΔανείου-ROWS($C$4:C133)+1,Διαχείριση[[#This Row],[αρχικό
υπόλοιπο]]),""),0)</f>
        <v>410.88472569055574</v>
      </c>
      <c r="G133" s="31">
        <f ca="1">IF(Διαχείριση[[#This Row],[ημερομηνία
πληρωμής]]="",0,ΦόροςΑκίνητηςΠεριουσίας)</f>
        <v>375</v>
      </c>
      <c r="H133" s="31">
        <f ca="1">IF(Διαχείριση[[#This Row],[ημερομηνία
πληρωμής]]="",0,Διαχείριση[[#This Row],[τόκος]]+Διαχείριση[[#This Row],[κεφάλαιο]]+Διαχείριση[[#This Row],[φόρος ακίνητης
περιουσίας]])</f>
        <v>1446.9312263339007</v>
      </c>
      <c r="I133" s="31">
        <f ca="1">IF(Διαχείριση[[#This Row],[ημερομηνία
πληρωμής]]="",0,Διαχείριση[[#This Row],[αρχικό
υπόλοιπο]]-Διαχείριση[[#This Row],[κεφάλαιο]])</f>
        <v>158651.16015440281</v>
      </c>
      <c r="J133" s="13">
        <f ca="1">IF(Διαχείριση[[#This Row],[υπόλοιπο
που απομένει]]&gt;0,ΤελευταίαΓραμμή-ROW(),0)</f>
        <v>230</v>
      </c>
    </row>
    <row r="134" spans="2:10" ht="15" customHeight="1" x14ac:dyDescent="0.25">
      <c r="B134" s="12">
        <f>ROWS($B$4:B134)</f>
        <v>131</v>
      </c>
      <c r="C134" s="30">
        <f ca="1">IF(ΚαταχωρημένεςΤιμές,IF(Διαχείριση[[#This Row],[Αρ.]]&lt;=ΔιάρκειαΔανείου,IF(ROW()-ROW(Διαχείριση[[#Headers],[ημερομηνία
πληρωμής]])=1,ΈναρξηΔανείου,IF(I133&gt;0,EDATE(C133,1),"")),""),"")</f>
        <v>47195</v>
      </c>
      <c r="D134" s="31">
        <f ca="1">IF(ROW()-ROW(Διαχείριση[[#Headers],[αρχικό
υπόλοιπο]])=1,ΠοσόΔανείου,IF(Διαχείριση[[#This Row],[ημερομηνία
πληρωμής]]="",0,INDEX(Διαχείριση[], ROW()-4,8)))</f>
        <v>158651.16015440281</v>
      </c>
      <c r="E134" s="31">
        <f ca="1">IF(ΚαταχωρημένεςΤιμές,IF(ROW()-ROW(Διαχείριση[[#Headers],[τόκος]])=1,-IPMT(Επιτoκιο/12,1,ΔιάρκειαΔανείου-ROWS($C$4:C134)+1,Διαχείριση[[#This Row],[αρχικό
υπόλοιπο]]),IFERROR(-IPMT(Επιτoκιο/12,1,Διαχείριση[[#This Row],[Αρ.
δόσεων που απομένουν]],D135),0)),0)</f>
        <v>659.32734753759121</v>
      </c>
      <c r="F134" s="31">
        <f ca="1">IFERROR(IF(AND(ΚαταχωρημένεςΤιμές,Διαχείριση[[#This Row],[ημερομηνία
πληρωμής]]&lt;&gt;""),-PPMT(Επιτoκιο/12,1,ΔιάρκειαΔανείου-ROWS($C$4:C134)+1,Διαχείριση[[#This Row],[αρχικό
υπόλοιπο]]),""),0)</f>
        <v>412.59674538093304</v>
      </c>
      <c r="G134" s="31">
        <f ca="1">IF(Διαχείριση[[#This Row],[ημερομηνία
πληρωμής]]="",0,ΦόροςΑκίνητηςΠεριουσίας)</f>
        <v>375</v>
      </c>
      <c r="H134" s="31">
        <f ca="1">IF(Διαχείριση[[#This Row],[ημερομηνία
πληρωμής]]="",0,Διαχείριση[[#This Row],[τόκος]]+Διαχείριση[[#This Row],[κεφάλαιο]]+Διαχείριση[[#This Row],[φόρος ακίνητης
περιουσίας]])</f>
        <v>1446.9240929185244</v>
      </c>
      <c r="I134" s="31">
        <f ca="1">IF(Διαχείριση[[#This Row],[ημερομηνία
πληρωμής]]="",0,Διαχείριση[[#This Row],[αρχικό
υπόλοιπο]]-Διαχείριση[[#This Row],[κεφάλαιο]])</f>
        <v>158238.56340902188</v>
      </c>
      <c r="J134" s="13">
        <f ca="1">IF(Διαχείριση[[#This Row],[υπόλοιπο
που απομένει]]&gt;0,ΤελευταίαΓραμμή-ROW(),0)</f>
        <v>229</v>
      </c>
    </row>
    <row r="135" spans="2:10" ht="15" customHeight="1" x14ac:dyDescent="0.25">
      <c r="B135" s="12">
        <f>ROWS($B$4:B135)</f>
        <v>132</v>
      </c>
      <c r="C135" s="30">
        <f ca="1">IF(ΚαταχωρημένεςΤιμές,IF(Διαχείριση[[#This Row],[Αρ.]]&lt;=ΔιάρκειαΔανείου,IF(ROW()-ROW(Διαχείριση[[#Headers],[ημερομηνία
πληρωμής]])=1,ΈναρξηΔανείου,IF(I134&gt;0,EDATE(C134,1),"")),""),"")</f>
        <v>47226</v>
      </c>
      <c r="D135" s="31">
        <f ca="1">IF(ROW()-ROW(Διαχείριση[[#Headers],[αρχικό
υπόλοιπο]])=1,ΠοσόΔανείου,IF(Διαχείριση[[#This Row],[ημερομηνία
πληρωμής]]="",0,INDEX(Διαχείριση[], ROW()-4,8)))</f>
        <v>158238.56340902188</v>
      </c>
      <c r="E135" s="31">
        <f ca="1">IF(ΚαταχωρημένεςΤιμές,IF(ROW()-ROW(Διαχείριση[[#Headers],[τόκος]])=1,-IPMT(Επιτoκιο/12,1,ΔιάρκειαΔανείου-ROWS($C$4:C135)+1,Διαχείριση[[#This Row],[αρχικό
υπόλοιπο]]),IFERROR(-IPMT(Επιτoκιο/12,1,Διαχείριση[[#This Row],[Αρ.
δόσεων που απομένουν]],D136),0)),0)</f>
        <v>657.60103129389665</v>
      </c>
      <c r="F135" s="31">
        <f ca="1">IFERROR(IF(AND(ΚαταχωρημένεςΤιμές,Διαχείριση[[#This Row],[ημερομηνία
πληρωμής]]&lt;&gt;""),-PPMT(Επιτoκιο/12,1,ΔιάρκειαΔανείου-ROWS($C$4:C135)+1,Διαχείριση[[#This Row],[αρχικό
υπόλοιπο]]),""),0)</f>
        <v>414.31589848668705</v>
      </c>
      <c r="G135" s="31">
        <f ca="1">IF(Διαχείριση[[#This Row],[ημερομηνία
πληρωμής]]="",0,ΦόροςΑκίνητηςΠεριουσίας)</f>
        <v>375</v>
      </c>
      <c r="H135" s="31">
        <f ca="1">IF(Διαχείριση[[#This Row],[ημερομηνία
πληρωμής]]="",0,Διαχείριση[[#This Row],[τόκος]]+Διαχείριση[[#This Row],[κεφάλαιο]]+Διαχείριση[[#This Row],[φόρος ακίνητης
περιουσίας]])</f>
        <v>1446.9169297805838</v>
      </c>
      <c r="I135" s="31">
        <f ca="1">IF(Διαχείριση[[#This Row],[ημερομηνία
πληρωμής]]="",0,Διαχείριση[[#This Row],[αρχικό
υπόλοιπο]]-Διαχείριση[[#This Row],[κεφάλαιο]])</f>
        <v>157824.24751053521</v>
      </c>
      <c r="J135" s="13">
        <f ca="1">IF(Διαχείριση[[#This Row],[υπόλοιπο
που απομένει]]&gt;0,ΤελευταίαΓραμμή-ROW(),0)</f>
        <v>228</v>
      </c>
    </row>
    <row r="136" spans="2:10" ht="15" customHeight="1" x14ac:dyDescent="0.25">
      <c r="B136" s="12">
        <f>ROWS($B$4:B136)</f>
        <v>133</v>
      </c>
      <c r="C136" s="30">
        <f ca="1">IF(ΚαταχωρημένεςΤιμές,IF(Διαχείριση[[#This Row],[Αρ.]]&lt;=ΔιάρκειαΔανείου,IF(ROW()-ROW(Διαχείριση[[#Headers],[ημερομηνία
πληρωμής]])=1,ΈναρξηΔανείου,IF(I135&gt;0,EDATE(C135,1),"")),""),"")</f>
        <v>47256</v>
      </c>
      <c r="D136" s="31">
        <f ca="1">IF(ROW()-ROW(Διαχείριση[[#Headers],[αρχικό
υπόλοιπο]])=1,ΠοσόΔανείου,IF(Διαχείριση[[#This Row],[ημερομηνία
πληρωμής]]="",0,INDEX(Διαχείριση[], ROW()-4,8)))</f>
        <v>157824.24751053521</v>
      </c>
      <c r="E136" s="31">
        <f ca="1">IF(ΚαταχωρημένεςΤιμές,IF(ROW()-ROW(Διαχείριση[[#Headers],[τόκος]])=1,-IPMT(Επιτoκιο/12,1,ΔιάρκειαΔανείου-ROWS($C$4:C136)+1,Διαχείριση[[#This Row],[αρχικό
υπόλοιπο]]),IFERROR(-IPMT(Επιτoκιο/12,1,Διαχείριση[[#This Row],[Αρ.
δόσεων που απομένουν]],D137),0)),0)</f>
        <v>655.86752206585345</v>
      </c>
      <c r="F136" s="31">
        <f ca="1">IFERROR(IF(AND(ΚαταχωρημένεςΤιμές,Διαχείριση[[#This Row],[ημερομηνία
πληρωμής]]&lt;&gt;""),-PPMT(Επιτoκιο/12,1,ΔιάρκειαΔανείου-ROWS($C$4:C136)+1,Διαχείριση[[#This Row],[αρχικό
υπόλοιπο]]),""),0)</f>
        <v>416.0422147303816</v>
      </c>
      <c r="G136" s="31">
        <f ca="1">IF(Διαχείριση[[#This Row],[ημερομηνία
πληρωμής]]="",0,ΦόροςΑκίνητηςΠεριουσίας)</f>
        <v>375</v>
      </c>
      <c r="H136" s="31">
        <f ca="1">IF(Διαχείριση[[#This Row],[ημερομηνία
πληρωμής]]="",0,Διαχείριση[[#This Row],[τόκος]]+Διαχείριση[[#This Row],[κεφάλαιο]]+Διαχείριση[[#This Row],[φόρος ακίνητης
περιουσίας]])</f>
        <v>1446.9097367962349</v>
      </c>
      <c r="I136" s="31">
        <f ca="1">IF(Διαχείριση[[#This Row],[ημερομηνία
πληρωμής]]="",0,Διαχείριση[[#This Row],[αρχικό
υπόλοιπο]]-Διαχείριση[[#This Row],[κεφάλαιο]])</f>
        <v>157408.20529580483</v>
      </c>
      <c r="J136" s="13">
        <f ca="1">IF(Διαχείριση[[#This Row],[υπόλοιπο
που απομένει]]&gt;0,ΤελευταίαΓραμμή-ROW(),0)</f>
        <v>227</v>
      </c>
    </row>
    <row r="137" spans="2:10" ht="15" customHeight="1" x14ac:dyDescent="0.25">
      <c r="B137" s="12">
        <f>ROWS($B$4:B137)</f>
        <v>134</v>
      </c>
      <c r="C137" s="30">
        <f ca="1">IF(ΚαταχωρημένεςΤιμές,IF(Διαχείριση[[#This Row],[Αρ.]]&lt;=ΔιάρκειαΔανείου,IF(ROW()-ROW(Διαχείριση[[#Headers],[ημερομηνία
πληρωμής]])=1,ΈναρξηΔανείου,IF(I136&gt;0,EDATE(C136,1),"")),""),"")</f>
        <v>47287</v>
      </c>
      <c r="D137" s="31">
        <f ca="1">IF(ROW()-ROW(Διαχείριση[[#Headers],[αρχικό
υπόλοιπο]])=1,ΠοσόΔανείου,IF(Διαχείριση[[#This Row],[ημερομηνία
πληρωμής]]="",0,INDEX(Διαχείριση[], ROW()-4,8)))</f>
        <v>157408.20529580483</v>
      </c>
      <c r="E137" s="31">
        <f ca="1">IF(ΚαταχωρημένεςΤιμές,IF(ROW()-ROW(Διαχείριση[[#Headers],[τόκος]])=1,-IPMT(Επιτoκιο/12,1,ΔιάρκειαΔανείου-ROWS($C$4:C137)+1,Διαχείριση[[#This Row],[αρχικό
υπόλοιπο]]),IFERROR(-IPMT(Επιτoκιο/12,1,Διαχείριση[[#This Row],[Αρ.
δόσεων που απομένουν]],D138),0)),0)</f>
        <v>654.1267898826934</v>
      </c>
      <c r="F137" s="31">
        <f ca="1">IFERROR(IF(AND(ΚαταχωρημένεςΤιμές,Διαχείριση[[#This Row],[ημερομηνία
πληρωμής]]&lt;&gt;""),-PPMT(Επιτoκιο/12,1,ΔιάρκειαΔανείου-ROWS($C$4:C137)+1,Διαχείριση[[#This Row],[αρχικό
υπόλοιπο]]),""),0)</f>
        <v>417.77572395842481</v>
      </c>
      <c r="G137" s="31">
        <f ca="1">IF(Διαχείριση[[#This Row],[ημερομηνία
πληρωμής]]="",0,ΦόροςΑκίνητηςΠεριουσίας)</f>
        <v>375</v>
      </c>
      <c r="H137" s="31">
        <f ca="1">IF(Διαχείριση[[#This Row],[ημερομηνία
πληρωμής]]="",0,Διαχείριση[[#This Row],[τόκος]]+Διαχείριση[[#This Row],[κεφάλαιο]]+Διαχείριση[[#This Row],[φόρος ακίνητης
περιουσίας]])</f>
        <v>1446.9025138411182</v>
      </c>
      <c r="I137" s="31">
        <f ca="1">IF(Διαχείριση[[#This Row],[ημερομηνία
πληρωμής]]="",0,Διαχείριση[[#This Row],[αρχικό
υπόλοιπο]]-Διαχείριση[[#This Row],[κεφάλαιο]])</f>
        <v>156990.42957184641</v>
      </c>
      <c r="J137" s="13">
        <f ca="1">IF(Διαχείριση[[#This Row],[υπόλοιπο
που απομένει]]&gt;0,ΤελευταίαΓραμμή-ROW(),0)</f>
        <v>226</v>
      </c>
    </row>
    <row r="138" spans="2:10" ht="15" customHeight="1" x14ac:dyDescent="0.25">
      <c r="B138" s="12">
        <f>ROWS($B$4:B138)</f>
        <v>135</v>
      </c>
      <c r="C138" s="30">
        <f ca="1">IF(ΚαταχωρημένεςΤιμές,IF(Διαχείριση[[#This Row],[Αρ.]]&lt;=ΔιάρκειαΔανείου,IF(ROW()-ROW(Διαχείριση[[#Headers],[ημερομηνία
πληρωμής]])=1,ΈναρξηΔανείου,IF(I137&gt;0,EDATE(C137,1),"")),""),"")</f>
        <v>47317</v>
      </c>
      <c r="D138" s="31">
        <f ca="1">IF(ROW()-ROW(Διαχείριση[[#Headers],[αρχικό
υπόλοιπο]])=1,ΠοσόΔανείου,IF(Διαχείριση[[#This Row],[ημερομηνία
πληρωμής]]="",0,INDEX(Διαχείριση[], ROW()-4,8)))</f>
        <v>156990.42957184641</v>
      </c>
      <c r="E138" s="31">
        <f ca="1">IF(ΚαταχωρημένεςΤιμές,IF(ROW()-ROW(Διαχείριση[[#Headers],[τόκος]])=1,-IPMT(Επιτoκιο/12,1,ΔιάρκειαΔανείου-ROWS($C$4:C138)+1,Διαχείριση[[#This Row],[αρχικό
υπόλοιπο]]),IFERROR(-IPMT(Επιτoκιο/12,1,Διαχείριση[[#This Row],[Αρ.
δόσεων που απομένουν]],D139),0)),0)</f>
        <v>652.37880464877014</v>
      </c>
      <c r="F138" s="31">
        <f ca="1">IFERROR(IF(AND(ΚαταχωρημένεςΤιμές,Διαχείριση[[#This Row],[ημερομηνία
πληρωμής]]&lt;&gt;""),-PPMT(Επιτoκιο/12,1,ΔιάρκειαΔανείου-ROWS($C$4:C138)+1,Διαχείριση[[#This Row],[αρχικό
υπόλοιπο]]),""),0)</f>
        <v>419.51645614158497</v>
      </c>
      <c r="G138" s="31">
        <f ca="1">IF(Διαχείριση[[#This Row],[ημερομηνία
πληρωμής]]="",0,ΦόροςΑκίνητηςΠεριουσίας)</f>
        <v>375</v>
      </c>
      <c r="H138" s="31">
        <f ca="1">IF(Διαχείριση[[#This Row],[ημερομηνία
πληρωμής]]="",0,Διαχείριση[[#This Row],[τόκος]]+Διαχείριση[[#This Row],[κεφάλαιο]]+Διαχείριση[[#This Row],[φόρος ακίνητης
περιουσίας]])</f>
        <v>1446.8952607903552</v>
      </c>
      <c r="I138" s="31">
        <f ca="1">IF(Διαχείριση[[#This Row],[ημερομηνία
πληρωμής]]="",0,Διαχείριση[[#This Row],[αρχικό
υπόλοιπο]]-Διαχείριση[[#This Row],[κεφάλαιο]])</f>
        <v>156570.91311570484</v>
      </c>
      <c r="J138" s="13">
        <f ca="1">IF(Διαχείριση[[#This Row],[υπόλοιπο
που απομένει]]&gt;0,ΤελευταίαΓραμμή-ROW(),0)</f>
        <v>225</v>
      </c>
    </row>
    <row r="139" spans="2:10" ht="15" customHeight="1" x14ac:dyDescent="0.25">
      <c r="B139" s="12">
        <f>ROWS($B$4:B139)</f>
        <v>136</v>
      </c>
      <c r="C139" s="30">
        <f ca="1">IF(ΚαταχωρημένεςΤιμές,IF(Διαχείριση[[#This Row],[Αρ.]]&lt;=ΔιάρκειαΔανείου,IF(ROW()-ROW(Διαχείριση[[#Headers],[ημερομηνία
πληρωμής]])=1,ΈναρξηΔανείου,IF(I138&gt;0,EDATE(C138,1),"")),""),"")</f>
        <v>47348</v>
      </c>
      <c r="D139" s="31">
        <f ca="1">IF(ROW()-ROW(Διαχείριση[[#Headers],[αρχικό
υπόλοιπο]])=1,ΠοσόΔανείου,IF(Διαχείριση[[#This Row],[ημερομηνία
πληρωμής]]="",0,INDEX(Διαχείριση[], ROW()-4,8)))</f>
        <v>156570.91311570484</v>
      </c>
      <c r="E139" s="31">
        <f ca="1">IF(ΚαταχωρημένεςΤιμές,IF(ROW()-ROW(Διαχείριση[[#Headers],[τόκος]])=1,-IPMT(Επιτoκιο/12,1,ΔιάρκειαΔανείου-ROWS($C$4:C139)+1,Διαχείριση[[#This Row],[αρχικό
υπόλοιπο]]),IFERROR(-IPMT(Επιτoκιο/12,1,Διαχείριση[[#This Row],[Αρ.
δόσεων που απομένουν]],D140),0)),0)</f>
        <v>650.6235361430389</v>
      </c>
      <c r="F139" s="31">
        <f ca="1">IFERROR(IF(AND(ΚαταχωρημένεςΤιμές,Διαχείριση[[#This Row],[ημερομηνία
πληρωμής]]&lt;&gt;""),-PPMT(Επιτoκιο/12,1,ΔιάρκειαΔανείου-ROWS($C$4:C139)+1,Διαχείριση[[#This Row],[αρχικό
υπόλοιπο]]),""),0)</f>
        <v>421.26444137550817</v>
      </c>
      <c r="G139" s="31">
        <f ca="1">IF(Διαχείριση[[#This Row],[ημερομηνία
πληρωμής]]="",0,ΦόροςΑκίνητηςΠεριουσίας)</f>
        <v>375</v>
      </c>
      <c r="H139" s="31">
        <f ca="1">IF(Διαχείριση[[#This Row],[ημερομηνία
πληρωμής]]="",0,Διαχείριση[[#This Row],[τόκος]]+Διαχείριση[[#This Row],[κεφάλαιο]]+Διαχείριση[[#This Row],[φόρος ακίνητης
περιουσίας]])</f>
        <v>1446.8879775185471</v>
      </c>
      <c r="I139" s="31">
        <f ca="1">IF(Διαχείριση[[#This Row],[ημερομηνία
πληρωμής]]="",0,Διαχείριση[[#This Row],[αρχικό
υπόλοιπο]]-Διαχείριση[[#This Row],[κεφάλαιο]])</f>
        <v>156149.64867432934</v>
      </c>
      <c r="J139" s="13">
        <f ca="1">IF(Διαχείριση[[#This Row],[υπόλοιπο
που απομένει]]&gt;0,ΤελευταίαΓραμμή-ROW(),0)</f>
        <v>224</v>
      </c>
    </row>
    <row r="140" spans="2:10" ht="15" customHeight="1" x14ac:dyDescent="0.25">
      <c r="B140" s="12">
        <f>ROWS($B$4:B140)</f>
        <v>137</v>
      </c>
      <c r="C140" s="30">
        <f ca="1">IF(ΚαταχωρημένεςΤιμές,IF(Διαχείριση[[#This Row],[Αρ.]]&lt;=ΔιάρκειαΔανείου,IF(ROW()-ROW(Διαχείριση[[#Headers],[ημερομηνία
πληρωμής]])=1,ΈναρξηΔανείου,IF(I139&gt;0,EDATE(C139,1),"")),""),"")</f>
        <v>47379</v>
      </c>
      <c r="D140" s="31">
        <f ca="1">IF(ROW()-ROW(Διαχείριση[[#Headers],[αρχικό
υπόλοιπο]])=1,ΠοσόΔανείου,IF(Διαχείριση[[#This Row],[ημερομηνία
πληρωμής]]="",0,INDEX(Διαχείριση[], ROW()-4,8)))</f>
        <v>156149.64867432934</v>
      </c>
      <c r="E140" s="31">
        <f ca="1">IF(ΚαταχωρημένεςΤιμές,IF(ROW()-ROW(Διαχείριση[[#Headers],[τόκος]])=1,-IPMT(Επιτoκιο/12,1,ΔιάρκειαΔανείου-ROWS($C$4:C140)+1,Διαχείριση[[#This Row],[αρχικό
υπόλοιπο]]),IFERROR(-IPMT(Επιτoκιο/12,1,Διαχείριση[[#This Row],[Αρ.
δόσεων που απομένουν]],D141),0)),0)</f>
        <v>648.86095401853368</v>
      </c>
      <c r="F140" s="31">
        <f ca="1">IFERROR(IF(AND(ΚαταχωρημένεςΤιμές,Διαχείριση[[#This Row],[ημερομηνία
πληρωμής]]&lt;&gt;""),-PPMT(Επιτoκιο/12,1,ΔιάρκειαΔανείου-ROWS($C$4:C140)+1,Διαχείριση[[#This Row],[αρχικό
υπόλοιπο]]),""),0)</f>
        <v>423.01970988123946</v>
      </c>
      <c r="G140" s="31">
        <f ca="1">IF(Διαχείριση[[#This Row],[ημερομηνία
πληρωμής]]="",0,ΦόροςΑκίνητηςΠεριουσίας)</f>
        <v>375</v>
      </c>
      <c r="H140" s="31">
        <f ca="1">IF(Διαχείριση[[#This Row],[ημερομηνία
πληρωμής]]="",0,Διαχείριση[[#This Row],[τόκος]]+Διαχείριση[[#This Row],[κεφάλαιο]]+Διαχείριση[[#This Row],[φόρος ακίνητης
περιουσίας]])</f>
        <v>1446.880663899773</v>
      </c>
      <c r="I140" s="31">
        <f ca="1">IF(Διαχείριση[[#This Row],[ημερομηνία
πληρωμής]]="",0,Διαχείριση[[#This Row],[αρχικό
υπόλοιπο]]-Διαχείριση[[#This Row],[κεφάλαιο]])</f>
        <v>155726.62896444809</v>
      </c>
      <c r="J140" s="13">
        <f ca="1">IF(Διαχείριση[[#This Row],[υπόλοιπο
που απομένει]]&gt;0,ΤελευταίαΓραμμή-ROW(),0)</f>
        <v>223</v>
      </c>
    </row>
    <row r="141" spans="2:10" ht="15" customHeight="1" x14ac:dyDescent="0.25">
      <c r="B141" s="12">
        <f>ROWS($B$4:B141)</f>
        <v>138</v>
      </c>
      <c r="C141" s="30">
        <f ca="1">IF(ΚαταχωρημένεςΤιμές,IF(Διαχείριση[[#This Row],[Αρ.]]&lt;=ΔιάρκειαΔανείου,IF(ROW()-ROW(Διαχείριση[[#Headers],[ημερομηνία
πληρωμής]])=1,ΈναρξηΔανείου,IF(I140&gt;0,EDATE(C140,1),"")),""),"")</f>
        <v>47409</v>
      </c>
      <c r="D141" s="31">
        <f ca="1">IF(ROW()-ROW(Διαχείριση[[#Headers],[αρχικό
υπόλοιπο]])=1,ΠοσόΔανείου,IF(Διαχείριση[[#This Row],[ημερομηνία
πληρωμής]]="",0,INDEX(Διαχείριση[], ROW()-4,8)))</f>
        <v>155726.62896444809</v>
      </c>
      <c r="E141" s="31">
        <f ca="1">IF(ΚαταχωρημένεςΤιμές,IF(ROW()-ROW(Διαχείριση[[#Headers],[τόκος]])=1,-IPMT(Επιτoκιο/12,1,ΔιάρκειαΔανείου-ROWS($C$4:C141)+1,Διαχείριση[[#This Row],[αρχικό
υπόλοιπο]]),IFERROR(-IPMT(Επιτoκιο/12,1,Διαχείριση[[#This Row],[Αρ.
δόσεων που απομένουν]],D142),0)),0)</f>
        <v>647.0910278018431</v>
      </c>
      <c r="F141" s="31">
        <f ca="1">IFERROR(IF(AND(ΚαταχωρημένεςΤιμές,Διαχείριση[[#This Row],[ημερομηνία
πληρωμής]]&lt;&gt;""),-PPMT(Επιτoκιο/12,1,ΔιάρκειαΔανείου-ROWS($C$4:C141)+1,Διαχείριση[[#This Row],[αρχικό
υπόλοιπο]]),""),0)</f>
        <v>424.78229200574475</v>
      </c>
      <c r="G141" s="31">
        <f ca="1">IF(Διαχείριση[[#This Row],[ημερομηνία
πληρωμής]]="",0,ΦόροςΑκίνητηςΠεριουσίας)</f>
        <v>375</v>
      </c>
      <c r="H141" s="31">
        <f ca="1">IF(Διαχείριση[[#This Row],[ημερομηνία
πληρωμής]]="",0,Διαχείριση[[#This Row],[τόκος]]+Διαχείριση[[#This Row],[κεφάλαιο]]+Διαχείριση[[#This Row],[φόρος ακίνητης
περιουσίας]])</f>
        <v>1446.8733198075879</v>
      </c>
      <c r="I141" s="31">
        <f ca="1">IF(Διαχείριση[[#This Row],[ημερομηνία
πληρωμής]]="",0,Διαχείριση[[#This Row],[αρχικό
υπόλοιπο]]-Διαχείριση[[#This Row],[κεφάλαιο]])</f>
        <v>155301.84667244233</v>
      </c>
      <c r="J141" s="13">
        <f ca="1">IF(Διαχείριση[[#This Row],[υπόλοιπο
που απομένει]]&gt;0,ΤελευταίαΓραμμή-ROW(),0)</f>
        <v>222</v>
      </c>
    </row>
    <row r="142" spans="2:10" ht="15" customHeight="1" x14ac:dyDescent="0.25">
      <c r="B142" s="12">
        <f>ROWS($B$4:B142)</f>
        <v>139</v>
      </c>
      <c r="C142" s="30">
        <f ca="1">IF(ΚαταχωρημένεςΤιμές,IF(Διαχείριση[[#This Row],[Αρ.]]&lt;=ΔιάρκειαΔανείου,IF(ROW()-ROW(Διαχείριση[[#Headers],[ημερομηνία
πληρωμής]])=1,ΈναρξηΔανείου,IF(I141&gt;0,EDATE(C141,1),"")),""),"")</f>
        <v>47440</v>
      </c>
      <c r="D142" s="31">
        <f ca="1">IF(ROW()-ROW(Διαχείριση[[#Headers],[αρχικό
υπόλοιπο]])=1,ΠοσόΔανείου,IF(Διαχείριση[[#This Row],[ημερομηνία
πληρωμής]]="",0,INDEX(Διαχείριση[], ROW()-4,8)))</f>
        <v>155301.84667244233</v>
      </c>
      <c r="E142" s="31">
        <f ca="1">IF(ΚαταχωρημένεςΤιμές,IF(ROW()-ROW(Διαχείριση[[#Headers],[τόκος]])=1,-IPMT(Επιτoκιο/12,1,ΔιάρκειαΔανείου-ROWS($C$4:C142)+1,Διαχείριση[[#This Row],[αρχικό
υπόλοιπο]]),IFERROR(-IPMT(Επιτoκιο/12,1,Διαχείριση[[#This Row],[Αρ.
δόσεων που απομένουν]],D143),0)),0)</f>
        <v>645.31372689258285</v>
      </c>
      <c r="F142" s="31">
        <f ca="1">IFERROR(IF(AND(ΚαταχωρημένεςΤιμές,Διαχείριση[[#This Row],[ημερομηνία
πληρωμής]]&lt;&gt;""),-PPMT(Επιτoκιο/12,1,ΔιάρκειαΔανείου-ROWS($C$4:C142)+1,Διαχείριση[[#This Row],[αρχικό
υπόλοιπο]]),""),0)</f>
        <v>426.55221822243533</v>
      </c>
      <c r="G142" s="31">
        <f ca="1">IF(Διαχείριση[[#This Row],[ημερομηνία
πληρωμής]]="",0,ΦόροςΑκίνητηςΠεριουσίας)</f>
        <v>375</v>
      </c>
      <c r="H142" s="31">
        <f ca="1">IF(Διαχείριση[[#This Row],[ημερομηνία
πληρωμής]]="",0,Διαχείριση[[#This Row],[τόκος]]+Διαχείριση[[#This Row],[κεφάλαιο]]+Διαχείριση[[#This Row],[φόρος ακίνητης
περιουσίας]])</f>
        <v>1446.8659451150181</v>
      </c>
      <c r="I142" s="31">
        <f ca="1">IF(Διαχείριση[[#This Row],[ημερομηνία
πληρωμής]]="",0,Διαχείριση[[#This Row],[αρχικό
υπόλοιπο]]-Διαχείριση[[#This Row],[κεφάλαιο]])</f>
        <v>154875.2944542199</v>
      </c>
      <c r="J142" s="13">
        <f ca="1">IF(Διαχείριση[[#This Row],[υπόλοιπο
που απομένει]]&gt;0,ΤελευταίαΓραμμή-ROW(),0)</f>
        <v>221</v>
      </c>
    </row>
    <row r="143" spans="2:10" ht="15" customHeight="1" x14ac:dyDescent="0.25">
      <c r="B143" s="12">
        <f>ROWS($B$4:B143)</f>
        <v>140</v>
      </c>
      <c r="C143" s="30">
        <f ca="1">IF(ΚαταχωρημένεςΤιμές,IF(Διαχείριση[[#This Row],[Αρ.]]&lt;=ΔιάρκειαΔανείου,IF(ROW()-ROW(Διαχείριση[[#Headers],[ημερομηνία
πληρωμής]])=1,ΈναρξηΔανείου,IF(I142&gt;0,EDATE(C142,1),"")),""),"")</f>
        <v>47470</v>
      </c>
      <c r="D143" s="31">
        <f ca="1">IF(ROW()-ROW(Διαχείριση[[#Headers],[αρχικό
υπόλοιπο]])=1,ΠοσόΔανείου,IF(Διαχείριση[[#This Row],[ημερομηνία
πληρωμής]]="",0,INDEX(Διαχείριση[], ROW()-4,8)))</f>
        <v>154875.2944542199</v>
      </c>
      <c r="E143" s="31">
        <f ca="1">IF(ΚαταχωρημένεςΤιμές,IF(ROW()-ROW(Διαχείριση[[#Headers],[τόκος]])=1,-IPMT(Επιτoκιο/12,1,ΔιάρκειαΔανείου-ROWS($C$4:C143)+1,Διαχείριση[[#This Row],[αρχικό
υπόλοιπο]]),IFERROR(-IPMT(Επιτoκιο/12,1,Διαχείριση[[#This Row],[Αρ.
δόσεων που απομένουν]],D144),0)),0)</f>
        <v>643.52902056286757</v>
      </c>
      <c r="F143" s="31">
        <f ca="1">IFERROR(IF(AND(ΚαταχωρημένεςΤιμές,Διαχείριση[[#This Row],[ημερομηνία
πληρωμής]]&lt;&gt;""),-PPMT(Επιτoκιο/12,1,ΔιάρκειαΔανείου-ROWS($C$4:C143)+1,Διαχείριση[[#This Row],[αρχικό
υπόλοιπο]]),""),0)</f>
        <v>428.32951913169552</v>
      </c>
      <c r="G143" s="31">
        <f ca="1">IF(Διαχείριση[[#This Row],[ημερομηνία
πληρωμής]]="",0,ΦόροςΑκίνητηςΠεριουσίας)</f>
        <v>375</v>
      </c>
      <c r="H143" s="31">
        <f ca="1">IF(Διαχείριση[[#This Row],[ημερομηνία
πληρωμής]]="",0,Διαχείριση[[#This Row],[τόκος]]+Διαχείριση[[#This Row],[κεφάλαιο]]+Διαχείριση[[#This Row],[φόρος ακίνητης
περιουσίας]])</f>
        <v>1446.8585396945632</v>
      </c>
      <c r="I143" s="31">
        <f ca="1">IF(Διαχείριση[[#This Row],[ημερομηνία
πληρωμής]]="",0,Διαχείριση[[#This Row],[αρχικό
υπόλοιπο]]-Διαχείριση[[#This Row],[κεφάλαιο]])</f>
        <v>154446.96493508821</v>
      </c>
      <c r="J143" s="13">
        <f ca="1">IF(Διαχείριση[[#This Row],[υπόλοιπο
που απομένει]]&gt;0,ΤελευταίαΓραμμή-ROW(),0)</f>
        <v>220</v>
      </c>
    </row>
    <row r="144" spans="2:10" ht="15" customHeight="1" x14ac:dyDescent="0.25">
      <c r="B144" s="12">
        <f>ROWS($B$4:B144)</f>
        <v>141</v>
      </c>
      <c r="C144" s="30">
        <f ca="1">IF(ΚαταχωρημένεςΤιμές,IF(Διαχείριση[[#This Row],[Αρ.]]&lt;=ΔιάρκειαΔανείου,IF(ROW()-ROW(Διαχείριση[[#Headers],[ημερομηνία
πληρωμής]])=1,ΈναρξηΔανείου,IF(I143&gt;0,EDATE(C143,1),"")),""),"")</f>
        <v>47501</v>
      </c>
      <c r="D144" s="31">
        <f ca="1">IF(ROW()-ROW(Διαχείριση[[#Headers],[αρχικό
υπόλοιπο]])=1,ΠοσόΔανείου,IF(Διαχείριση[[#This Row],[ημερομηνία
πληρωμής]]="",0,INDEX(Διαχείριση[], ROW()-4,8)))</f>
        <v>154446.96493508821</v>
      </c>
      <c r="E144" s="31">
        <f ca="1">IF(ΚαταχωρημένεςΤιμές,IF(ROW()-ROW(Διαχείριση[[#Headers],[τόκος]])=1,-IPMT(Επιτoκιο/12,1,ΔιάρκειαΔανείου-ROWS($C$4:C144)+1,Διαχείριση[[#This Row],[αρχικό
υπόλοιπο]]),IFERROR(-IPMT(Επιτoκιο/12,1,Διαχείριση[[#This Row],[Αρ.
δόσεων που απομένουν]],D145),0)),0)</f>
        <v>641.73687795677836</v>
      </c>
      <c r="F144" s="31">
        <f ca="1">IFERROR(IF(AND(ΚαταχωρημένεςΤιμές,Διαχείριση[[#This Row],[ημερομηνία
πληρωμής]]&lt;&gt;""),-PPMT(Επιτoκιο/12,1,ΔιάρκειαΔανείου-ROWS($C$4:C144)+1,Διαχείριση[[#This Row],[αρχικό
υπόλοιπο]]),""),0)</f>
        <v>430.11422546141091</v>
      </c>
      <c r="G144" s="31">
        <f ca="1">IF(Διαχείριση[[#This Row],[ημερομηνία
πληρωμής]]="",0,ΦόροςΑκίνητηςΠεριουσίας)</f>
        <v>375</v>
      </c>
      <c r="H144" s="31">
        <f ca="1">IF(Διαχείριση[[#This Row],[ημερομηνία
πληρωμής]]="",0,Διαχείριση[[#This Row],[τόκος]]+Διαχείριση[[#This Row],[κεφάλαιο]]+Διαχείριση[[#This Row],[φόρος ακίνητης
περιουσίας]])</f>
        <v>1446.8511034181893</v>
      </c>
      <c r="I144" s="31">
        <f ca="1">IF(Διαχείριση[[#This Row],[ημερομηνία
πληρωμής]]="",0,Διαχείριση[[#This Row],[αρχικό
υπόλοιπο]]-Διαχείριση[[#This Row],[κεφάλαιο]])</f>
        <v>154016.8507096268</v>
      </c>
      <c r="J144" s="13">
        <f ca="1">IF(Διαχείριση[[#This Row],[υπόλοιπο
που απομένει]]&gt;0,ΤελευταίαΓραμμή-ROW(),0)</f>
        <v>219</v>
      </c>
    </row>
    <row r="145" spans="2:10" ht="15" customHeight="1" x14ac:dyDescent="0.25">
      <c r="B145" s="12">
        <f>ROWS($B$4:B145)</f>
        <v>142</v>
      </c>
      <c r="C145" s="30">
        <f ca="1">IF(ΚαταχωρημένεςΤιμές,IF(Διαχείριση[[#This Row],[Αρ.]]&lt;=ΔιάρκειαΔανείου,IF(ROW()-ROW(Διαχείριση[[#Headers],[ημερομηνία
πληρωμής]])=1,ΈναρξηΔανείου,IF(I144&gt;0,EDATE(C144,1),"")),""),"")</f>
        <v>47532</v>
      </c>
      <c r="D145" s="31">
        <f ca="1">IF(ROW()-ROW(Διαχείριση[[#Headers],[αρχικό
υπόλοιπο]])=1,ΠοσόΔανείου,IF(Διαχείριση[[#This Row],[ημερομηνία
πληρωμής]]="",0,INDEX(Διαχείριση[], ROW()-4,8)))</f>
        <v>154016.8507096268</v>
      </c>
      <c r="E145" s="31">
        <f ca="1">IF(ΚαταχωρημένεςΤιμές,IF(ROW()-ROW(Διαχείριση[[#Headers],[τόκος]])=1,-IPMT(Επιτoκιο/12,1,ΔιάρκειαΔανείου-ROWS($C$4:C145)+1,Διαχείριση[[#This Row],[αρχικό
υπόλοιπο]]),IFERROR(-IPMT(Επιτoκιο/12,1,Διαχείριση[[#This Row],[Αρ.
δόσεων που απομένουν]],D146),0)),0)</f>
        <v>639.93726808983047</v>
      </c>
      <c r="F145" s="31">
        <f ca="1">IFERROR(IF(AND(ΚαταχωρημένεςΤιμές,Διαχείριση[[#This Row],[ημερομηνία
πληρωμής]]&lt;&gt;""),-PPMT(Επιτoκιο/12,1,ΔιάρκειαΔανείου-ROWS($C$4:C145)+1,Διαχείριση[[#This Row],[αρχικό
υπόλοιπο]]),""),0)</f>
        <v>431.90636806750007</v>
      </c>
      <c r="G145" s="31">
        <f ca="1">IF(Διαχείριση[[#This Row],[ημερομηνία
πληρωμής]]="",0,ΦόροςΑκίνητηςΠεριουσίας)</f>
        <v>375</v>
      </c>
      <c r="H145" s="31">
        <f ca="1">IF(Διαχείριση[[#This Row],[ημερομηνία
πληρωμής]]="",0,Διαχείριση[[#This Row],[τόκος]]+Διαχείριση[[#This Row],[κεφάλαιο]]+Διαχείριση[[#This Row],[φόρος ακίνητης
περιουσίας]])</f>
        <v>1446.8436361573306</v>
      </c>
      <c r="I145" s="31">
        <f ca="1">IF(Διαχείριση[[#This Row],[ημερομηνία
πληρωμής]]="",0,Διαχείριση[[#This Row],[αρχικό
υπόλοιπο]]-Διαχείριση[[#This Row],[κεφάλαιο]])</f>
        <v>153584.94434155931</v>
      </c>
      <c r="J145" s="13">
        <f ca="1">IF(Διαχείριση[[#This Row],[υπόλοιπο
που απομένει]]&gt;0,ΤελευταίαΓραμμή-ROW(),0)</f>
        <v>218</v>
      </c>
    </row>
    <row r="146" spans="2:10" ht="15" customHeight="1" x14ac:dyDescent="0.25">
      <c r="B146" s="12">
        <f>ROWS($B$4:B146)</f>
        <v>143</v>
      </c>
      <c r="C146" s="30">
        <f ca="1">IF(ΚαταχωρημένεςΤιμές,IF(Διαχείριση[[#This Row],[Αρ.]]&lt;=ΔιάρκειαΔανείου,IF(ROW()-ROW(Διαχείριση[[#Headers],[ημερομηνία
πληρωμής]])=1,ΈναρξηΔανείου,IF(I145&gt;0,EDATE(C145,1),"")),""),"")</f>
        <v>47560</v>
      </c>
      <c r="D146" s="31">
        <f ca="1">IF(ROW()-ROW(Διαχείριση[[#Headers],[αρχικό
υπόλοιπο]])=1,ΠοσόΔανείου,IF(Διαχείριση[[#This Row],[ημερομηνία
πληρωμής]]="",0,INDEX(Διαχείριση[], ROW()-4,8)))</f>
        <v>153584.94434155931</v>
      </c>
      <c r="E146" s="31">
        <f ca="1">IF(ΚαταχωρημένεςΤιμές,IF(ROW()-ROW(Διαχείριση[[#Headers],[τόκος]])=1,-IPMT(Επιτoκιο/12,1,ΔιάρκειαΔανείου-ROWS($C$4:C146)+1,Διαχείριση[[#This Row],[αρχικό
υπόλοιπο]]),IFERROR(-IPMT(Επιτoκιο/12,1,Διαχείριση[[#This Row],[Αρ.
δόσεων που απομένουν]],D147),0)),0)</f>
        <v>638.13015984843696</v>
      </c>
      <c r="F146" s="31">
        <f ca="1">IFERROR(IF(AND(ΚαταχωρημένεςΤιμές,Διαχείριση[[#This Row],[ημερομηνία
πληρωμής]]&lt;&gt;""),-PPMT(Επιτoκιο/12,1,ΔιάρκειαΔανείου-ROWS($C$4:C146)+1,Διαχείριση[[#This Row],[αρχικό
υπόλοιπο]]),""),0)</f>
        <v>433.70597793444801</v>
      </c>
      <c r="G146" s="31">
        <f ca="1">IF(Διαχείριση[[#This Row],[ημερομηνία
πληρωμής]]="",0,ΦόροςΑκίνητηςΠεριουσίας)</f>
        <v>375</v>
      </c>
      <c r="H146" s="31">
        <f ca="1">IF(Διαχείριση[[#This Row],[ημερομηνία
πληρωμής]]="",0,Διαχείριση[[#This Row],[τόκος]]+Διαχείριση[[#This Row],[κεφάλαιο]]+Διαχείριση[[#This Row],[φόρος ακίνητης
περιουσίας]])</f>
        <v>1446.8361377828851</v>
      </c>
      <c r="I146" s="31">
        <f ca="1">IF(Διαχείριση[[#This Row],[ημερομηνία
πληρωμής]]="",0,Διαχείριση[[#This Row],[αρχικό
υπόλοιπο]]-Διαχείριση[[#This Row],[κεφάλαιο]])</f>
        <v>153151.23836362487</v>
      </c>
      <c r="J146" s="13">
        <f ca="1">IF(Διαχείριση[[#This Row],[υπόλοιπο
που απομένει]]&gt;0,ΤελευταίαΓραμμή-ROW(),0)</f>
        <v>217</v>
      </c>
    </row>
    <row r="147" spans="2:10" ht="15" customHeight="1" x14ac:dyDescent="0.25">
      <c r="B147" s="12">
        <f>ROWS($B$4:B147)</f>
        <v>144</v>
      </c>
      <c r="C147" s="30">
        <f ca="1">IF(ΚαταχωρημένεςΤιμές,IF(Διαχείριση[[#This Row],[Αρ.]]&lt;=ΔιάρκειαΔανείου,IF(ROW()-ROW(Διαχείριση[[#Headers],[ημερομηνία
πληρωμής]])=1,ΈναρξηΔανείου,IF(I146&gt;0,EDATE(C146,1),"")),""),"")</f>
        <v>47591</v>
      </c>
      <c r="D147" s="31">
        <f ca="1">IF(ROW()-ROW(Διαχείριση[[#Headers],[αρχικό
υπόλοιπο]])=1,ΠοσόΔανείου,IF(Διαχείριση[[#This Row],[ημερομηνία
πληρωμής]]="",0,INDEX(Διαχείριση[], ROW()-4,8)))</f>
        <v>153151.23836362487</v>
      </c>
      <c r="E147" s="31">
        <f ca="1">IF(ΚαταχωρημένεςΤιμές,IF(ROW()-ROW(Διαχείριση[[#Headers],[τόκος]])=1,-IPMT(Επιτoκιο/12,1,ΔιάρκειαΔανείου-ROWS($C$4:C147)+1,Διαχείριση[[#This Row],[αρχικό
υπόλοιπο]]),IFERROR(-IPMT(Επιτoκιο/12,1,Διαχείριση[[#This Row],[Αρ.
δόσεων που απομένουν]],D148),0)),0)</f>
        <v>636.31552198937095</v>
      </c>
      <c r="F147" s="31">
        <f ca="1">IFERROR(IF(AND(ΚαταχωρημένεςΤιμές,Διαχείριση[[#This Row],[ημερομηνία
πληρωμής]]&lt;&gt;""),-PPMT(Επιτoκιο/12,1,ΔιάρκειαΔανείου-ROWS($C$4:C147)+1,Διαχείριση[[#This Row],[αρχικό
υπόλοιπο]]),""),0)</f>
        <v>435.51308617584152</v>
      </c>
      <c r="G147" s="31">
        <f ca="1">IF(Διαχείριση[[#This Row],[ημερομηνία
πληρωμής]]="",0,ΦόροςΑκίνητηςΠεριουσίας)</f>
        <v>375</v>
      </c>
      <c r="H147" s="31">
        <f ca="1">IF(Διαχείριση[[#This Row],[ημερομηνία
πληρωμής]]="",0,Διαχείριση[[#This Row],[τόκος]]+Διαχείριση[[#This Row],[κεφάλαιο]]+Διαχείριση[[#This Row],[φόρος ακίνητης
περιουσίας]])</f>
        <v>1446.8286081652125</v>
      </c>
      <c r="I147" s="31">
        <f ca="1">IF(Διαχείριση[[#This Row],[ημερομηνία
πληρωμής]]="",0,Διαχείριση[[#This Row],[αρχικό
υπόλοιπο]]-Διαχείριση[[#This Row],[κεφάλαιο]])</f>
        <v>152715.72527744903</v>
      </c>
      <c r="J147" s="13">
        <f ca="1">IF(Διαχείριση[[#This Row],[υπόλοιπο
που απομένει]]&gt;0,ΤελευταίαΓραμμή-ROW(),0)</f>
        <v>216</v>
      </c>
    </row>
    <row r="148" spans="2:10" ht="15" customHeight="1" x14ac:dyDescent="0.25">
      <c r="B148" s="12">
        <f>ROWS($B$4:B148)</f>
        <v>145</v>
      </c>
      <c r="C148" s="30">
        <f ca="1">IF(ΚαταχωρημένεςΤιμές,IF(Διαχείριση[[#This Row],[Αρ.]]&lt;=ΔιάρκειαΔανείου,IF(ROW()-ROW(Διαχείριση[[#Headers],[ημερομηνία
πληρωμής]])=1,ΈναρξηΔανείου,IF(I147&gt;0,EDATE(C147,1),"")),""),"")</f>
        <v>47621</v>
      </c>
      <c r="D148" s="31">
        <f ca="1">IF(ROW()-ROW(Διαχείριση[[#Headers],[αρχικό
υπόλοιπο]])=1,ΠοσόΔανείου,IF(Διαχείριση[[#This Row],[ημερομηνία
πληρωμής]]="",0,INDEX(Διαχείριση[], ROW()-4,8)))</f>
        <v>152715.72527744903</v>
      </c>
      <c r="E148" s="31">
        <f ca="1">IF(ΚαταχωρημένεςΤιμές,IF(ROW()-ROW(Διαχείριση[[#Headers],[τόκος]])=1,-IPMT(Επιτoκιο/12,1,ΔιάρκειαΔανείου-ROWS($C$4:C148)+1,Διαχείριση[[#This Row],[αρχικό
υπόλοιπο]]),IFERROR(-IPMT(Επιτoκιο/12,1,Διαχείριση[[#This Row],[Αρ.
δόσεων που απομένουν]],D149),0)),0)</f>
        <v>634.49332313922559</v>
      </c>
      <c r="F148" s="31">
        <f ca="1">IFERROR(IF(AND(ΚαταχωρημένεςΤιμές,Διαχείριση[[#This Row],[ημερομηνία
πληρωμής]]&lt;&gt;""),-PPMT(Επιτoκιο/12,1,ΔιάρκειαΔανείου-ROWS($C$4:C148)+1,Διαχείριση[[#This Row],[αρχικό
υπόλοιπο]]),""),0)</f>
        <v>437.32772403490753</v>
      </c>
      <c r="G148" s="31">
        <f ca="1">IF(Διαχείριση[[#This Row],[ημερομηνία
πληρωμής]]="",0,ΦόροςΑκίνητηςΠεριουσίας)</f>
        <v>375</v>
      </c>
      <c r="H148" s="31">
        <f ca="1">IF(Διαχείριση[[#This Row],[ημερομηνία
πληρωμής]]="",0,Διαχείριση[[#This Row],[τόκος]]+Διαχείριση[[#This Row],[κεφάλαιο]]+Διαχείριση[[#This Row],[φόρος ακίνητης
περιουσίας]])</f>
        <v>1446.8210471741331</v>
      </c>
      <c r="I148" s="31">
        <f ca="1">IF(Διαχείριση[[#This Row],[ημερομηνία
πληρωμής]]="",0,Διαχείριση[[#This Row],[αρχικό
υπόλοιπο]]-Διαχείριση[[#This Row],[κεφάλαιο]])</f>
        <v>152278.39755341414</v>
      </c>
      <c r="J148" s="13">
        <f ca="1">IF(Διαχείριση[[#This Row],[υπόλοιπο
που απομένει]]&gt;0,ΤελευταίαΓραμμή-ROW(),0)</f>
        <v>215</v>
      </c>
    </row>
    <row r="149" spans="2:10" ht="15" customHeight="1" x14ac:dyDescent="0.25">
      <c r="B149" s="12">
        <f>ROWS($B$4:B149)</f>
        <v>146</v>
      </c>
      <c r="C149" s="30">
        <f ca="1">IF(ΚαταχωρημένεςΤιμές,IF(Διαχείριση[[#This Row],[Αρ.]]&lt;=ΔιάρκειαΔανείου,IF(ROW()-ROW(Διαχείριση[[#Headers],[ημερομηνία
πληρωμής]])=1,ΈναρξηΔανείου,IF(I148&gt;0,EDATE(C148,1),"")),""),"")</f>
        <v>47652</v>
      </c>
      <c r="D149" s="31">
        <f ca="1">IF(ROW()-ROW(Διαχείριση[[#Headers],[αρχικό
υπόλοιπο]])=1,ΠοσόΔανείου,IF(Διαχείριση[[#This Row],[ημερομηνία
πληρωμής]]="",0,INDEX(Διαχείριση[], ROW()-4,8)))</f>
        <v>152278.39755341414</v>
      </c>
      <c r="E149" s="31">
        <f ca="1">IF(ΚαταχωρημένεςΤιμές,IF(ROW()-ROW(Διαχείριση[[#Headers],[τόκος]])=1,-IPMT(Επιτoκιο/12,1,ΔιάρκειαΔανείου-ROWS($C$4:C149)+1,Διαχείριση[[#This Row],[αρχικό
υπόλοιπο]]),IFERROR(-IPMT(Επιτoκιο/12,1,Διαχείριση[[#This Row],[Αρ.
δόσεων που απομένουν]],D150),0)),0)</f>
        <v>632.66353179387113</v>
      </c>
      <c r="F149" s="31">
        <f ca="1">IFERROR(IF(AND(ΚαταχωρημένεςΤιμές,Διαχείριση[[#This Row],[ημερομηνία
πληρωμής]]&lt;&gt;""),-PPMT(Επιτoκιο/12,1,ΔιάρκειαΔανείου-ROWS($C$4:C149)+1,Διαχείριση[[#This Row],[αρχικό
υπόλοιπο]]),""),0)</f>
        <v>439.14992288505294</v>
      </c>
      <c r="G149" s="31">
        <f ca="1">IF(Διαχείριση[[#This Row],[ημερομηνία
πληρωμής]]="",0,ΦόροςΑκίνητηςΠεριουσίας)</f>
        <v>375</v>
      </c>
      <c r="H149" s="31">
        <f ca="1">IF(Διαχείριση[[#This Row],[ημερομηνία
πληρωμής]]="",0,Διαχείριση[[#This Row],[τόκος]]+Διαχείριση[[#This Row],[κεφάλαιο]]+Διαχείριση[[#This Row],[φόρος ακίνητης
περιουσίας]])</f>
        <v>1446.813454678924</v>
      </c>
      <c r="I149" s="31">
        <f ca="1">IF(Διαχείριση[[#This Row],[ημερομηνία
πληρωμής]]="",0,Διαχείριση[[#This Row],[αρχικό
υπόλοιπο]]-Διαχείριση[[#This Row],[κεφάλαιο]])</f>
        <v>151839.24763052908</v>
      </c>
      <c r="J149" s="13">
        <f ca="1">IF(Διαχείριση[[#This Row],[υπόλοιπο
που απομένει]]&gt;0,ΤελευταίαΓραμμή-ROW(),0)</f>
        <v>214</v>
      </c>
    </row>
    <row r="150" spans="2:10" ht="15" customHeight="1" x14ac:dyDescent="0.25">
      <c r="B150" s="12">
        <f>ROWS($B$4:B150)</f>
        <v>147</v>
      </c>
      <c r="C150" s="30">
        <f ca="1">IF(ΚαταχωρημένεςΤιμές,IF(Διαχείριση[[#This Row],[Αρ.]]&lt;=ΔιάρκειαΔανείου,IF(ROW()-ROW(Διαχείριση[[#Headers],[ημερομηνία
πληρωμής]])=1,ΈναρξηΔανείου,IF(I149&gt;0,EDATE(C149,1),"")),""),"")</f>
        <v>47682</v>
      </c>
      <c r="D150" s="31">
        <f ca="1">IF(ROW()-ROW(Διαχείριση[[#Headers],[αρχικό
υπόλοιπο]])=1,ΠοσόΔανείου,IF(Διαχείριση[[#This Row],[ημερομηνία
πληρωμής]]="",0,INDEX(Διαχείριση[], ROW()-4,8)))</f>
        <v>151839.24763052908</v>
      </c>
      <c r="E150" s="31">
        <f ca="1">IF(ΚαταχωρημένεςΤιμές,IF(ROW()-ROW(Διαχείριση[[#Headers],[τόκος]])=1,-IPMT(Επιτoκιο/12,1,ΔιάρκειαΔανείου-ROWS($C$4:C150)+1,Διαχείριση[[#This Row],[αρχικό
υπόλοιπο]]),IFERROR(-IPMT(Επιτoκιο/12,1,Διαχείριση[[#This Row],[Αρ.
δόσεων που απομένουν]],D151),0)),0)</f>
        <v>630.8261163179111</v>
      </c>
      <c r="F150" s="31">
        <f ca="1">IFERROR(IF(AND(ΚαταχωρημένεςΤιμές,Διαχείριση[[#This Row],[ημερομηνία
πληρωμής]]&lt;&gt;""),-PPMT(Επιτoκιο/12,1,ΔιάρκειαΔανείου-ROWS($C$4:C150)+1,Διαχείριση[[#This Row],[αρχικό
υπόλοιπο]]),""),0)</f>
        <v>440.9797142304073</v>
      </c>
      <c r="G150" s="31">
        <f ca="1">IF(Διαχείριση[[#This Row],[ημερομηνία
πληρωμής]]="",0,ΦόροςΑκίνητηςΠεριουσίας)</f>
        <v>375</v>
      </c>
      <c r="H150" s="31">
        <f ca="1">IF(Διαχείριση[[#This Row],[ημερομηνία
πληρωμής]]="",0,Διαχείριση[[#This Row],[τόκος]]+Διαχείριση[[#This Row],[κεφάλαιο]]+Διαχείριση[[#This Row],[φόρος ακίνητης
περιουσίας]])</f>
        <v>1446.8058305483185</v>
      </c>
      <c r="I150" s="31">
        <f ca="1">IF(Διαχείριση[[#This Row],[ημερομηνία
πληρωμής]]="",0,Διαχείριση[[#This Row],[αρχικό
υπόλοιπο]]-Διαχείριση[[#This Row],[κεφάλαιο]])</f>
        <v>151398.26791629868</v>
      </c>
      <c r="J150" s="13">
        <f ca="1">IF(Διαχείριση[[#This Row],[υπόλοιπο
που απομένει]]&gt;0,ΤελευταίαΓραμμή-ROW(),0)</f>
        <v>213</v>
      </c>
    </row>
    <row r="151" spans="2:10" ht="15" customHeight="1" x14ac:dyDescent="0.25">
      <c r="B151" s="12">
        <f>ROWS($B$4:B151)</f>
        <v>148</v>
      </c>
      <c r="C151" s="30">
        <f ca="1">IF(ΚαταχωρημένεςΤιμές,IF(Διαχείριση[[#This Row],[Αρ.]]&lt;=ΔιάρκειαΔανείου,IF(ROW()-ROW(Διαχείριση[[#Headers],[ημερομηνία
πληρωμής]])=1,ΈναρξηΔανείου,IF(I150&gt;0,EDATE(C150,1),"")),""),"")</f>
        <v>47713</v>
      </c>
      <c r="D151" s="31">
        <f ca="1">IF(ROW()-ROW(Διαχείριση[[#Headers],[αρχικό
υπόλοιπο]])=1,ΠοσόΔανείου,IF(Διαχείριση[[#This Row],[ημερομηνία
πληρωμής]]="",0,INDEX(Διαχείριση[], ROW()-4,8)))</f>
        <v>151398.26791629868</v>
      </c>
      <c r="E151" s="31">
        <f ca="1">IF(ΚαταχωρημένεςΤιμές,IF(ROW()-ROW(Διαχείριση[[#Headers],[τόκος]])=1,-IPMT(Επιτoκιο/12,1,ΔιάρκειαΔανείου-ROWS($C$4:C151)+1,Διαχείριση[[#This Row],[αρχικό
υπόλοιπο]]),IFERROR(-IPMT(Επιτoκιο/12,1,Διαχείριση[[#This Row],[Αρ.
δόσεων που απομένουν]],D152),0)),0)</f>
        <v>628.98104494413451</v>
      </c>
      <c r="F151" s="31">
        <f ca="1">IFERROR(IF(AND(ΚαταχωρημένεςΤιμές,Διαχείριση[[#This Row],[ημερομηνία
πληρωμής]]&lt;&gt;""),-PPMT(Επιτoκιο/12,1,ΔιάρκειαΔανείου-ROWS($C$4:C151)+1,Διαχείριση[[#This Row],[αρχικό
υπόλοιπο]]),""),0)</f>
        <v>442.81712970636744</v>
      </c>
      <c r="G151" s="31">
        <f ca="1">IF(Διαχείριση[[#This Row],[ημερομηνία
πληρωμής]]="",0,ΦόροςΑκίνητηςΠεριουσίας)</f>
        <v>375</v>
      </c>
      <c r="H151" s="31">
        <f ca="1">IF(Διαχείριση[[#This Row],[ημερομηνία
πληρωμής]]="",0,Διαχείριση[[#This Row],[τόκος]]+Διαχείριση[[#This Row],[κεφάλαιο]]+Διαχείριση[[#This Row],[φόρος ακίνητης
περιουσίας]])</f>
        <v>1446.798174650502</v>
      </c>
      <c r="I151" s="31">
        <f ca="1">IF(Διαχείριση[[#This Row],[ημερομηνία
πληρωμής]]="",0,Διαχείριση[[#This Row],[αρχικό
υπόλοιπο]]-Διαχείριση[[#This Row],[κεφάλαιο]])</f>
        <v>150955.45078659229</v>
      </c>
      <c r="J151" s="13">
        <f ca="1">IF(Διαχείριση[[#This Row],[υπόλοιπο
που απομένει]]&gt;0,ΤελευταίαΓραμμή-ROW(),0)</f>
        <v>212</v>
      </c>
    </row>
    <row r="152" spans="2:10" ht="15" customHeight="1" x14ac:dyDescent="0.25">
      <c r="B152" s="12">
        <f>ROWS($B$4:B152)</f>
        <v>149</v>
      </c>
      <c r="C152" s="30">
        <f ca="1">IF(ΚαταχωρημένεςΤιμές,IF(Διαχείριση[[#This Row],[Αρ.]]&lt;=ΔιάρκειαΔανείου,IF(ROW()-ROW(Διαχείριση[[#Headers],[ημερομηνία
πληρωμής]])=1,ΈναρξηΔανείου,IF(I151&gt;0,EDATE(C151,1),"")),""),"")</f>
        <v>47744</v>
      </c>
      <c r="D152" s="31">
        <f ca="1">IF(ROW()-ROW(Διαχείριση[[#Headers],[αρχικό
υπόλοιπο]])=1,ΠοσόΔανείου,IF(Διαχείριση[[#This Row],[ημερομηνία
πληρωμής]]="",0,INDEX(Διαχείριση[], ROW()-4,8)))</f>
        <v>150955.45078659229</v>
      </c>
      <c r="E152" s="31">
        <f ca="1">IF(ΚαταχωρημένεςΤιμές,IF(ROW()-ROW(Διαχείριση[[#Headers],[τόκος]])=1,-IPMT(Επιτoκιο/12,1,ΔιάρκειαΔανείου-ROWS($C$4:C152)+1,Διαχείριση[[#This Row],[αρχικό
υπόλοιπο]]),IFERROR(-IPMT(Επιτoκιο/12,1,Διαχείριση[[#This Row],[Αρ.
δόσεων που απομένουν]],D153),0)),0)</f>
        <v>627.12828577296727</v>
      </c>
      <c r="F152" s="31">
        <f ca="1">IFERROR(IF(AND(ΚαταχωρημένεςΤιμές,Διαχείριση[[#This Row],[ημερομηνία
πληρωμής]]&lt;&gt;""),-PPMT(Επιτoκιο/12,1,ΔιάρκειαΔανείου-ROWS($C$4:C152)+1,Διαχείριση[[#This Row],[αρχικό
υπόλοιπο]]),""),0)</f>
        <v>444.66220108014386</v>
      </c>
      <c r="G152" s="31">
        <f ca="1">IF(Διαχείριση[[#This Row],[ημερομηνία
πληρωμής]]="",0,ΦόροςΑκίνητηςΠεριουσίας)</f>
        <v>375</v>
      </c>
      <c r="H152" s="31">
        <f ca="1">IF(Διαχείριση[[#This Row],[ημερομηνία
πληρωμής]]="",0,Διαχείριση[[#This Row],[τόκος]]+Διαχείριση[[#This Row],[κεφάλαιο]]+Διαχείριση[[#This Row],[φόρος ακίνητης
περιουσίας]])</f>
        <v>1446.7904868531111</v>
      </c>
      <c r="I152" s="31">
        <f ca="1">IF(Διαχείριση[[#This Row],[ημερομηνία
πληρωμής]]="",0,Διαχείριση[[#This Row],[αρχικό
υπόλοιπο]]-Διαχείριση[[#This Row],[κεφάλαιο]])</f>
        <v>150510.78858551214</v>
      </c>
      <c r="J152" s="13">
        <f ca="1">IF(Διαχείριση[[#This Row],[υπόλοιπο
που απομένει]]&gt;0,ΤελευταίαΓραμμή-ROW(),0)</f>
        <v>211</v>
      </c>
    </row>
    <row r="153" spans="2:10" ht="15" customHeight="1" x14ac:dyDescent="0.25">
      <c r="B153" s="12">
        <f>ROWS($B$4:B153)</f>
        <v>150</v>
      </c>
      <c r="C153" s="30">
        <f ca="1">IF(ΚαταχωρημένεςΤιμές,IF(Διαχείριση[[#This Row],[Αρ.]]&lt;=ΔιάρκειαΔανείου,IF(ROW()-ROW(Διαχείριση[[#Headers],[ημερομηνία
πληρωμής]])=1,ΈναρξηΔανείου,IF(I152&gt;0,EDATE(C152,1),"")),""),"")</f>
        <v>47774</v>
      </c>
      <c r="D153" s="31">
        <f ca="1">IF(ROW()-ROW(Διαχείριση[[#Headers],[αρχικό
υπόλοιπο]])=1,ΠοσόΔανείου,IF(Διαχείριση[[#This Row],[ημερομηνία
πληρωμής]]="",0,INDEX(Διαχείριση[], ROW()-4,8)))</f>
        <v>150510.78858551214</v>
      </c>
      <c r="E153" s="31">
        <f ca="1">IF(ΚαταχωρημένεςΤιμές,IF(ROW()-ROW(Διαχείριση[[#Headers],[τόκος]])=1,-IPMT(Επιτoκιο/12,1,ΔιάρκειαΔανείου-ROWS($C$4:C153)+1,Διαχείριση[[#This Row],[αρχικό
υπόλοιπο]]),IFERROR(-IPMT(Επιτoκιο/12,1,Διαχείριση[[#This Row],[Αρ.
δόσεων που απομένουν]],D154),0)),0)</f>
        <v>625.26780677192016</v>
      </c>
      <c r="F153" s="31">
        <f ca="1">IFERROR(IF(AND(ΚαταχωρημένεςΤιμές,Διαχείριση[[#This Row],[ημερομηνία
πληρωμής]]&lt;&gt;""),-PPMT(Επιτoκιο/12,1,ΔιάρκειαΔανείου-ROWS($C$4:C153)+1,Διαχείριση[[#This Row],[αρχικό
υπόλοιπο]]),""),0)</f>
        <v>446.51496025131121</v>
      </c>
      <c r="G153" s="31">
        <f ca="1">IF(Διαχείριση[[#This Row],[ημερομηνία
πληρωμής]]="",0,ΦόροςΑκίνητηςΠεριουσίας)</f>
        <v>375</v>
      </c>
      <c r="H153" s="31">
        <f ca="1">IF(Διαχείριση[[#This Row],[ημερομηνία
πληρωμής]]="",0,Διαχείριση[[#This Row],[τόκος]]+Διαχείριση[[#This Row],[κεφάλαιο]]+Διαχείριση[[#This Row],[φόρος ακίνητης
περιουσίας]])</f>
        <v>1446.7827670232314</v>
      </c>
      <c r="I153" s="31">
        <f ca="1">IF(Διαχείριση[[#This Row],[ημερομηνία
πληρωμής]]="",0,Διαχείριση[[#This Row],[αρχικό
υπόλοιπο]]-Διαχείριση[[#This Row],[κεφάλαιο]])</f>
        <v>150064.27362526083</v>
      </c>
      <c r="J153" s="13">
        <f ca="1">IF(Διαχείριση[[#This Row],[υπόλοιπο
που απομένει]]&gt;0,ΤελευταίαΓραμμή-ROW(),0)</f>
        <v>210</v>
      </c>
    </row>
    <row r="154" spans="2:10" ht="15" customHeight="1" x14ac:dyDescent="0.25">
      <c r="B154" s="12">
        <f>ROWS($B$4:B154)</f>
        <v>151</v>
      </c>
      <c r="C154" s="30">
        <f ca="1">IF(ΚαταχωρημένεςΤιμές,IF(Διαχείριση[[#This Row],[Αρ.]]&lt;=ΔιάρκειαΔανείου,IF(ROW()-ROW(Διαχείριση[[#Headers],[ημερομηνία
πληρωμής]])=1,ΈναρξηΔανείου,IF(I153&gt;0,EDATE(C153,1),"")),""),"")</f>
        <v>47805</v>
      </c>
      <c r="D154" s="31">
        <f ca="1">IF(ROW()-ROW(Διαχείριση[[#Headers],[αρχικό
υπόλοιπο]])=1,ΠοσόΔανείου,IF(Διαχείριση[[#This Row],[ημερομηνία
πληρωμής]]="",0,INDEX(Διαχείριση[], ROW()-4,8)))</f>
        <v>150064.27362526083</v>
      </c>
      <c r="E154" s="31">
        <f ca="1">IF(ΚαταχωρημένεςΤιμές,IF(ROW()-ROW(Διαχείριση[[#Headers],[τόκος]])=1,-IPMT(Επιτoκιο/12,1,ΔιάρκειαΔανείου-ROWS($C$4:C154)+1,Διαχείριση[[#This Row],[αρχικό
υπόλοιπο]]),IFERROR(-IPMT(Επιτoκιο/12,1,Διαχείριση[[#This Row],[Αρ.
δόσεων που απομένουν]],D155),0)),0)</f>
        <v>623.39957577503526</v>
      </c>
      <c r="F154" s="31">
        <f ca="1">IFERROR(IF(AND(ΚαταχωρημένεςΤιμές,Διαχείριση[[#This Row],[ημερομηνία
πληρωμής]]&lt;&gt;""),-PPMT(Επιτoκιο/12,1,ΔιάρκειαΔανείου-ROWS($C$4:C154)+1,Διαχείριση[[#This Row],[αρχικό
υπόλοιπο]]),""),0)</f>
        <v>448.37543925235849</v>
      </c>
      <c r="G154" s="31">
        <f ca="1">IF(Διαχείριση[[#This Row],[ημερομηνία
πληρωμής]]="",0,ΦόροςΑκίνητηςΠεριουσίας)</f>
        <v>375</v>
      </c>
      <c r="H154" s="31">
        <f ca="1">IF(Διαχείριση[[#This Row],[ημερομηνία
πληρωμής]]="",0,Διαχείριση[[#This Row],[τόκος]]+Διαχείριση[[#This Row],[κεφάλαιο]]+Διαχείριση[[#This Row],[φόρος ακίνητης
περιουσίας]])</f>
        <v>1446.7750150273937</v>
      </c>
      <c r="I154" s="31">
        <f ca="1">IF(Διαχείριση[[#This Row],[ημερομηνία
πληρωμής]]="",0,Διαχείριση[[#This Row],[αρχικό
υπόλοιπο]]-Διαχείριση[[#This Row],[κεφάλαιο]])</f>
        <v>149615.89818600848</v>
      </c>
      <c r="J154" s="13">
        <f ca="1">IF(Διαχείριση[[#This Row],[υπόλοιπο
που απομένει]]&gt;0,ΤελευταίαΓραμμή-ROW(),0)</f>
        <v>209</v>
      </c>
    </row>
    <row r="155" spans="2:10" ht="15" customHeight="1" x14ac:dyDescent="0.25">
      <c r="B155" s="12">
        <f>ROWS($B$4:B155)</f>
        <v>152</v>
      </c>
      <c r="C155" s="30">
        <f ca="1">IF(ΚαταχωρημένεςΤιμές,IF(Διαχείριση[[#This Row],[Αρ.]]&lt;=ΔιάρκειαΔανείου,IF(ROW()-ROW(Διαχείριση[[#Headers],[ημερομηνία
πληρωμής]])=1,ΈναρξηΔανείου,IF(I154&gt;0,EDATE(C154,1),"")),""),"")</f>
        <v>47835</v>
      </c>
      <c r="D155" s="31">
        <f ca="1">IF(ROW()-ROW(Διαχείριση[[#Headers],[αρχικό
υπόλοιπο]])=1,ΠοσόΔανείου,IF(Διαχείριση[[#This Row],[ημερομηνία
πληρωμής]]="",0,INDEX(Διαχείριση[], ROW()-4,8)))</f>
        <v>149615.89818600848</v>
      </c>
      <c r="E155" s="31">
        <f ca="1">IF(ΚαταχωρημένεςΤιμές,IF(ROW()-ROW(Διαχείριση[[#Headers],[τόκος]])=1,-IPMT(Επιτoκιο/12,1,ΔιάρκειαΔανείου-ROWS($C$4:C155)+1,Διαχείριση[[#This Row],[αρχικό
υπόλοιπο]]),IFERROR(-IPMT(Επιτoκιο/12,1,Διαχείριση[[#This Row],[Αρ.
δόσεων που απομένουν]],D156),0)),0)</f>
        <v>621.52356048233014</v>
      </c>
      <c r="F155" s="31">
        <f ca="1">IFERROR(IF(AND(ΚαταχωρημένεςΤιμές,Διαχείριση[[#This Row],[ημερομηνία
πληρωμής]]&lt;&gt;""),-PPMT(Επιτoκιο/12,1,ΔιάρκειαΔανείου-ROWS($C$4:C155)+1,Διαχείριση[[#This Row],[αρχικό
υπόλοιπο]]),""),0)</f>
        <v>450.24367024924322</v>
      </c>
      <c r="G155" s="31">
        <f ca="1">IF(Διαχείριση[[#This Row],[ημερομηνία
πληρωμής]]="",0,ΦόροςΑκίνητηςΠεριουσίας)</f>
        <v>375</v>
      </c>
      <c r="H155" s="31">
        <f ca="1">IF(Διαχείριση[[#This Row],[ημερομηνία
πληρωμής]]="",0,Διαχείριση[[#This Row],[τόκος]]+Διαχείριση[[#This Row],[κεφάλαιο]]+Διαχείριση[[#This Row],[φόρος ακίνητης
περιουσίας]])</f>
        <v>1446.7672307315734</v>
      </c>
      <c r="I155" s="31">
        <f ca="1">IF(Διαχείριση[[#This Row],[ημερομηνία
πληρωμής]]="",0,Διαχείριση[[#This Row],[αρχικό
υπόλοιπο]]-Διαχείριση[[#This Row],[κεφάλαιο]])</f>
        <v>149165.65451575923</v>
      </c>
      <c r="J155" s="13">
        <f ca="1">IF(Διαχείριση[[#This Row],[υπόλοιπο
που απομένει]]&gt;0,ΤελευταίαΓραμμή-ROW(),0)</f>
        <v>208</v>
      </c>
    </row>
    <row r="156" spans="2:10" ht="15" customHeight="1" x14ac:dyDescent="0.25">
      <c r="B156" s="12">
        <f>ROWS($B$4:B156)</f>
        <v>153</v>
      </c>
      <c r="C156" s="30">
        <f ca="1">IF(ΚαταχωρημένεςΤιμές,IF(Διαχείριση[[#This Row],[Αρ.]]&lt;=ΔιάρκειαΔανείου,IF(ROW()-ROW(Διαχείριση[[#Headers],[ημερομηνία
πληρωμής]])=1,ΈναρξηΔανείου,IF(I155&gt;0,EDATE(C155,1),"")),""),"")</f>
        <v>47866</v>
      </c>
      <c r="D156" s="31">
        <f ca="1">IF(ROW()-ROW(Διαχείριση[[#Headers],[αρχικό
υπόλοιπο]])=1,ΠοσόΔανείου,IF(Διαχείριση[[#This Row],[ημερομηνία
πληρωμής]]="",0,INDEX(Διαχείριση[], ROW()-4,8)))</f>
        <v>149165.65451575923</v>
      </c>
      <c r="E156" s="31">
        <f ca="1">IF(ΚαταχωρημένεςΤιμές,IF(ROW()-ROW(Διαχείριση[[#Headers],[τόκος]])=1,-IPMT(Επιτoκιο/12,1,ΔιάρκειαΔανείου-ROWS($C$4:C156)+1,Διαχείριση[[#This Row],[αρχικό
υπόλοιπο]]),IFERROR(-IPMT(Επιτoκιο/12,1,Διαχείριση[[#This Row],[Αρ.
δόσεων που απομένουν]],D157),0)),0)</f>
        <v>619.63972845923865</v>
      </c>
      <c r="F156" s="31">
        <f ca="1">IFERROR(IF(AND(ΚαταχωρημένεςΤιμές,Διαχείριση[[#This Row],[ημερομηνία
πληρωμής]]&lt;&gt;""),-PPMT(Επιτoκιο/12,1,ΔιάρκειαΔανείου-ROWS($C$4:C156)+1,Διαχείριση[[#This Row],[αρχικό
υπόλοιπο]]),""),0)</f>
        <v>452.11968554194829</v>
      </c>
      <c r="G156" s="31">
        <f ca="1">IF(Διαχείριση[[#This Row],[ημερομηνία
πληρωμής]]="",0,ΦόροςΑκίνητηςΠεριουσίας)</f>
        <v>375</v>
      </c>
      <c r="H156" s="31">
        <f ca="1">IF(Διαχείριση[[#This Row],[ημερομηνία
πληρωμής]]="",0,Διαχείριση[[#This Row],[τόκος]]+Διαχείριση[[#This Row],[κεφάλαιο]]+Διαχείριση[[#This Row],[φόρος ακίνητης
περιουσίας]])</f>
        <v>1446.759414001187</v>
      </c>
      <c r="I156" s="31">
        <f ca="1">IF(Διαχείριση[[#This Row],[ημερομηνία
πληρωμής]]="",0,Διαχείριση[[#This Row],[αρχικό
υπόλοιπο]]-Διαχείριση[[#This Row],[κεφάλαιο]])</f>
        <v>148713.53483021728</v>
      </c>
      <c r="J156" s="13">
        <f ca="1">IF(Διαχείριση[[#This Row],[υπόλοιπο
που απομένει]]&gt;0,ΤελευταίαΓραμμή-ROW(),0)</f>
        <v>207</v>
      </c>
    </row>
    <row r="157" spans="2:10" ht="15" customHeight="1" x14ac:dyDescent="0.25">
      <c r="B157" s="12">
        <f>ROWS($B$4:B157)</f>
        <v>154</v>
      </c>
      <c r="C157" s="30">
        <f ca="1">IF(ΚαταχωρημένεςΤιμές,IF(Διαχείριση[[#This Row],[Αρ.]]&lt;=ΔιάρκειαΔανείου,IF(ROW()-ROW(Διαχείριση[[#Headers],[ημερομηνία
πληρωμής]])=1,ΈναρξηΔανείου,IF(I156&gt;0,EDATE(C156,1),"")),""),"")</f>
        <v>47897</v>
      </c>
      <c r="D157" s="31">
        <f ca="1">IF(ROW()-ROW(Διαχείριση[[#Headers],[αρχικό
υπόλοιπο]])=1,ΠοσόΔανείου,IF(Διαχείριση[[#This Row],[ημερομηνία
πληρωμής]]="",0,INDEX(Διαχείριση[], ROW()-4,8)))</f>
        <v>148713.53483021728</v>
      </c>
      <c r="E157" s="31">
        <f ca="1">IF(ΚαταχωρημένεςΤιμές,IF(ROW()-ROW(Διαχείριση[[#Headers],[τόκος]])=1,-IPMT(Επιτoκιο/12,1,ΔιάρκειαΔανείου-ROWS($C$4:C157)+1,Διαχείριση[[#This Row],[αρχικό
υπόλοιπο]]),IFERROR(-IPMT(Επιτoκιο/12,1,Διαχείριση[[#This Row],[Αρ.
δόσεων που απομένουν]],D158),0)),0)</f>
        <v>617.74804713605101</v>
      </c>
      <c r="F157" s="31">
        <f ca="1">IFERROR(IF(AND(ΚαταχωρημένεςΤιμές,Διαχείριση[[#This Row],[ημερομηνία
πληρωμής]]&lt;&gt;""),-PPMT(Επιτoκιο/12,1,ΔιάρκειαΔανείου-ROWS($C$4:C157)+1,Διαχείριση[[#This Row],[αρχικό
υπόλοιπο]]),""),0)</f>
        <v>454.00351756503983</v>
      </c>
      <c r="G157" s="31">
        <f ca="1">IF(Διαχείριση[[#This Row],[ημερομηνία
πληρωμής]]="",0,ΦόροςΑκίνητηςΠεριουσίας)</f>
        <v>375</v>
      </c>
      <c r="H157" s="31">
        <f ca="1">IF(Διαχείριση[[#This Row],[ημερομηνία
πληρωμής]]="",0,Διαχείριση[[#This Row],[τόκος]]+Διαχείριση[[#This Row],[κεφάλαιο]]+Διαχείριση[[#This Row],[φόρος ακίνητης
περιουσίας]])</f>
        <v>1446.751564701091</v>
      </c>
      <c r="I157" s="31">
        <f ca="1">IF(Διαχείριση[[#This Row],[ημερομηνία
πληρωμής]]="",0,Διαχείριση[[#This Row],[αρχικό
υπόλοιπο]]-Διαχείριση[[#This Row],[κεφάλαιο]])</f>
        <v>148259.53131265225</v>
      </c>
      <c r="J157" s="13">
        <f ca="1">IF(Διαχείριση[[#This Row],[υπόλοιπο
που απομένει]]&gt;0,ΤελευταίαΓραμμή-ROW(),0)</f>
        <v>206</v>
      </c>
    </row>
    <row r="158" spans="2:10" ht="15" customHeight="1" x14ac:dyDescent="0.25">
      <c r="B158" s="12">
        <f>ROWS($B$4:B158)</f>
        <v>155</v>
      </c>
      <c r="C158" s="30">
        <f ca="1">IF(ΚαταχωρημένεςΤιμές,IF(Διαχείριση[[#This Row],[Αρ.]]&lt;=ΔιάρκειαΔανείου,IF(ROW()-ROW(Διαχείριση[[#Headers],[ημερομηνία
πληρωμής]])=1,ΈναρξηΔανείου,IF(I157&gt;0,EDATE(C157,1),"")),""),"")</f>
        <v>47925</v>
      </c>
      <c r="D158" s="31">
        <f ca="1">IF(ROW()-ROW(Διαχείριση[[#Headers],[αρχικό
υπόλοιπο]])=1,ΠοσόΔανείου,IF(Διαχείριση[[#This Row],[ημερομηνία
πληρωμής]]="",0,INDEX(Διαχείριση[], ROW()-4,8)))</f>
        <v>148259.53131265225</v>
      </c>
      <c r="E158" s="31">
        <f ca="1">IF(ΚαταχωρημένεςΤιμές,IF(ROW()-ROW(Διαχείριση[[#Headers],[τόκος]])=1,-IPMT(Επιτoκιο/12,1,ΔιάρκειαΔανείου-ROWS($C$4:C158)+1,Διαχείριση[[#This Row],[αρχικό
υπόλοιπο]]),IFERROR(-IPMT(Επιτoκιο/12,1,Διαχείριση[[#This Row],[Αρ.
δόσεων που απομένουν]],D159),0)),0)</f>
        <v>615.84848380735002</v>
      </c>
      <c r="F158" s="31">
        <f ca="1">IFERROR(IF(AND(ΚαταχωρημένεςΤιμές,Διαχείριση[[#This Row],[ημερομηνία
πληρωμής]]&lt;&gt;""),-PPMT(Επιτoκιο/12,1,ΔιάρκειαΔανείου-ROWS($C$4:C158)+1,Διαχείριση[[#This Row],[αρχικό
υπόλοιπο]]),""),0)</f>
        <v>455.89519888822753</v>
      </c>
      <c r="G158" s="31">
        <f ca="1">IF(Διαχείριση[[#This Row],[ημερομηνία
πληρωμής]]="",0,ΦόροςΑκίνητηςΠεριουσίας)</f>
        <v>375</v>
      </c>
      <c r="H158" s="31">
        <f ca="1">IF(Διαχείριση[[#This Row],[ημερομηνία
πληρωμής]]="",0,Διαχείριση[[#This Row],[τόκος]]+Διαχείριση[[#This Row],[κεφάλαιο]]+Διαχείριση[[#This Row],[φόρος ακίνητης
περιουσίας]])</f>
        <v>1446.7436826955775</v>
      </c>
      <c r="I158" s="31">
        <f ca="1">IF(Διαχείριση[[#This Row],[ημερομηνία
πληρωμής]]="",0,Διαχείριση[[#This Row],[αρχικό
υπόλοιπο]]-Διαχείριση[[#This Row],[κεφάλαιο]])</f>
        <v>147803.63611376402</v>
      </c>
      <c r="J158" s="13">
        <f ca="1">IF(Διαχείριση[[#This Row],[υπόλοιπο
που απομένει]]&gt;0,ΤελευταίαΓραμμή-ROW(),0)</f>
        <v>205</v>
      </c>
    </row>
    <row r="159" spans="2:10" ht="15" customHeight="1" x14ac:dyDescent="0.25">
      <c r="B159" s="12">
        <f>ROWS($B$4:B159)</f>
        <v>156</v>
      </c>
      <c r="C159" s="30">
        <f ca="1">IF(ΚαταχωρημένεςΤιμές,IF(Διαχείριση[[#This Row],[Αρ.]]&lt;=ΔιάρκειαΔανείου,IF(ROW()-ROW(Διαχείριση[[#Headers],[ημερομηνία
πληρωμής]])=1,ΈναρξηΔανείου,IF(I158&gt;0,EDATE(C158,1),"")),""),"")</f>
        <v>47956</v>
      </c>
      <c r="D159" s="31">
        <f ca="1">IF(ROW()-ROW(Διαχείριση[[#Headers],[αρχικό
υπόλοιπο]])=1,ΠοσόΔανείου,IF(Διαχείριση[[#This Row],[ημερομηνία
πληρωμής]]="",0,INDEX(Διαχείριση[], ROW()-4,8)))</f>
        <v>147803.63611376402</v>
      </c>
      <c r="E159" s="31">
        <f ca="1">IF(ΚαταχωρημένεςΤιμές,IF(ROW()-ROW(Διαχείριση[[#Headers],[τόκος]])=1,-IPMT(Επιτoκιο/12,1,ΔιάρκειαΔανείου-ROWS($C$4:C159)+1,Διαχείριση[[#This Row],[αρχικό
υπόλοιπο]]),IFERROR(-IPMT(Επιτoκιο/12,1,Διαχείριση[[#This Row],[Αρ.
δόσεων που απομένουν]],D160),0)),0)</f>
        <v>613.94100563144627</v>
      </c>
      <c r="F159" s="31">
        <f ca="1">IFERROR(IF(AND(ΚαταχωρημένεςΤιμές,Διαχείριση[[#This Row],[ημερομηνία
πληρωμής]]&lt;&gt;""),-PPMT(Επιτoκιο/12,1,ΔιάρκειαΔανείου-ROWS($C$4:C159)+1,Διαχείριση[[#This Row],[αρχικό
υπόλοιπο]]),""),0)</f>
        <v>457.79476221692846</v>
      </c>
      <c r="G159" s="31">
        <f ca="1">IF(Διαχείριση[[#This Row],[ημερομηνία
πληρωμής]]="",0,ΦόροςΑκίνητηςΠεριουσίας)</f>
        <v>375</v>
      </c>
      <c r="H159" s="31">
        <f ca="1">IF(Διαχείριση[[#This Row],[ημερομηνία
πληρωμής]]="",0,Διαχείριση[[#This Row],[τόκος]]+Διαχείριση[[#This Row],[κεφάλαιο]]+Διαχείριση[[#This Row],[φόρος ακίνητης
περιουσίας]])</f>
        <v>1446.7357678483747</v>
      </c>
      <c r="I159" s="31">
        <f ca="1">IF(Διαχείριση[[#This Row],[ημερομηνία
πληρωμής]]="",0,Διαχείριση[[#This Row],[αρχικό
υπόλοιπο]]-Διαχείριση[[#This Row],[κεφάλαιο]])</f>
        <v>147345.8413515471</v>
      </c>
      <c r="J159" s="13">
        <f ca="1">IF(Διαχείριση[[#This Row],[υπόλοιπο
που απομένει]]&gt;0,ΤελευταίαΓραμμή-ROW(),0)</f>
        <v>204</v>
      </c>
    </row>
    <row r="160" spans="2:10" ht="15" customHeight="1" x14ac:dyDescent="0.25">
      <c r="B160" s="12">
        <f>ROWS($B$4:B160)</f>
        <v>157</v>
      </c>
      <c r="C160" s="30">
        <f ca="1">IF(ΚαταχωρημένεςΤιμές,IF(Διαχείριση[[#This Row],[Αρ.]]&lt;=ΔιάρκειαΔανείου,IF(ROW()-ROW(Διαχείριση[[#Headers],[ημερομηνία
πληρωμής]])=1,ΈναρξηΔανείου,IF(I159&gt;0,EDATE(C159,1),"")),""),"")</f>
        <v>47986</v>
      </c>
      <c r="D160" s="31">
        <f ca="1">IF(ROW()-ROW(Διαχείριση[[#Headers],[αρχικό
υπόλοιπο]])=1,ΠοσόΔανείου,IF(Διαχείριση[[#This Row],[ημερομηνία
πληρωμής]]="",0,INDEX(Διαχείριση[], ROW()-4,8)))</f>
        <v>147345.8413515471</v>
      </c>
      <c r="E160" s="31">
        <f ca="1">IF(ΚαταχωρημένεςΤιμές,IF(ROW()-ROW(Διαχείριση[[#Headers],[τόκος]])=1,-IPMT(Επιτoκιο/12,1,ΔιάρκειαΔανείου-ROWS($C$4:C160)+1,Διαχείριση[[#This Row],[αρχικό
υπόλοιπο]]),IFERROR(-IPMT(Επιτoκιο/12,1,Διαχείριση[[#This Row],[Αρ.
δόσεων που απομένουν]],D161),0)),0)</f>
        <v>612.0255796298095</v>
      </c>
      <c r="F160" s="31">
        <f ca="1">IFERROR(IF(AND(ΚαταχωρημένεςΤιμές,Διαχείριση[[#This Row],[ημερομηνία
πληρωμής]]&lt;&gt;""),-PPMT(Επιτoκιο/12,1,ΔιάρκειαΔανείου-ROWS($C$4:C160)+1,Διαχείριση[[#This Row],[αρχικό
υπόλοιπο]]),""),0)</f>
        <v>459.70224039283238</v>
      </c>
      <c r="G160" s="31">
        <f ca="1">IF(Διαχείριση[[#This Row],[ημερομηνία
πληρωμής]]="",0,ΦόροςΑκίνητηςΠεριουσίας)</f>
        <v>375</v>
      </c>
      <c r="H160" s="31">
        <f ca="1">IF(Διαχείριση[[#This Row],[ημερομηνία
πληρωμής]]="",0,Διαχείριση[[#This Row],[τόκος]]+Διαχείριση[[#This Row],[κεφάλαιο]]+Διαχείριση[[#This Row],[φόρος ακίνητης
περιουσίας]])</f>
        <v>1446.7278200226419</v>
      </c>
      <c r="I160" s="31">
        <f ca="1">IF(Διαχείριση[[#This Row],[ημερομηνία
πληρωμής]]="",0,Διαχείριση[[#This Row],[αρχικό
υπόλοιπο]]-Διαχείριση[[#This Row],[κεφάλαιο]])</f>
        <v>146886.13911115428</v>
      </c>
      <c r="J160" s="13">
        <f ca="1">IF(Διαχείριση[[#This Row],[υπόλοιπο
που απομένει]]&gt;0,ΤελευταίαΓραμμή-ROW(),0)</f>
        <v>203</v>
      </c>
    </row>
    <row r="161" spans="2:10" ht="15" customHeight="1" x14ac:dyDescent="0.25">
      <c r="B161" s="12">
        <f>ROWS($B$4:B161)</f>
        <v>158</v>
      </c>
      <c r="C161" s="30">
        <f ca="1">IF(ΚαταχωρημένεςΤιμές,IF(Διαχείριση[[#This Row],[Αρ.]]&lt;=ΔιάρκειαΔανείου,IF(ROW()-ROW(Διαχείριση[[#Headers],[ημερομηνία
πληρωμής]])=1,ΈναρξηΔανείου,IF(I160&gt;0,EDATE(C160,1),"")),""),"")</f>
        <v>48017</v>
      </c>
      <c r="D161" s="31">
        <f ca="1">IF(ROW()-ROW(Διαχείριση[[#Headers],[αρχικό
υπόλοιπο]])=1,ΠοσόΔανείου,IF(Διαχείριση[[#This Row],[ημερομηνία
πληρωμής]]="",0,INDEX(Διαχείριση[], ROW()-4,8)))</f>
        <v>146886.13911115428</v>
      </c>
      <c r="E161" s="31">
        <f ca="1">IF(ΚαταχωρημένεςΤιμές,IF(ROW()-ROW(Διαχείριση[[#Headers],[τόκος]])=1,-IPMT(Επιτoκιο/12,1,ΔιάρκειαΔανείου-ROWS($C$4:C161)+1,Διαχείριση[[#This Row],[αρχικό
υπόλοιπο]]),IFERROR(-IPMT(Επιτoκιο/12,1,Διαχείριση[[#This Row],[Αρ.
δόσεων που απομένουν]],D162),0)),0)</f>
        <v>610.1021726864991</v>
      </c>
      <c r="F161" s="31">
        <f ca="1">IFERROR(IF(AND(ΚαταχωρημένεςΤιμές,Διαχείριση[[#This Row],[ημερομηνία
πληρωμής]]&lt;&gt;""),-PPMT(Επιτoκιο/12,1,ΔιάρκειαΔανείου-ROWS($C$4:C161)+1,Διαχείριση[[#This Row],[αρχικό
υπόλοιπο]]),""),0)</f>
        <v>461.6176663944691</v>
      </c>
      <c r="G161" s="31">
        <f ca="1">IF(Διαχείριση[[#This Row],[ημερομηνία
πληρωμής]]="",0,ΦόροςΑκίνητηςΠεριουσίας)</f>
        <v>375</v>
      </c>
      <c r="H161" s="31">
        <f ca="1">IF(Διαχείριση[[#This Row],[ημερομηνία
πληρωμής]]="",0,Διαχείριση[[#This Row],[τόκος]]+Διαχείριση[[#This Row],[κεφάλαιο]]+Διαχείριση[[#This Row],[φόρος ακίνητης
περιουσίας]])</f>
        <v>1446.7198390809681</v>
      </c>
      <c r="I161" s="31">
        <f ca="1">IF(Διαχείριση[[#This Row],[ημερομηνία
πληρωμής]]="",0,Διαχείριση[[#This Row],[αρχικό
υπόλοιπο]]-Διαχείριση[[#This Row],[κεφάλαιο]])</f>
        <v>146424.5214447598</v>
      </c>
      <c r="J161" s="13">
        <f ca="1">IF(Διαχείριση[[#This Row],[υπόλοιπο
που απομένει]]&gt;0,ΤελευταίαΓραμμή-ROW(),0)</f>
        <v>202</v>
      </c>
    </row>
    <row r="162" spans="2:10" ht="15" customHeight="1" x14ac:dyDescent="0.25">
      <c r="B162" s="12">
        <f>ROWS($B$4:B162)</f>
        <v>159</v>
      </c>
      <c r="C162" s="30">
        <f ca="1">IF(ΚαταχωρημένεςΤιμές,IF(Διαχείριση[[#This Row],[Αρ.]]&lt;=ΔιάρκειαΔανείου,IF(ROW()-ROW(Διαχείριση[[#Headers],[ημερομηνία
πληρωμής]])=1,ΈναρξηΔανείου,IF(I161&gt;0,EDATE(C161,1),"")),""),"")</f>
        <v>48047</v>
      </c>
      <c r="D162" s="31">
        <f ca="1">IF(ROW()-ROW(Διαχείριση[[#Headers],[αρχικό
υπόλοιπο]])=1,ΠοσόΔανείου,IF(Διαχείριση[[#This Row],[ημερομηνία
πληρωμής]]="",0,INDEX(Διαχείριση[], ROW()-4,8)))</f>
        <v>146424.5214447598</v>
      </c>
      <c r="E162" s="31">
        <f ca="1">IF(ΚαταχωρημένεςΤιμές,IF(ROW()-ROW(Διαχείριση[[#Headers],[τόκος]])=1,-IPMT(Επιτoκιο/12,1,ΔιάρκειαΔανείου-ROWS($C$4:C162)+1,Διαχείριση[[#This Row],[αρχικό
υπόλοιπο]]),IFERROR(-IPMT(Επιτoκιο/12,1,Διαχείριση[[#This Row],[Αρ.
δόσεων που απομένουν]],D163),0)),0)</f>
        <v>608.17075154759175</v>
      </c>
      <c r="F162" s="31">
        <f ca="1">IFERROR(IF(AND(ΚαταχωρημένεςΤιμές,Διαχείριση[[#This Row],[ημερομηνία
πληρωμής]]&lt;&gt;""),-PPMT(Επιτoκιο/12,1,ΔιάρκειαΔανείου-ROWS($C$4:C162)+1,Διαχείριση[[#This Row],[αρχικό
υπόλοιπο]]),""),0)</f>
        <v>463.54107333777944</v>
      </c>
      <c r="G162" s="31">
        <f ca="1">IF(Διαχείριση[[#This Row],[ημερομηνία
πληρωμής]]="",0,ΦόροςΑκίνητηςΠεριουσίας)</f>
        <v>375</v>
      </c>
      <c r="H162" s="31">
        <f ca="1">IF(Διαχείριση[[#This Row],[ημερομηνία
πληρωμής]]="",0,Διαχείριση[[#This Row],[τόκος]]+Διαχείριση[[#This Row],[κεφάλαιο]]+Διαχείριση[[#This Row],[φόρος ακίνητης
περιουσίας]])</f>
        <v>1446.7118248853712</v>
      </c>
      <c r="I162" s="31">
        <f ca="1">IF(Διαχείριση[[#This Row],[ημερομηνία
πληρωμής]]="",0,Διαχείριση[[#This Row],[αρχικό
υπόλοιπο]]-Διαχείριση[[#This Row],[κεφάλαιο]])</f>
        <v>145960.98037142202</v>
      </c>
      <c r="J162" s="13">
        <f ca="1">IF(Διαχείριση[[#This Row],[υπόλοιπο
που απομένει]]&gt;0,ΤελευταίαΓραμμή-ROW(),0)</f>
        <v>201</v>
      </c>
    </row>
    <row r="163" spans="2:10" ht="15" customHeight="1" x14ac:dyDescent="0.25">
      <c r="B163" s="12">
        <f>ROWS($B$4:B163)</f>
        <v>160</v>
      </c>
      <c r="C163" s="30">
        <f ca="1">IF(ΚαταχωρημένεςΤιμές,IF(Διαχείριση[[#This Row],[Αρ.]]&lt;=ΔιάρκειαΔανείου,IF(ROW()-ROW(Διαχείριση[[#Headers],[ημερομηνία
πληρωμής]])=1,ΈναρξηΔανείου,IF(I162&gt;0,EDATE(C162,1),"")),""),"")</f>
        <v>48078</v>
      </c>
      <c r="D163" s="31">
        <f ca="1">IF(ROW()-ROW(Διαχείριση[[#Headers],[αρχικό
υπόλοιπο]])=1,ΠοσόΔανείου,IF(Διαχείριση[[#This Row],[ημερομηνία
πληρωμής]]="",0,INDEX(Διαχείριση[], ROW()-4,8)))</f>
        <v>145960.98037142202</v>
      </c>
      <c r="E163" s="31">
        <f ca="1">IF(ΚαταχωρημένεςΤιμές,IF(ROW()-ROW(Διαχείριση[[#Headers],[τόκος]])=1,-IPMT(Επιτoκιο/12,1,ΔιάρκειαΔανείου-ROWS($C$4:C163)+1,Διαχείριση[[#This Row],[αρχικό
υπόλοιπο]]),IFERROR(-IPMT(Επιτoκιο/12,1,Διαχείριση[[#This Row],[Αρ.
δόσεων που απομένουν]],D164),0)),0)</f>
        <v>606.23128282060554</v>
      </c>
      <c r="F163" s="31">
        <f ca="1">IFERROR(IF(AND(ΚαταχωρημένεςΤιμές,Διαχείριση[[#This Row],[ημερομηνία
πληρωμής]]&lt;&gt;""),-PPMT(Επιτoκιο/12,1,ΔιάρκειαΔανείου-ROWS($C$4:C163)+1,Διαχείριση[[#This Row],[αρχικό
υπόλοιπο]]),""),0)</f>
        <v>465.47249447668685</v>
      </c>
      <c r="G163" s="31">
        <f ca="1">IF(Διαχείριση[[#This Row],[ημερομηνία
πληρωμής]]="",0,ΦόροςΑκίνητηςΠεριουσίας)</f>
        <v>375</v>
      </c>
      <c r="H163" s="31">
        <f ca="1">IF(Διαχείριση[[#This Row],[ημερομηνία
πληρωμής]]="",0,Διαχείριση[[#This Row],[τόκος]]+Διαχείριση[[#This Row],[κεφάλαιο]]+Διαχείριση[[#This Row],[φόρος ακίνητης
περιουσίας]])</f>
        <v>1446.7037772972924</v>
      </c>
      <c r="I163" s="31">
        <f ca="1">IF(Διαχείριση[[#This Row],[ημερομηνία
πληρωμής]]="",0,Διαχείριση[[#This Row],[αρχικό
υπόλοιπο]]-Διαχείριση[[#This Row],[κεφάλαιο]])</f>
        <v>145495.50787694534</v>
      </c>
      <c r="J163" s="13">
        <f ca="1">IF(Διαχείριση[[#This Row],[υπόλοιπο
που απομένει]]&gt;0,ΤελευταίαΓραμμή-ROW(),0)</f>
        <v>200</v>
      </c>
    </row>
    <row r="164" spans="2:10" ht="15" customHeight="1" x14ac:dyDescent="0.25">
      <c r="B164" s="12">
        <f>ROWS($B$4:B164)</f>
        <v>161</v>
      </c>
      <c r="C164" s="30">
        <f ca="1">IF(ΚαταχωρημένεςΤιμές,IF(Διαχείριση[[#This Row],[Αρ.]]&lt;=ΔιάρκειαΔανείου,IF(ROW()-ROW(Διαχείριση[[#Headers],[ημερομηνία
πληρωμής]])=1,ΈναρξηΔανείου,IF(I163&gt;0,EDATE(C163,1),"")),""),"")</f>
        <v>48109</v>
      </c>
      <c r="D164" s="31">
        <f ca="1">IF(ROW()-ROW(Διαχείριση[[#Headers],[αρχικό
υπόλοιπο]])=1,ΠοσόΔανείου,IF(Διαχείριση[[#This Row],[ημερομηνία
πληρωμής]]="",0,INDEX(Διαχείριση[], ROW()-4,8)))</f>
        <v>145495.50787694534</v>
      </c>
      <c r="E164" s="31">
        <f ca="1">IF(ΚαταχωρημένεςΤιμές,IF(ROW()-ROW(Διαχείριση[[#Headers],[τόκος]])=1,-IPMT(Επιτoκιο/12,1,ΔιάρκειαΔανείου-ROWS($C$4:C164)+1,Διαχείριση[[#This Row],[αρχικό
υπόλοιπο]]),IFERROR(-IPMT(Επιτoκιο/12,1,Διαχείριση[[#This Row],[Αρ.
δόσεων που απομένουν]],D165),0)),0)</f>
        <v>604.28373297392363</v>
      </c>
      <c r="F164" s="31">
        <f ca="1">IFERROR(IF(AND(ΚαταχωρημένεςΤιμές,Διαχείριση[[#This Row],[ημερομηνία
πληρωμής]]&lt;&gt;""),-PPMT(Επιτoκιο/12,1,ΔιάρκειαΔανείου-ROWS($C$4:C164)+1,Διαχείριση[[#This Row],[αρχικό
υπόλοιπο]]),""),0)</f>
        <v>467.41196320367294</v>
      </c>
      <c r="G164" s="31">
        <f ca="1">IF(Διαχείριση[[#This Row],[ημερομηνία
πληρωμής]]="",0,ΦόροςΑκίνητηςΠεριουσίας)</f>
        <v>375</v>
      </c>
      <c r="H164" s="31">
        <f ca="1">IF(Διαχείριση[[#This Row],[ημερομηνία
πληρωμής]]="",0,Διαχείριση[[#This Row],[τόκος]]+Διαχείριση[[#This Row],[κεφάλαιο]]+Διαχείριση[[#This Row],[φόρος ακίνητης
περιουσίας]])</f>
        <v>1446.6956961775966</v>
      </c>
      <c r="I164" s="31">
        <f ca="1">IF(Διαχείριση[[#This Row],[ημερομηνία
πληρωμής]]="",0,Διαχείριση[[#This Row],[αρχικό
υπόλοιπο]]-Διαχείριση[[#This Row],[κεφάλαιο]])</f>
        <v>145028.09591374168</v>
      </c>
      <c r="J164" s="13">
        <f ca="1">IF(Διαχείριση[[#This Row],[υπόλοιπο
που απομένει]]&gt;0,ΤελευταίαΓραμμή-ROW(),0)</f>
        <v>199</v>
      </c>
    </row>
    <row r="165" spans="2:10" ht="15" customHeight="1" x14ac:dyDescent="0.25">
      <c r="B165" s="12">
        <f>ROWS($B$4:B165)</f>
        <v>162</v>
      </c>
      <c r="C165" s="30">
        <f ca="1">IF(ΚαταχωρημένεςΤιμές,IF(Διαχείριση[[#This Row],[Αρ.]]&lt;=ΔιάρκειαΔανείου,IF(ROW()-ROW(Διαχείριση[[#Headers],[ημερομηνία
πληρωμής]])=1,ΈναρξηΔανείου,IF(I164&gt;0,EDATE(C164,1),"")),""),"")</f>
        <v>48139</v>
      </c>
      <c r="D165" s="31">
        <f ca="1">IF(ROW()-ROW(Διαχείριση[[#Headers],[αρχικό
υπόλοιπο]])=1,ΠοσόΔανείου,IF(Διαχείριση[[#This Row],[ημερομηνία
πληρωμής]]="",0,INDEX(Διαχείριση[], ROW()-4,8)))</f>
        <v>145028.09591374168</v>
      </c>
      <c r="E165" s="31">
        <f ca="1">IF(ΚαταχωρημένεςΤιμές,IF(ROW()-ROW(Διαχείριση[[#Headers],[τόκος]])=1,-IPMT(Επιτoκιο/12,1,ΔιάρκειαΔανείου-ROWS($C$4:C165)+1,Διαχείριση[[#This Row],[αρχικό
υπόλοιπο]]),IFERROR(-IPMT(Επιτoκιο/12,1,Διαχείριση[[#This Row],[Αρ.
δόσεων που απομένουν]],D166),0)),0)</f>
        <v>602.32806833621385</v>
      </c>
      <c r="F165" s="31">
        <f ca="1">IFERROR(IF(AND(ΚαταχωρημένεςΤιμές,Διαχείριση[[#This Row],[ημερομηνία
πληρωμής]]&lt;&gt;""),-PPMT(Επιτoκιο/12,1,ΔιάρκειαΔανείου-ROWS($C$4:C165)+1,Διαχείριση[[#This Row],[αρχικό
υπόλοιπο]]),""),0)</f>
        <v>469.35951305035496</v>
      </c>
      <c r="G165" s="31">
        <f ca="1">IF(Διαχείριση[[#This Row],[ημερομηνία
πληρωμής]]="",0,ΦόροςΑκίνητηςΠεριουσίας)</f>
        <v>375</v>
      </c>
      <c r="H165" s="31">
        <f ca="1">IF(Διαχείριση[[#This Row],[ημερομηνία
πληρωμής]]="",0,Διαχείριση[[#This Row],[τόκος]]+Διαχείριση[[#This Row],[κεφάλαιο]]+Διαχείριση[[#This Row],[φόρος ακίνητης
περιουσίας]])</f>
        <v>1446.6875813865688</v>
      </c>
      <c r="I165" s="31">
        <f ca="1">IF(Διαχείριση[[#This Row],[ημερομηνία
πληρωμής]]="",0,Διαχείριση[[#This Row],[αρχικό
υπόλοιπο]]-Διαχείριση[[#This Row],[κεφάλαιο]])</f>
        <v>144558.73640069133</v>
      </c>
      <c r="J165" s="13">
        <f ca="1">IF(Διαχείριση[[#This Row],[υπόλοιπο
που απομένει]]&gt;0,ΤελευταίαΓραμμή-ROW(),0)</f>
        <v>198</v>
      </c>
    </row>
    <row r="166" spans="2:10" ht="15" customHeight="1" x14ac:dyDescent="0.25">
      <c r="B166" s="12">
        <f>ROWS($B$4:B166)</f>
        <v>163</v>
      </c>
      <c r="C166" s="30">
        <f ca="1">IF(ΚαταχωρημένεςΤιμές,IF(Διαχείριση[[#This Row],[Αρ.]]&lt;=ΔιάρκειαΔανείου,IF(ROW()-ROW(Διαχείριση[[#Headers],[ημερομηνία
πληρωμής]])=1,ΈναρξηΔανείου,IF(I165&gt;0,EDATE(C165,1),"")),""),"")</f>
        <v>48170</v>
      </c>
      <c r="D166" s="31">
        <f ca="1">IF(ROW()-ROW(Διαχείριση[[#Headers],[αρχικό
υπόλοιπο]])=1,ΠοσόΔανείου,IF(Διαχείριση[[#This Row],[ημερομηνία
πληρωμής]]="",0,INDEX(Διαχείριση[], ROW()-4,8)))</f>
        <v>144558.73640069133</v>
      </c>
      <c r="E166" s="31">
        <f ca="1">IF(ΚαταχωρημένεςΤιμές,IF(ROW()-ROW(Διαχείριση[[#Headers],[τόκος]])=1,-IPMT(Επιτoκιο/12,1,ΔιάρκειαΔανείου-ROWS($C$4:C166)+1,Διαχείριση[[#This Row],[αρχικό
υπόλοιπο]]),IFERROR(-IPMT(Επιτoκιο/12,1,Διαχείριση[[#This Row],[Αρ.
δόσεων που απομένουν]],D167),0)),0)</f>
        <v>600.36425509584694</v>
      </c>
      <c r="F166" s="31">
        <f ca="1">IFERROR(IF(AND(ΚαταχωρημένεςΤιμές,Διαχείριση[[#This Row],[ημερομηνία
πληρωμής]]&lt;&gt;""),-PPMT(Επιτoκιο/12,1,ΔιάρκειαΔανείου-ROWS($C$4:C166)+1,Διαχείριση[[#This Row],[αρχικό
υπόλοιπο]]),""),0)</f>
        <v>471.31517768806498</v>
      </c>
      <c r="G166" s="31">
        <f ca="1">IF(Διαχείριση[[#This Row],[ημερομηνία
πληρωμής]]="",0,ΦόροςΑκίνητηςΠεριουσίας)</f>
        <v>375</v>
      </c>
      <c r="H166" s="31">
        <f ca="1">IF(Διαχείριση[[#This Row],[ημερομηνία
πληρωμής]]="",0,Διαχείριση[[#This Row],[τόκος]]+Διαχείριση[[#This Row],[κεφάλαιο]]+Διαχείριση[[#This Row],[φόρος ακίνητης
περιουσίας]])</f>
        <v>1446.679432783912</v>
      </c>
      <c r="I166" s="31">
        <f ca="1">IF(Διαχείριση[[#This Row],[ημερομηνία
πληρωμής]]="",0,Διαχείριση[[#This Row],[αρχικό
υπόλοιπο]]-Διαχείριση[[#This Row],[κεφάλαιο]])</f>
        <v>144087.42122300327</v>
      </c>
      <c r="J166" s="13">
        <f ca="1">IF(Διαχείριση[[#This Row],[υπόλοιπο
που απομένει]]&gt;0,ΤελευταίαΓραμμή-ROW(),0)</f>
        <v>197</v>
      </c>
    </row>
    <row r="167" spans="2:10" ht="15" customHeight="1" x14ac:dyDescent="0.25">
      <c r="B167" s="12">
        <f>ROWS($B$4:B167)</f>
        <v>164</v>
      </c>
      <c r="C167" s="30">
        <f ca="1">IF(ΚαταχωρημένεςΤιμές,IF(Διαχείριση[[#This Row],[Αρ.]]&lt;=ΔιάρκειαΔανείου,IF(ROW()-ROW(Διαχείριση[[#Headers],[ημερομηνία
πληρωμής]])=1,ΈναρξηΔανείου,IF(I166&gt;0,EDATE(C166,1),"")),""),"")</f>
        <v>48200</v>
      </c>
      <c r="D167" s="31">
        <f ca="1">IF(ROW()-ROW(Διαχείριση[[#Headers],[αρχικό
υπόλοιπο]])=1,ΠοσόΔανείου,IF(Διαχείριση[[#This Row],[ημερομηνία
πληρωμής]]="",0,INDEX(Διαχείριση[], ROW()-4,8)))</f>
        <v>144087.42122300327</v>
      </c>
      <c r="E167" s="31">
        <f ca="1">IF(ΚαταχωρημένεςΤιμές,IF(ROW()-ROW(Διαχείριση[[#Headers],[τόκος]])=1,-IPMT(Επιτoκιο/12,1,ΔιάρκειαΔανείου-ROWS($C$4:C167)+1,Διαχείριση[[#This Row],[αρχικό
υπόλοιπο]]),IFERROR(-IPMT(Επιτoκιο/12,1,Διαχείριση[[#This Row],[Αρ.
δόσεων που απομένουν]],D168),0)),0)</f>
        <v>598.39225930031182</v>
      </c>
      <c r="F167" s="31">
        <f ca="1">IFERROR(IF(AND(ΚαταχωρημένεςΤιμές,Διαχείριση[[#This Row],[ημερομηνία
πληρωμής]]&lt;&gt;""),-PPMT(Επιτoκιο/12,1,ΔιάρκειαΔανείου-ROWS($C$4:C167)+1,Διαχείριση[[#This Row],[αρχικό
υπόλοιπο]]),""),0)</f>
        <v>473.27899092843188</v>
      </c>
      <c r="G167" s="31">
        <f ca="1">IF(Διαχείριση[[#This Row],[ημερομηνία
πληρωμής]]="",0,ΦόροςΑκίνητηςΠεριουσίας)</f>
        <v>375</v>
      </c>
      <c r="H167" s="31">
        <f ca="1">IF(Διαχείριση[[#This Row],[ημερομηνία
πληρωμής]]="",0,Διαχείριση[[#This Row],[τόκος]]+Διαχείριση[[#This Row],[κεφάλαιο]]+Διαχείριση[[#This Row],[φόρος ακίνητης
περιουσίας]])</f>
        <v>1446.6712502287437</v>
      </c>
      <c r="I167" s="31">
        <f ca="1">IF(Διαχείριση[[#This Row],[ημερομηνία
πληρωμής]]="",0,Διαχείριση[[#This Row],[αρχικό
υπόλοιπο]]-Διαχείριση[[#This Row],[κεφάλαιο]])</f>
        <v>143614.14223207484</v>
      </c>
      <c r="J167" s="13">
        <f ca="1">IF(Διαχείριση[[#This Row],[υπόλοιπο
που απομένει]]&gt;0,ΤελευταίαΓραμμή-ROW(),0)</f>
        <v>196</v>
      </c>
    </row>
    <row r="168" spans="2:10" ht="15" customHeight="1" x14ac:dyDescent="0.25">
      <c r="B168" s="12">
        <f>ROWS($B$4:B168)</f>
        <v>165</v>
      </c>
      <c r="C168" s="30">
        <f ca="1">IF(ΚαταχωρημένεςΤιμές,IF(Διαχείριση[[#This Row],[Αρ.]]&lt;=ΔιάρκειαΔανείου,IF(ROW()-ROW(Διαχείριση[[#Headers],[ημερομηνία
πληρωμής]])=1,ΈναρξηΔανείου,IF(I167&gt;0,EDATE(C167,1),"")),""),"")</f>
        <v>48231</v>
      </c>
      <c r="D168" s="31">
        <f ca="1">IF(ROW()-ROW(Διαχείριση[[#Headers],[αρχικό
υπόλοιπο]])=1,ΠοσόΔανείου,IF(Διαχείριση[[#This Row],[ημερομηνία
πληρωμής]]="",0,INDEX(Διαχείριση[], ROW()-4,8)))</f>
        <v>143614.14223207484</v>
      </c>
      <c r="E168" s="31">
        <f ca="1">IF(ΚαταχωρημένεςΤιμές,IF(ROW()-ROW(Διαχείριση[[#Headers],[τόκος]])=1,-IPMT(Επιτoκιο/12,1,ΔιάρκειαΔανείου-ROWS($C$4:C168)+1,Διαχείριση[[#This Row],[αρχικό
υπόλοιπο]]),IFERROR(-IPMT(Επιτoκιο/12,1,Διαχείριση[[#This Row],[Αρ.
δόσεων που απομένουν]],D169),0)),0)</f>
        <v>596.41204685562866</v>
      </c>
      <c r="F168" s="31">
        <f ca="1">IFERROR(IF(AND(ΚαταχωρημένεςΤιμές,Διαχείριση[[#This Row],[ημερομηνία
πληρωμής]]&lt;&gt;""),-PPMT(Επιτoκιο/12,1,ΔιάρκειαΔανείου-ROWS($C$4:C168)+1,Διαχείριση[[#This Row],[αρχικό
υπόλοιπο]]),""),0)</f>
        <v>475.250986723967</v>
      </c>
      <c r="G168" s="31">
        <f ca="1">IF(Διαχείριση[[#This Row],[ημερομηνία
πληρωμής]]="",0,ΦόροςΑκίνητηςΠεριουσίας)</f>
        <v>375</v>
      </c>
      <c r="H168" s="31">
        <f ca="1">IF(Διαχείριση[[#This Row],[ημερομηνία
πληρωμής]]="",0,Διαχείριση[[#This Row],[τόκος]]+Διαχείριση[[#This Row],[κεφάλαιο]]+Διαχείριση[[#This Row],[φόρος ακίνητης
περιουσίας]])</f>
        <v>1446.6630335795958</v>
      </c>
      <c r="I168" s="31">
        <f ca="1">IF(Διαχείριση[[#This Row],[ημερομηνία
πληρωμής]]="",0,Διαχείριση[[#This Row],[αρχικό
υπόλοιπο]]-Διαχείριση[[#This Row],[κεφάλαιο]])</f>
        <v>143138.89124535088</v>
      </c>
      <c r="J168" s="13">
        <f ca="1">IF(Διαχείριση[[#This Row],[υπόλοιπο
που απομένει]]&gt;0,ΤελευταίαΓραμμή-ROW(),0)</f>
        <v>195</v>
      </c>
    </row>
    <row r="169" spans="2:10" ht="15" customHeight="1" x14ac:dyDescent="0.25">
      <c r="B169" s="12">
        <f>ROWS($B$4:B169)</f>
        <v>166</v>
      </c>
      <c r="C169" s="30">
        <f ca="1">IF(ΚαταχωρημένεςΤιμές,IF(Διαχείριση[[#This Row],[Αρ.]]&lt;=ΔιάρκειαΔανείου,IF(ROW()-ROW(Διαχείριση[[#Headers],[ημερομηνία
πληρωμής]])=1,ΈναρξηΔανείου,IF(I168&gt;0,EDATE(C168,1),"")),""),"")</f>
        <v>48262</v>
      </c>
      <c r="D169" s="31">
        <f ca="1">IF(ROW()-ROW(Διαχείριση[[#Headers],[αρχικό
υπόλοιπο]])=1,ΠοσόΔανείου,IF(Διαχείριση[[#This Row],[ημερομηνία
πληρωμής]]="",0,INDEX(Διαχείριση[], ROW()-4,8)))</f>
        <v>143138.89124535088</v>
      </c>
      <c r="E169" s="31">
        <f ca="1">IF(ΚαταχωρημένεςΤιμές,IF(ROW()-ROW(Διαχείριση[[#Headers],[τόκος]])=1,-IPMT(Επιτoκιο/12,1,ΔιάρκειαΔανείου-ROWS($C$4:C169)+1,Διαχείριση[[#This Row],[αρχικό
υπόλοιπο]]),IFERROR(-IPMT(Επιτoκιο/12,1,Διαχείριση[[#This Row],[Αρ.
δόσεων που απομένουν]],D170),0)),0)</f>
        <v>594.42358352575923</v>
      </c>
      <c r="F169" s="31">
        <f ca="1">IFERROR(IF(AND(ΚαταχωρημένεςΤιμές,Διαχείριση[[#This Row],[ημερομηνία
πληρωμής]]&lt;&gt;""),-PPMT(Επιτoκιο/12,1,ΔιάρκειαΔανείου-ROWS($C$4:C169)+1,Διαχείριση[[#This Row],[αρχικό
υπόλοιπο]]),""),0)</f>
        <v>477.23119916865028</v>
      </c>
      <c r="G169" s="31">
        <f ca="1">IF(Διαχείριση[[#This Row],[ημερομηνία
πληρωμής]]="",0,ΦόροςΑκίνητηςΠεριουσίας)</f>
        <v>375</v>
      </c>
      <c r="H169" s="31">
        <f ca="1">IF(Διαχείριση[[#This Row],[ημερομηνία
πληρωμής]]="",0,Διαχείριση[[#This Row],[τόκος]]+Διαχείριση[[#This Row],[κεφάλαιο]]+Διαχείριση[[#This Row],[φόρος ακίνητης
περιουσίας]])</f>
        <v>1446.6547826944095</v>
      </c>
      <c r="I169" s="31">
        <f ca="1">IF(Διαχείριση[[#This Row],[ημερομηνία
πληρωμής]]="",0,Διαχείριση[[#This Row],[αρχικό
υπόλοιπο]]-Διαχείριση[[#This Row],[κεφάλαιο]])</f>
        <v>142661.66004618222</v>
      </c>
      <c r="J169" s="13">
        <f ca="1">IF(Διαχείριση[[#This Row],[υπόλοιπο
που απομένει]]&gt;0,ΤελευταίαΓραμμή-ROW(),0)</f>
        <v>194</v>
      </c>
    </row>
    <row r="170" spans="2:10" ht="15" customHeight="1" x14ac:dyDescent="0.25">
      <c r="B170" s="12">
        <f>ROWS($B$4:B170)</f>
        <v>167</v>
      </c>
      <c r="C170" s="30">
        <f ca="1">IF(ΚαταχωρημένεςΤιμές,IF(Διαχείριση[[#This Row],[Αρ.]]&lt;=ΔιάρκειαΔανείου,IF(ROW()-ROW(Διαχείριση[[#Headers],[ημερομηνία
πληρωμής]])=1,ΈναρξηΔανείου,IF(I169&gt;0,EDATE(C169,1),"")),""),"")</f>
        <v>48291</v>
      </c>
      <c r="D170" s="31">
        <f ca="1">IF(ROW()-ROW(Διαχείριση[[#Headers],[αρχικό
υπόλοιπο]])=1,ΠοσόΔανείου,IF(Διαχείριση[[#This Row],[ημερομηνία
πληρωμής]]="",0,INDEX(Διαχείριση[], ROW()-4,8)))</f>
        <v>142661.66004618222</v>
      </c>
      <c r="E170" s="31">
        <f ca="1">IF(ΚαταχωρημένεςΤιμές,IF(ROW()-ROW(Διαχείριση[[#Headers],[τόκος]])=1,-IPMT(Επιτoκιο/12,1,ΔιάρκειαΔανείου-ROWS($C$4:C170)+1,Διαχείριση[[#This Row],[αρχικό
υπόλοιπο]]),IFERROR(-IPMT(Επιτoκιο/12,1,Διαχείριση[[#This Row],[Αρ.
δόσεων που απομένουν]],D171),0)),0)</f>
        <v>592.42683493201548</v>
      </c>
      <c r="F170" s="31">
        <f ca="1">IFERROR(IF(AND(ΚαταχωρημένεςΤιμές,Διαχείριση[[#This Row],[ημερομηνία
πληρωμής]]&lt;&gt;""),-PPMT(Επιτoκιο/12,1,ΔιάρκειαΔανείου-ROWS($C$4:C170)+1,Διαχείριση[[#This Row],[αρχικό
υπόλοιπο]]),""),0)</f>
        <v>479.21966249851948</v>
      </c>
      <c r="G170" s="31">
        <f ca="1">IF(Διαχείριση[[#This Row],[ημερομηνία
πληρωμής]]="",0,ΦόροςΑκίνητηςΠεριουσίας)</f>
        <v>375</v>
      </c>
      <c r="H170" s="31">
        <f ca="1">IF(Διαχείριση[[#This Row],[ημερομηνία
πληρωμής]]="",0,Διαχείριση[[#This Row],[τόκος]]+Διαχείριση[[#This Row],[κεφάλαιο]]+Διαχείριση[[#This Row],[φόρος ακίνητης
περιουσίας]])</f>
        <v>1446.646497430535</v>
      </c>
      <c r="I170" s="31">
        <f ca="1">IF(Διαχείριση[[#This Row],[ημερομηνία
πληρωμής]]="",0,Διαχείριση[[#This Row],[αρχικό
υπόλοιπο]]-Διαχείριση[[#This Row],[κεφάλαιο]])</f>
        <v>142182.44038368372</v>
      </c>
      <c r="J170" s="13">
        <f ca="1">IF(Διαχείριση[[#This Row],[υπόλοιπο
που απομένει]]&gt;0,ΤελευταίαΓραμμή-ROW(),0)</f>
        <v>193</v>
      </c>
    </row>
    <row r="171" spans="2:10" ht="15" customHeight="1" x14ac:dyDescent="0.25">
      <c r="B171" s="12">
        <f>ROWS($B$4:B171)</f>
        <v>168</v>
      </c>
      <c r="C171" s="30">
        <f ca="1">IF(ΚαταχωρημένεςΤιμές,IF(Διαχείριση[[#This Row],[Αρ.]]&lt;=ΔιάρκειαΔανείου,IF(ROW()-ROW(Διαχείριση[[#Headers],[ημερομηνία
πληρωμής]])=1,ΈναρξηΔανείου,IF(I170&gt;0,EDATE(C170,1),"")),""),"")</f>
        <v>48322</v>
      </c>
      <c r="D171" s="31">
        <f ca="1">IF(ROW()-ROW(Διαχείριση[[#Headers],[αρχικό
υπόλοιπο]])=1,ΠοσόΔανείου,IF(Διαχείριση[[#This Row],[ημερομηνία
πληρωμής]]="",0,INDEX(Διαχείριση[], ROW()-4,8)))</f>
        <v>142182.44038368372</v>
      </c>
      <c r="E171" s="31">
        <f ca="1">IF(ΚαταχωρημένεςΤιμές,IF(ROW()-ROW(Διαχείριση[[#Headers],[τόκος]])=1,-IPMT(Επιτoκιο/12,1,ΔιάρκειαΔανείου-ROWS($C$4:C171)+1,Διαχείριση[[#This Row],[αρχικό
υπόλοιπο]]),IFERROR(-IPMT(Επιτoκιο/12,1,Διαχείριση[[#This Row],[Αρ.
δόσεων που απομένουν]],D172),0)),0)</f>
        <v>590.42176655246442</v>
      </c>
      <c r="F171" s="31">
        <f ca="1">IFERROR(IF(AND(ΚαταχωρημένεςΤιμές,Διαχείριση[[#This Row],[ημερομηνία
πληρωμής]]&lt;&gt;""),-PPMT(Επιτoκιο/12,1,ΔιάρκειαΔανείου-ROWS($C$4:C171)+1,Διαχείριση[[#This Row],[αρχικό
υπόλοιπο]]),""),0)</f>
        <v>481.21641109226334</v>
      </c>
      <c r="G171" s="31">
        <f ca="1">IF(Διαχείριση[[#This Row],[ημερομηνία
πληρωμής]]="",0,ΦόροςΑκίνητηςΠεριουσίας)</f>
        <v>375</v>
      </c>
      <c r="H171" s="31">
        <f ca="1">IF(Διαχείριση[[#This Row],[ημερομηνία
πληρωμής]]="",0,Διαχείριση[[#This Row],[τόκος]]+Διαχείριση[[#This Row],[κεφάλαιο]]+Διαχείριση[[#This Row],[φόρος ακίνητης
περιουσίας]])</f>
        <v>1446.6381776447279</v>
      </c>
      <c r="I171" s="31">
        <f ca="1">IF(Διαχείριση[[#This Row],[ημερομηνία
πληρωμής]]="",0,Διαχείριση[[#This Row],[αρχικό
υπόλοιπο]]-Διαχείριση[[#This Row],[κεφάλαιο]])</f>
        <v>141701.22397259146</v>
      </c>
      <c r="J171" s="13">
        <f ca="1">IF(Διαχείριση[[#This Row],[υπόλοιπο
που απομένει]]&gt;0,ΤελευταίαΓραμμή-ROW(),0)</f>
        <v>192</v>
      </c>
    </row>
    <row r="172" spans="2:10" ht="15" customHeight="1" x14ac:dyDescent="0.25">
      <c r="B172" s="12">
        <f>ROWS($B$4:B172)</f>
        <v>169</v>
      </c>
      <c r="C172" s="30">
        <f ca="1">IF(ΚαταχωρημένεςΤιμές,IF(Διαχείριση[[#This Row],[Αρ.]]&lt;=ΔιάρκειαΔανείου,IF(ROW()-ROW(Διαχείριση[[#Headers],[ημερομηνία
πληρωμής]])=1,ΈναρξηΔανείου,IF(I171&gt;0,EDATE(C171,1),"")),""),"")</f>
        <v>48352</v>
      </c>
      <c r="D172" s="31">
        <f ca="1">IF(ROW()-ROW(Διαχείριση[[#Headers],[αρχικό
υπόλοιπο]])=1,ΠοσόΔανείου,IF(Διαχείριση[[#This Row],[ημερομηνία
πληρωμής]]="",0,INDEX(Διαχείριση[], ROW()-4,8)))</f>
        <v>141701.22397259146</v>
      </c>
      <c r="E172" s="31">
        <f ca="1">IF(ΚαταχωρημένεςΤιμές,IF(ROW()-ROW(Διαχείριση[[#Headers],[τόκος]])=1,-IPMT(Επιτoκιο/12,1,ΔιάρκειαΔανείου-ROWS($C$4:C172)+1,Διαχείριση[[#This Row],[αρχικό
υπόλοιπο]]),IFERROR(-IPMT(Επιτoκιο/12,1,Διαχείριση[[#This Row],[Αρ.
δόσεων που απομένουν]],D173),0)),0)</f>
        <v>588.4083437213319</v>
      </c>
      <c r="F172" s="31">
        <f ca="1">IFERROR(IF(AND(ΚαταχωρημένεςΤιμές,Διαχείριση[[#This Row],[ημερομηνία
πληρωμής]]&lt;&gt;""),-PPMT(Επιτoκιο/12,1,ΔιάρκειαΔανείου-ROWS($C$4:C172)+1,Διαχείριση[[#This Row],[αρχικό
υπόλοιπο]]),""),0)</f>
        <v>483.22147947181452</v>
      </c>
      <c r="G172" s="31">
        <f ca="1">IF(Διαχείριση[[#This Row],[ημερομηνία
πληρωμής]]="",0,ΦόροςΑκίνητηςΠεριουσίας)</f>
        <v>375</v>
      </c>
      <c r="H172" s="31">
        <f ca="1">IF(Διαχείριση[[#This Row],[ημερομηνία
πληρωμής]]="",0,Διαχείριση[[#This Row],[τόκος]]+Διαχείριση[[#This Row],[κεφάλαιο]]+Διαχείριση[[#This Row],[φόρος ακίνητης
περιουσίας]])</f>
        <v>1446.6298231931464</v>
      </c>
      <c r="I172" s="31">
        <f ca="1">IF(Διαχείριση[[#This Row],[ημερομηνία
πληρωμής]]="",0,Διαχείριση[[#This Row],[αρχικό
υπόλοιπο]]-Διαχείριση[[#This Row],[κεφάλαιο]])</f>
        <v>141218.00249311965</v>
      </c>
      <c r="J172" s="13">
        <f ca="1">IF(Διαχείριση[[#This Row],[υπόλοιπο
που απομένει]]&gt;0,ΤελευταίαΓραμμή-ROW(),0)</f>
        <v>191</v>
      </c>
    </row>
    <row r="173" spans="2:10" ht="15" customHeight="1" x14ac:dyDescent="0.25">
      <c r="B173" s="12">
        <f>ROWS($B$4:B173)</f>
        <v>170</v>
      </c>
      <c r="C173" s="30">
        <f ca="1">IF(ΚαταχωρημένεςΤιμές,IF(Διαχείριση[[#This Row],[Αρ.]]&lt;=ΔιάρκειαΔανείου,IF(ROW()-ROW(Διαχείριση[[#Headers],[ημερομηνία
πληρωμής]])=1,ΈναρξηΔανείου,IF(I172&gt;0,EDATE(C172,1),"")),""),"")</f>
        <v>48383</v>
      </c>
      <c r="D173" s="31">
        <f ca="1">IF(ROW()-ROW(Διαχείριση[[#Headers],[αρχικό
υπόλοιπο]])=1,ΠοσόΔανείου,IF(Διαχείριση[[#This Row],[ημερομηνία
πληρωμής]]="",0,INDEX(Διαχείριση[], ROW()-4,8)))</f>
        <v>141218.00249311965</v>
      </c>
      <c r="E173" s="31">
        <f ca="1">IF(ΚαταχωρημένεςΤιμές,IF(ROW()-ROW(Διαχείριση[[#Headers],[τόκος]])=1,-IPMT(Επιτoκιο/12,1,ΔιάρκειαΔανείου-ROWS($C$4:C173)+1,Διαχείριση[[#This Row],[αρχικό
υπόλοιπο]]),IFERROR(-IPMT(Επιτoκιο/12,1,Διαχείριση[[#This Row],[Αρ.
δόσεων που απομένουν]],D174),0)),0)</f>
        <v>586.38653162840296</v>
      </c>
      <c r="F173" s="31">
        <f ca="1">IFERROR(IF(AND(ΚαταχωρημένεςΤιμές,Διαχείριση[[#This Row],[ημερομηνία
πληρωμής]]&lt;&gt;""),-PPMT(Επιτoκιο/12,1,ΔιάρκειαΔανείου-ROWS($C$4:C173)+1,Διαχείριση[[#This Row],[αρχικό
υπόλοιπο]]),""),0)</f>
        <v>485.23490230294715</v>
      </c>
      <c r="G173" s="31">
        <f ca="1">IF(Διαχείριση[[#This Row],[ημερομηνία
πληρωμής]]="",0,ΦόροςΑκίνητηςΠεριουσίας)</f>
        <v>375</v>
      </c>
      <c r="H173" s="31">
        <f ca="1">IF(Διαχείριση[[#This Row],[ημερομηνία
πληρωμής]]="",0,Διαχείριση[[#This Row],[τόκος]]+Διαχείριση[[#This Row],[κεφάλαιο]]+Διαχείριση[[#This Row],[φόρος ακίνητης
περιουσίας]])</f>
        <v>1446.6214339313501</v>
      </c>
      <c r="I173" s="31">
        <f ca="1">IF(Διαχείριση[[#This Row],[ημερομηνία
πληρωμής]]="",0,Διαχείριση[[#This Row],[αρχικό
υπόλοιπο]]-Διαχείριση[[#This Row],[κεφάλαιο]])</f>
        <v>140732.76759081671</v>
      </c>
      <c r="J173" s="13">
        <f ca="1">IF(Διαχείριση[[#This Row],[υπόλοιπο
που απομένει]]&gt;0,ΤελευταίαΓραμμή-ROW(),0)</f>
        <v>190</v>
      </c>
    </row>
    <row r="174" spans="2:10" ht="15" customHeight="1" x14ac:dyDescent="0.25">
      <c r="B174" s="12">
        <f>ROWS($B$4:B174)</f>
        <v>171</v>
      </c>
      <c r="C174" s="30">
        <f ca="1">IF(ΚαταχωρημένεςΤιμές,IF(Διαχείριση[[#This Row],[Αρ.]]&lt;=ΔιάρκειαΔανείου,IF(ROW()-ROW(Διαχείριση[[#Headers],[ημερομηνία
πληρωμής]])=1,ΈναρξηΔανείου,IF(I173&gt;0,EDATE(C173,1),"")),""),"")</f>
        <v>48413</v>
      </c>
      <c r="D174" s="31">
        <f ca="1">IF(ROW()-ROW(Διαχείριση[[#Headers],[αρχικό
υπόλοιπο]])=1,ΠοσόΔανείου,IF(Διαχείριση[[#This Row],[ημερομηνία
πληρωμής]]="",0,INDEX(Διαχείριση[], ROW()-4,8)))</f>
        <v>140732.76759081671</v>
      </c>
      <c r="E174" s="31">
        <f ca="1">IF(ΚαταχωρημένεςΤιμές,IF(ROW()-ROW(Διαχείριση[[#Headers],[τόκος]])=1,-IPMT(Επιτoκιο/12,1,ΔιάρκειαΔανείου-ROWS($C$4:C174)+1,Διαχείριση[[#This Row],[αρχικό
υπόλοιπο]]),IFERROR(-IPMT(Επιτoκιο/12,1,Διαχείριση[[#This Row],[Αρ.
δόσεων που απομένουν]],D175),0)),0)</f>
        <v>584.35629531842005</v>
      </c>
      <c r="F174" s="31">
        <f ca="1">IFERROR(IF(AND(ΚαταχωρημένεςΤιμές,Διαχείριση[[#This Row],[ημερομηνία
πληρωμής]]&lt;&gt;""),-PPMT(Επιτoκιο/12,1,ΔιάρκειαΔανείου-ROWS($C$4:C174)+1,Διαχείριση[[#This Row],[αρχικό
υπόλοιπο]]),""),0)</f>
        <v>487.25671439587603</v>
      </c>
      <c r="G174" s="31">
        <f ca="1">IF(Διαχείριση[[#This Row],[ημερομηνία
πληρωμής]]="",0,ΦόροςΑκίνητηςΠεριουσίας)</f>
        <v>375</v>
      </c>
      <c r="H174" s="31">
        <f ca="1">IF(Διαχείριση[[#This Row],[ημερομηνία
πληρωμής]]="",0,Διαχείριση[[#This Row],[τόκος]]+Διαχείριση[[#This Row],[κεφάλαιο]]+Διαχείριση[[#This Row],[φόρος ακίνητης
περιουσίας]])</f>
        <v>1446.6130097142961</v>
      </c>
      <c r="I174" s="31">
        <f ca="1">IF(Διαχείριση[[#This Row],[ημερομηνία
πληρωμής]]="",0,Διαχείριση[[#This Row],[αρχικό
υπόλοιπο]]-Διαχείριση[[#This Row],[κεφάλαιο]])</f>
        <v>140245.51087642083</v>
      </c>
      <c r="J174" s="13">
        <f ca="1">IF(Διαχείριση[[#This Row],[υπόλοιπο
που απομένει]]&gt;0,ΤελευταίαΓραμμή-ROW(),0)</f>
        <v>189</v>
      </c>
    </row>
    <row r="175" spans="2:10" ht="15" customHeight="1" x14ac:dyDescent="0.25">
      <c r="B175" s="12">
        <f>ROWS($B$4:B175)</f>
        <v>172</v>
      </c>
      <c r="C175" s="30">
        <f ca="1">IF(ΚαταχωρημένεςΤιμές,IF(Διαχείριση[[#This Row],[Αρ.]]&lt;=ΔιάρκειαΔανείου,IF(ROW()-ROW(Διαχείριση[[#Headers],[ημερομηνία
πληρωμής]])=1,ΈναρξηΔανείου,IF(I174&gt;0,EDATE(C174,1),"")),""),"")</f>
        <v>48444</v>
      </c>
      <c r="D175" s="31">
        <f ca="1">IF(ROW()-ROW(Διαχείριση[[#Headers],[αρχικό
υπόλοιπο]])=1,ΠοσόΔανείου,IF(Διαχείριση[[#This Row],[ημερομηνία
πληρωμής]]="",0,INDEX(Διαχείριση[], ROW()-4,8)))</f>
        <v>140245.51087642083</v>
      </c>
      <c r="E175" s="31">
        <f ca="1">IF(ΚαταχωρημένεςΤιμές,IF(ROW()-ROW(Διαχείριση[[#Headers],[τόκος]])=1,-IPMT(Επιτoκιο/12,1,ΔιάρκειαΔανείου-ROWS($C$4:C175)+1,Διαχείριση[[#This Row],[αρχικό
υπόλοιπο]]),IFERROR(-IPMT(Επιτoκιο/12,1,Διαχείριση[[#This Row],[Αρ.
δόσεων που απομένουν]],D176),0)),0)</f>
        <v>582.31759969047903</v>
      </c>
      <c r="F175" s="31">
        <f ca="1">IFERROR(IF(AND(ΚαταχωρημένεςΤιμές,Διαχείριση[[#This Row],[ημερομηνία
πληρωμής]]&lt;&gt;""),-PPMT(Επιτoκιο/12,1,ΔιάρκειαΔανείου-ROWS($C$4:C175)+1,Διαχείριση[[#This Row],[αρχικό
υπόλοιπο]]),""),0)</f>
        <v>489.28695070585889</v>
      </c>
      <c r="G175" s="31">
        <f ca="1">IF(Διαχείριση[[#This Row],[ημερομηνία
πληρωμής]]="",0,ΦόροςΑκίνητηςΠεριουσίας)</f>
        <v>375</v>
      </c>
      <c r="H175" s="31">
        <f ca="1">IF(Διαχείριση[[#This Row],[ημερομηνία
πληρωμής]]="",0,Διαχείριση[[#This Row],[τόκος]]+Διαχείριση[[#This Row],[κεφάλαιο]]+Διαχείριση[[#This Row],[φόρος ακίνητης
περιουσίας]])</f>
        <v>1446.6045503963378</v>
      </c>
      <c r="I175" s="31">
        <f ca="1">IF(Διαχείριση[[#This Row],[ημερομηνία
πληρωμής]]="",0,Διαχείριση[[#This Row],[αρχικό
υπόλοιπο]]-Διαχείριση[[#This Row],[κεφάλαιο]])</f>
        <v>139756.22392571496</v>
      </c>
      <c r="J175" s="13">
        <f ca="1">IF(Διαχείριση[[#This Row],[υπόλοιπο
που απομένει]]&gt;0,ΤελευταίαΓραμμή-ROW(),0)</f>
        <v>188</v>
      </c>
    </row>
    <row r="176" spans="2:10" ht="15" customHeight="1" x14ac:dyDescent="0.25">
      <c r="B176" s="12">
        <f>ROWS($B$4:B176)</f>
        <v>173</v>
      </c>
      <c r="C176" s="30">
        <f ca="1">IF(ΚαταχωρημένεςΤιμές,IF(Διαχείριση[[#This Row],[Αρ.]]&lt;=ΔιάρκειαΔανείου,IF(ROW()-ROW(Διαχείριση[[#Headers],[ημερομηνία
πληρωμής]])=1,ΈναρξηΔανείου,IF(I175&gt;0,EDATE(C175,1),"")),""),"")</f>
        <v>48475</v>
      </c>
      <c r="D176" s="31">
        <f ca="1">IF(ROW()-ROW(Διαχείριση[[#Headers],[αρχικό
υπόλοιπο]])=1,ΠοσόΔανείου,IF(Διαχείριση[[#This Row],[ημερομηνία
πληρωμής]]="",0,INDEX(Διαχείριση[], ROW()-4,8)))</f>
        <v>139756.22392571496</v>
      </c>
      <c r="E176" s="31">
        <f ca="1">IF(ΚαταχωρημένεςΤιμές,IF(ROW()-ROW(Διαχείριση[[#Headers],[τόκος]])=1,-IPMT(Επιτoκιο/12,1,ΔιάρκειαΔανείου-ROWS($C$4:C176)+1,Διαχείριση[[#This Row],[αρχικό
υπόλοιπο]]),IFERROR(-IPMT(Επιτoκιο/12,1,Διαχείριση[[#This Row],[Αρ.
δόσεων που απομένουν]],D177),0)),0)</f>
        <v>580.2704094974215</v>
      </c>
      <c r="F176" s="31">
        <f ca="1">IFERROR(IF(AND(ΚαταχωρημένεςΤιμές,Διαχείριση[[#This Row],[ημερομηνία
πληρωμής]]&lt;&gt;""),-PPMT(Επιτoκιο/12,1,ΔιάρκειαΔανείου-ROWS($C$4:C176)+1,Διαχείριση[[#This Row],[αρχικό
υπόλοιπο]]),""),0)</f>
        <v>491.32564633379985</v>
      </c>
      <c r="G176" s="31">
        <f ca="1">IF(Διαχείριση[[#This Row],[ημερομηνία
πληρωμής]]="",0,ΦόροςΑκίνητηςΠεριουσίας)</f>
        <v>375</v>
      </c>
      <c r="H176" s="31">
        <f ca="1">IF(Διαχείριση[[#This Row],[ημερομηνία
πληρωμής]]="",0,Διαχείριση[[#This Row],[τόκος]]+Διαχείριση[[#This Row],[κεφάλαιο]]+Διαχείριση[[#This Row],[φόρος ακίνητης
περιουσίας]])</f>
        <v>1446.5960558312213</v>
      </c>
      <c r="I176" s="31">
        <f ca="1">IF(Διαχείριση[[#This Row],[ημερομηνία
πληρωμής]]="",0,Διαχείριση[[#This Row],[αρχικό
υπόλοιπο]]-Διαχείριση[[#This Row],[κεφάλαιο]])</f>
        <v>139264.89827938116</v>
      </c>
      <c r="J176" s="13">
        <f ca="1">IF(Διαχείριση[[#This Row],[υπόλοιπο
που απομένει]]&gt;0,ΤελευταίαΓραμμή-ROW(),0)</f>
        <v>187</v>
      </c>
    </row>
    <row r="177" spans="2:10" ht="15" customHeight="1" x14ac:dyDescent="0.25">
      <c r="B177" s="12">
        <f>ROWS($B$4:B177)</f>
        <v>174</v>
      </c>
      <c r="C177" s="30">
        <f ca="1">IF(ΚαταχωρημένεςΤιμές,IF(Διαχείριση[[#This Row],[Αρ.]]&lt;=ΔιάρκειαΔανείου,IF(ROW()-ROW(Διαχείριση[[#Headers],[ημερομηνία
πληρωμής]])=1,ΈναρξηΔανείου,IF(I176&gt;0,EDATE(C176,1),"")),""),"")</f>
        <v>48505</v>
      </c>
      <c r="D177" s="31">
        <f ca="1">IF(ROW()-ROW(Διαχείριση[[#Headers],[αρχικό
υπόλοιπο]])=1,ΠοσόΔανείου,IF(Διαχείριση[[#This Row],[ημερομηνία
πληρωμής]]="",0,INDEX(Διαχείριση[], ROW()-4,8)))</f>
        <v>139264.89827938116</v>
      </c>
      <c r="E177" s="31">
        <f ca="1">IF(ΚαταχωρημένεςΤιμές,IF(ROW()-ROW(Διαχείριση[[#Headers],[τόκος]])=1,-IPMT(Επιτoκιο/12,1,ΔιάρκειαΔανείου-ROWS($C$4:C177)+1,Διαχείριση[[#This Row],[αρχικό
υπόλοιπο]]),IFERROR(-IPMT(Επιτoκιο/12,1,Διαχείριση[[#This Row],[Αρ.
δόσεων που απομένουν]],D178),0)),0)</f>
        <v>578.21468934522625</v>
      </c>
      <c r="F177" s="31">
        <f ca="1">IFERROR(IF(AND(ΚαταχωρημένεςΤιμές,Διαχείριση[[#This Row],[ημερομηνία
πληρωμής]]&lt;&gt;""),-PPMT(Επιτoκιο/12,1,ΔιάρκειαΔανείου-ROWS($C$4:C177)+1,Διαχείριση[[#This Row],[αρχικό
υπόλοιπο]]),""),0)</f>
        <v>493.37283652685738</v>
      </c>
      <c r="G177" s="31">
        <f ca="1">IF(Διαχείριση[[#This Row],[ημερομηνία
πληρωμής]]="",0,ΦόροςΑκίνητηςΠεριουσίας)</f>
        <v>375</v>
      </c>
      <c r="H177" s="31">
        <f ca="1">IF(Διαχείριση[[#This Row],[ημερομηνία
πληρωμής]]="",0,Διαχείριση[[#This Row],[τόκος]]+Διαχείριση[[#This Row],[κεφάλαιο]]+Διαχείριση[[#This Row],[φόρος ακίνητης
περιουσίας]])</f>
        <v>1446.5875258720837</v>
      </c>
      <c r="I177" s="31">
        <f ca="1">IF(Διαχείριση[[#This Row],[ημερομηνία
πληρωμής]]="",0,Διαχείριση[[#This Row],[αρχικό
υπόλοιπο]]-Διαχείριση[[#This Row],[κεφάλαιο]])</f>
        <v>138771.5254428543</v>
      </c>
      <c r="J177" s="13">
        <f ca="1">IF(Διαχείριση[[#This Row],[υπόλοιπο
που απομένει]]&gt;0,ΤελευταίαΓραμμή-ROW(),0)</f>
        <v>186</v>
      </c>
    </row>
    <row r="178" spans="2:10" ht="15" customHeight="1" x14ac:dyDescent="0.25">
      <c r="B178" s="12">
        <f>ROWS($B$4:B178)</f>
        <v>175</v>
      </c>
      <c r="C178" s="30">
        <f ca="1">IF(ΚαταχωρημένεςΤιμές,IF(Διαχείριση[[#This Row],[Αρ.]]&lt;=ΔιάρκειαΔανείου,IF(ROW()-ROW(Διαχείριση[[#Headers],[ημερομηνία
πληρωμής]])=1,ΈναρξηΔανείου,IF(I177&gt;0,EDATE(C177,1),"")),""),"")</f>
        <v>48536</v>
      </c>
      <c r="D178" s="31">
        <f ca="1">IF(ROW()-ROW(Διαχείριση[[#Headers],[αρχικό
υπόλοιπο]])=1,ΠοσόΔανείου,IF(Διαχείριση[[#This Row],[ημερομηνία
πληρωμής]]="",0,INDEX(Διαχείριση[], ROW()-4,8)))</f>
        <v>138771.5254428543</v>
      </c>
      <c r="E178" s="31">
        <f ca="1">IF(ΚαταχωρημένεςΤιμές,IF(ROW()-ROW(Διαχείριση[[#Headers],[τόκος]])=1,-IPMT(Επιτoκιο/12,1,ΔιάρκειαΔανείου-ROWS($C$4:C178)+1,Διαχείριση[[#This Row],[αρχικό
υπόλοιπο]]),IFERROR(-IPMT(Επιτoκιο/12,1,Διαχείριση[[#This Row],[Αρ.
δόσεων που απομένουν]],D179),0)),0)</f>
        <v>576.15040369239682</v>
      </c>
      <c r="F178" s="31">
        <f ca="1">IFERROR(IF(AND(ΚαταχωρημένεςΤιμές,Διαχείριση[[#This Row],[ημερομηνία
πληρωμής]]&lt;&gt;""),-PPMT(Επιτoκιο/12,1,ΔιάρκειαΔανείου-ROWS($C$4:C178)+1,Διαχείριση[[#This Row],[αρχικό
υπόλοιπο]]),""),0)</f>
        <v>495.42855667905263</v>
      </c>
      <c r="G178" s="31">
        <f ca="1">IF(Διαχείριση[[#This Row],[ημερομηνία
πληρωμής]]="",0,ΦόροςΑκίνητηςΠεριουσίας)</f>
        <v>375</v>
      </c>
      <c r="H178" s="31">
        <f ca="1">IF(Διαχείριση[[#This Row],[ημερομηνία
πληρωμής]]="",0,Διαχείριση[[#This Row],[τόκος]]+Διαχείριση[[#This Row],[κεφάλαιο]]+Διαχείριση[[#This Row],[φόρος ακίνητης
περιουσίας]])</f>
        <v>1446.5789603714495</v>
      </c>
      <c r="I178" s="31">
        <f ca="1">IF(Διαχείριση[[#This Row],[ημερομηνία
πληρωμής]]="",0,Διαχείριση[[#This Row],[αρχικό
υπόλοιπο]]-Διαχείριση[[#This Row],[κεφάλαιο]])</f>
        <v>138276.09688617525</v>
      </c>
      <c r="J178" s="13">
        <f ca="1">IF(Διαχείριση[[#This Row],[υπόλοιπο
που απομένει]]&gt;0,ΤελευταίαΓραμμή-ROW(),0)</f>
        <v>185</v>
      </c>
    </row>
    <row r="179" spans="2:10" ht="15" customHeight="1" x14ac:dyDescent="0.25">
      <c r="B179" s="12">
        <f>ROWS($B$4:B179)</f>
        <v>176</v>
      </c>
      <c r="C179" s="30">
        <f ca="1">IF(ΚαταχωρημένεςΤιμές,IF(Διαχείριση[[#This Row],[Αρ.]]&lt;=ΔιάρκειαΔανείου,IF(ROW()-ROW(Διαχείριση[[#Headers],[ημερομηνία
πληρωμής]])=1,ΈναρξηΔανείου,IF(I178&gt;0,EDATE(C178,1),"")),""),"")</f>
        <v>48566</v>
      </c>
      <c r="D179" s="31">
        <f ca="1">IF(ROW()-ROW(Διαχείριση[[#Headers],[αρχικό
υπόλοιπο]])=1,ΠοσόΔανείου,IF(Διαχείριση[[#This Row],[ημερομηνία
πληρωμής]]="",0,INDEX(Διαχείριση[], ROW()-4,8)))</f>
        <v>138276.09688617525</v>
      </c>
      <c r="E179" s="31">
        <f ca="1">IF(ΚαταχωρημένεςΤιμές,IF(ROW()-ROW(Διαχείριση[[#Headers],[τόκος]])=1,-IPMT(Επιτoκιο/12,1,ΔιάρκειαΔανείου-ROWS($C$4:C179)+1,Διαχείριση[[#This Row],[αρχικό
υπόλοιπο]]),IFERROR(-IPMT(Επιτoκιο/12,1,Διαχείριση[[#This Row],[Αρ.
δόσεων που απομένουν]],D180),0)),0)</f>
        <v>574.07751684934738</v>
      </c>
      <c r="F179" s="31">
        <f ca="1">IFERROR(IF(AND(ΚαταχωρημένεςΤιμές,Διαχείριση[[#This Row],[ημερομηνία
πληρωμής]]&lt;&gt;""),-PPMT(Επιτoκιο/12,1,ΔιάρκειαΔανείου-ROWS($C$4:C179)+1,Διαχείριση[[#This Row],[αρχικό
υπόλοιπο]]),""),0)</f>
        <v>497.492842331882</v>
      </c>
      <c r="G179" s="31">
        <f ca="1">IF(Διαχείριση[[#This Row],[ημερομηνία
πληρωμής]]="",0,ΦόροςΑκίνητηςΠεριουσίας)</f>
        <v>375</v>
      </c>
      <c r="H179" s="31">
        <f ca="1">IF(Διαχείριση[[#This Row],[ημερομηνία
πληρωμής]]="",0,Διαχείριση[[#This Row],[τόκος]]+Διαχείριση[[#This Row],[κεφάλαιο]]+Διαχείριση[[#This Row],[φόρος ακίνητης
περιουσίας]])</f>
        <v>1446.5703591812294</v>
      </c>
      <c r="I179" s="31">
        <f ca="1">IF(Διαχείριση[[#This Row],[ημερομηνία
πληρωμής]]="",0,Διαχείριση[[#This Row],[αρχικό
υπόλοιπο]]-Διαχείριση[[#This Row],[κεφάλαιο]])</f>
        <v>137778.60404384337</v>
      </c>
      <c r="J179" s="13">
        <f ca="1">IF(Διαχείριση[[#This Row],[υπόλοιπο
που απομένει]]&gt;0,ΤελευταίαΓραμμή-ROW(),0)</f>
        <v>184</v>
      </c>
    </row>
    <row r="180" spans="2:10" ht="15" customHeight="1" x14ac:dyDescent="0.25">
      <c r="B180" s="12">
        <f>ROWS($B$4:B180)</f>
        <v>177</v>
      </c>
      <c r="C180" s="30">
        <f ca="1">IF(ΚαταχωρημένεςΤιμές,IF(Διαχείριση[[#This Row],[Αρ.]]&lt;=ΔιάρκειαΔανείου,IF(ROW()-ROW(Διαχείριση[[#Headers],[ημερομηνία
πληρωμής]])=1,ΈναρξηΔανείου,IF(I179&gt;0,EDATE(C179,1),"")),""),"")</f>
        <v>48597</v>
      </c>
      <c r="D180" s="31">
        <f ca="1">IF(ROW()-ROW(Διαχείριση[[#Headers],[αρχικό
υπόλοιπο]])=1,ΠοσόΔανείου,IF(Διαχείριση[[#This Row],[ημερομηνία
πληρωμής]]="",0,INDEX(Διαχείριση[], ROW()-4,8)))</f>
        <v>137778.60404384337</v>
      </c>
      <c r="E180" s="31">
        <f ca="1">IF(ΚαταχωρημένεςΤιμές,IF(ROW()-ROW(Διαχείριση[[#Headers],[τόκος]])=1,-IPMT(Επιτoκιο/12,1,ΔιάρκειαΔανείου-ROWS($C$4:C180)+1,Διαχείριση[[#This Row],[αρχικό
υπόλοιπο]]),IFERROR(-IPMT(Επιτoκιο/12,1,Διαχείριση[[#This Row],[Αρ.
δόσεων που απομένουν]],D181),0)),0)</f>
        <v>571.99599297778514</v>
      </c>
      <c r="F180" s="31">
        <f ca="1">IFERROR(IF(AND(ΚαταχωρημένεςΤιμές,Διαχείριση[[#This Row],[ημερομηνία
πληρωμής]]&lt;&gt;""),-PPMT(Επιτoκιο/12,1,ΔιάρκειαΔανείου-ROWS($C$4:C180)+1,Διαχείριση[[#This Row],[αρχικό
υπόλοιπο]]),""),0)</f>
        <v>499.56572917493156</v>
      </c>
      <c r="G180" s="31">
        <f ca="1">IF(Διαχείριση[[#This Row],[ημερομηνία
πληρωμής]]="",0,ΦόροςΑκίνητηςΠεριουσίας)</f>
        <v>375</v>
      </c>
      <c r="H180" s="31">
        <f ca="1">IF(Διαχείριση[[#This Row],[ημερομηνία
πληρωμής]]="",0,Διαχείριση[[#This Row],[τόκος]]+Διαχείριση[[#This Row],[κεφάλαιο]]+Διαχείριση[[#This Row],[φόρος ακίνητης
περιουσίας]])</f>
        <v>1446.5617221527168</v>
      </c>
      <c r="I180" s="31">
        <f ca="1">IF(Διαχείριση[[#This Row],[ημερομηνία
πληρωμής]]="",0,Διαχείριση[[#This Row],[αρχικό
υπόλοιπο]]-Διαχείριση[[#This Row],[κεφάλαιο]])</f>
        <v>137279.03831466843</v>
      </c>
      <c r="J180" s="13">
        <f ca="1">IF(Διαχείριση[[#This Row],[υπόλοιπο
που απομένει]]&gt;0,ΤελευταίαΓραμμή-ROW(),0)</f>
        <v>183</v>
      </c>
    </row>
    <row r="181" spans="2:10" ht="15" customHeight="1" x14ac:dyDescent="0.25">
      <c r="B181" s="12">
        <f>ROWS($B$4:B181)</f>
        <v>178</v>
      </c>
      <c r="C181" s="30">
        <f ca="1">IF(ΚαταχωρημένεςΤιμές,IF(Διαχείριση[[#This Row],[Αρ.]]&lt;=ΔιάρκειαΔανείου,IF(ROW()-ROW(Διαχείριση[[#Headers],[ημερομηνία
πληρωμής]])=1,ΈναρξηΔανείου,IF(I180&gt;0,EDATE(C180,1),"")),""),"")</f>
        <v>48628</v>
      </c>
      <c r="D181" s="31">
        <f ca="1">IF(ROW()-ROW(Διαχείριση[[#Headers],[αρχικό
υπόλοιπο]])=1,ΠοσόΔανείου,IF(Διαχείριση[[#This Row],[ημερομηνία
πληρωμής]]="",0,INDEX(Διαχείριση[], ROW()-4,8)))</f>
        <v>137279.03831466843</v>
      </c>
      <c r="E181" s="31">
        <f ca="1">IF(ΚαταχωρημένεςΤιμές,IF(ROW()-ROW(Διαχείριση[[#Headers],[τόκος]])=1,-IPMT(Επιτoκιο/12,1,ΔιάρκειαΔανείου-ROWS($C$4:C181)+1,Διαχείριση[[#This Row],[αρχικό
υπόλοιπο]]),IFERROR(-IPMT(Επιτoκιο/12,1,Διαχείριση[[#This Row],[Αρ.
δόσεων που απομένουν]],D182),0)),0)</f>
        <v>569.90579609009148</v>
      </c>
      <c r="F181" s="31">
        <f ca="1">IFERROR(IF(AND(ΚαταχωρημένεςΤιμές,Διαχείριση[[#This Row],[ημερομηνία
πληρωμής]]&lt;&gt;""),-PPMT(Επιτoκιο/12,1,ΔιάρκειαΔανείου-ROWS($C$4:C181)+1,Διαχείριση[[#This Row],[αρχικό
υπόλοιπο]]),""),0)</f>
        <v>501.6472530464938</v>
      </c>
      <c r="G181" s="31">
        <f ca="1">IF(Διαχείριση[[#This Row],[ημερομηνία
πληρωμής]]="",0,ΦόροςΑκίνητηςΠεριουσίας)</f>
        <v>375</v>
      </c>
      <c r="H181" s="31">
        <f ca="1">IF(Διαχείριση[[#This Row],[ημερομηνία
πληρωμής]]="",0,Διαχείριση[[#This Row],[τόκος]]+Διαχείριση[[#This Row],[κεφάλαιο]]+Διαχείριση[[#This Row],[φόρος ακίνητης
περιουσίας]])</f>
        <v>1446.5530491365853</v>
      </c>
      <c r="I181" s="31">
        <f ca="1">IF(Διαχείριση[[#This Row],[ημερομηνία
πληρωμής]]="",0,Διαχείριση[[#This Row],[αρχικό
υπόλοιπο]]-Διαχείριση[[#This Row],[κεφάλαιο]])</f>
        <v>136777.39106162195</v>
      </c>
      <c r="J181" s="13">
        <f ca="1">IF(Διαχείριση[[#This Row],[υπόλοιπο
που απομένει]]&gt;0,ΤελευταίαΓραμμή-ROW(),0)</f>
        <v>182</v>
      </c>
    </row>
    <row r="182" spans="2:10" ht="15" customHeight="1" x14ac:dyDescent="0.25">
      <c r="B182" s="12">
        <f>ROWS($B$4:B182)</f>
        <v>179</v>
      </c>
      <c r="C182" s="30">
        <f ca="1">IF(ΚαταχωρημένεςΤιμές,IF(Διαχείριση[[#This Row],[Αρ.]]&lt;=ΔιάρκειαΔανείου,IF(ROW()-ROW(Διαχείριση[[#Headers],[ημερομηνία
πληρωμής]])=1,ΈναρξηΔανείου,IF(I181&gt;0,EDATE(C181,1),"")),""),"")</f>
        <v>48656</v>
      </c>
      <c r="D182" s="31">
        <f ca="1">IF(ROW()-ROW(Διαχείριση[[#Headers],[αρχικό
υπόλοιπο]])=1,ΠοσόΔανείου,IF(Διαχείριση[[#This Row],[ημερομηνία
πληρωμής]]="",0,INDEX(Διαχείριση[], ROW()-4,8)))</f>
        <v>136777.39106162195</v>
      </c>
      <c r="E182" s="31">
        <f ca="1">IF(ΚαταχωρημένεςΤιμές,IF(ROW()-ROW(Διαχείριση[[#Headers],[τόκος]])=1,-IPMT(Επιτoκιο/12,1,ΔιάρκειαΔανείου-ROWS($C$4:C182)+1,Διαχείριση[[#This Row],[αρχικό
υπόλοιπο]]),IFERROR(-IPMT(Επιτoκιο/12,1,Διαχείριση[[#This Row],[Αρ.
δόσεων που απομένουν]],D183),0)),0)</f>
        <v>567.80689004869907</v>
      </c>
      <c r="F182" s="31">
        <f ca="1">IFERROR(IF(AND(ΚαταχωρημένεςΤιμές,Διαχείριση[[#This Row],[ημερομηνία
πληρωμής]]&lt;&gt;""),-PPMT(Επιτoκιο/12,1,ΔιάρκειαΔανείου-ROWS($C$4:C182)+1,Διαχείριση[[#This Row],[αρχικό
υπόλοιπο]]),""),0)</f>
        <v>503.73744993418757</v>
      </c>
      <c r="G182" s="31">
        <f ca="1">IF(Διαχείριση[[#This Row],[ημερομηνία
πληρωμής]]="",0,ΦόροςΑκίνητηςΠεριουσίας)</f>
        <v>375</v>
      </c>
      <c r="H182" s="31">
        <f ca="1">IF(Διαχείριση[[#This Row],[ημερομηνία
πληρωμής]]="",0,Διαχείριση[[#This Row],[τόκος]]+Διαχείριση[[#This Row],[κεφάλαιο]]+Διαχείριση[[#This Row],[φόρος ακίνητης
περιουσίας]])</f>
        <v>1446.5443399828866</v>
      </c>
      <c r="I182" s="31">
        <f ca="1">IF(Διαχείριση[[#This Row],[ημερομηνία
πληρωμής]]="",0,Διαχείριση[[#This Row],[αρχικό
υπόλοιπο]]-Διαχείριση[[#This Row],[κεφάλαιο]])</f>
        <v>136273.65361168777</v>
      </c>
      <c r="J182" s="13">
        <f ca="1">IF(Διαχείριση[[#This Row],[υπόλοιπο
που απομένει]]&gt;0,ΤελευταίαΓραμμή-ROW(),0)</f>
        <v>181</v>
      </c>
    </row>
    <row r="183" spans="2:10" ht="15" customHeight="1" x14ac:dyDescent="0.25">
      <c r="B183" s="12">
        <f>ROWS($B$4:B183)</f>
        <v>180</v>
      </c>
      <c r="C183" s="30">
        <f ca="1">IF(ΚαταχωρημένεςΤιμές,IF(Διαχείριση[[#This Row],[Αρ.]]&lt;=ΔιάρκειαΔανείου,IF(ROW()-ROW(Διαχείριση[[#Headers],[ημερομηνία
πληρωμής]])=1,ΈναρξηΔανείου,IF(I182&gt;0,EDATE(C182,1),"")),""),"")</f>
        <v>48687</v>
      </c>
      <c r="D183" s="31">
        <f ca="1">IF(ROW()-ROW(Διαχείριση[[#Headers],[αρχικό
υπόλοιπο]])=1,ΠοσόΔανείου,IF(Διαχείριση[[#This Row],[ημερομηνία
πληρωμής]]="",0,INDEX(Διαχείριση[], ROW()-4,8)))</f>
        <v>136273.65361168777</v>
      </c>
      <c r="E183" s="31">
        <f ca="1">IF(ΚαταχωρημένεςΤιμές,IF(ROW()-ROW(Διαχείριση[[#Headers],[τόκος]])=1,-IPMT(Επιτoκιο/12,1,ΔιάρκειαΔανείου-ROWS($C$4:C183)+1,Διαχείριση[[#This Row],[αρχικό
υπόλοιπο]]),IFERROR(-IPMT(Επιτoκιο/12,1,Διαχείριση[[#This Row],[Αρ.
δόσεων που απομένουν]],D184),0)),0)</f>
        <v>565.69923856546745</v>
      </c>
      <c r="F183" s="31">
        <f ca="1">IFERROR(IF(AND(ΚαταχωρημένεςΤιμές,Διαχείριση[[#This Row],[ημερομηνία
πληρωμής]]&lt;&gt;""),-PPMT(Επιτoκιο/12,1,ΔιάρκειαΔανείου-ROWS($C$4:C183)+1,Διαχείριση[[#This Row],[αρχικό
υπόλοιπο]]),""),0)</f>
        <v>505.83635597557998</v>
      </c>
      <c r="G183" s="31">
        <f ca="1">IF(Διαχείριση[[#This Row],[ημερομηνία
πληρωμής]]="",0,ΦόροςΑκίνητηςΠεριουσίας)</f>
        <v>375</v>
      </c>
      <c r="H183" s="31">
        <f ca="1">IF(Διαχείριση[[#This Row],[ημερομηνία
πληρωμής]]="",0,Διαχείριση[[#This Row],[τόκος]]+Διαχείριση[[#This Row],[κεφάλαιο]]+Διαχείριση[[#This Row],[φόρος ακίνητης
περιουσίας]])</f>
        <v>1446.5355945410474</v>
      </c>
      <c r="I183" s="31">
        <f ca="1">IF(Διαχείριση[[#This Row],[ημερομηνία
πληρωμής]]="",0,Διαχείριση[[#This Row],[αρχικό
υπόλοιπο]]-Διαχείριση[[#This Row],[κεφάλαιο]])</f>
        <v>135767.8172557122</v>
      </c>
      <c r="J183" s="13">
        <f ca="1">IF(Διαχείριση[[#This Row],[υπόλοιπο
που απομένει]]&gt;0,ΤελευταίαΓραμμή-ROW(),0)</f>
        <v>180</v>
      </c>
    </row>
    <row r="184" spans="2:10" ht="15" customHeight="1" x14ac:dyDescent="0.25">
      <c r="B184" s="12">
        <f>ROWS($B$4:B184)</f>
        <v>181</v>
      </c>
      <c r="C184" s="30">
        <f ca="1">IF(ΚαταχωρημένεςΤιμές,IF(Διαχείριση[[#This Row],[Αρ.]]&lt;=ΔιάρκειαΔανείου,IF(ROW()-ROW(Διαχείριση[[#Headers],[ημερομηνία
πληρωμής]])=1,ΈναρξηΔανείου,IF(I183&gt;0,EDATE(C183,1),"")),""),"")</f>
        <v>48717</v>
      </c>
      <c r="D184" s="31">
        <f ca="1">IF(ROW()-ROW(Διαχείριση[[#Headers],[αρχικό
υπόλοιπο]])=1,ΠοσόΔανείου,IF(Διαχείριση[[#This Row],[ημερομηνία
πληρωμής]]="",0,INDEX(Διαχείριση[], ROW()-4,8)))</f>
        <v>135767.8172557122</v>
      </c>
      <c r="E184" s="31">
        <f ca="1">IF(ΚαταχωρημένεςΤιμές,IF(ROW()-ROW(Διαχείριση[[#Headers],[τόκος]])=1,-IPMT(Επιτoκιο/12,1,ΔιάρκειαΔανείου-ROWS($C$4:C184)+1,Διαχείριση[[#This Row],[αρχικό
υπόλοιπο]]),IFERROR(-IPMT(Επιτoκιο/12,1,Διαχείριση[[#This Row],[Αρ.
δόσεων που απομένουν]],D185),0)),0)</f>
        <v>563.58280520105586</v>
      </c>
      <c r="F184" s="31">
        <f ca="1">IFERROR(IF(AND(ΚαταχωρημένεςΤιμές,Διαχείριση[[#This Row],[ημερομηνία
πληρωμής]]&lt;&gt;""),-PPMT(Επιτoκιο/12,1,ΔιάρκειαΔανείου-ROWS($C$4:C184)+1,Διαχείριση[[#This Row],[αρχικό
υπόλοιπο]]),""),0)</f>
        <v>507.94400745881165</v>
      </c>
      <c r="G184" s="31">
        <f ca="1">IF(Διαχείριση[[#This Row],[ημερομηνία
πληρωμής]]="",0,ΦόροςΑκίνητηςΠεριουσίας)</f>
        <v>375</v>
      </c>
      <c r="H184" s="31">
        <f ca="1">IF(Διαχείριση[[#This Row],[ημερομηνία
πληρωμής]]="",0,Διαχείριση[[#This Row],[τόκος]]+Διαχείριση[[#This Row],[κεφάλαιο]]+Διαχείριση[[#This Row],[φόρος ακίνητης
περιουσίας]])</f>
        <v>1446.5268126598676</v>
      </c>
      <c r="I184" s="31">
        <f ca="1">IF(Διαχείριση[[#This Row],[ημερομηνία
πληρωμής]]="",0,Διαχείριση[[#This Row],[αρχικό
υπόλοιπο]]-Διαχείριση[[#This Row],[κεφάλαιο]])</f>
        <v>135259.8732482534</v>
      </c>
      <c r="J184" s="13">
        <f ca="1">IF(Διαχείριση[[#This Row],[υπόλοιπο
που απομένει]]&gt;0,ΤελευταίαΓραμμή-ROW(),0)</f>
        <v>179</v>
      </c>
    </row>
    <row r="185" spans="2:10" ht="15" customHeight="1" x14ac:dyDescent="0.25">
      <c r="B185" s="12">
        <f>ROWS($B$4:B185)</f>
        <v>182</v>
      </c>
      <c r="C185" s="30">
        <f ca="1">IF(ΚαταχωρημένεςΤιμές,IF(Διαχείριση[[#This Row],[Αρ.]]&lt;=ΔιάρκειαΔανείου,IF(ROW()-ROW(Διαχείριση[[#Headers],[ημερομηνία
πληρωμής]])=1,ΈναρξηΔανείου,IF(I184&gt;0,EDATE(C184,1),"")),""),"")</f>
        <v>48748</v>
      </c>
      <c r="D185" s="31">
        <f ca="1">IF(ROW()-ROW(Διαχείριση[[#Headers],[αρχικό
υπόλοιπο]])=1,ΠοσόΔανείου,IF(Διαχείριση[[#This Row],[ημερομηνία
πληρωμής]]="",0,INDEX(Διαχείριση[], ROW()-4,8)))</f>
        <v>135259.8732482534</v>
      </c>
      <c r="E185" s="31">
        <f ca="1">IF(ΚαταχωρημένεςΤιμές,IF(ROW()-ROW(Διαχείριση[[#Headers],[τόκος]])=1,-IPMT(Επιτoκιο/12,1,ΔιάρκειαΔανείου-ROWS($C$4:C185)+1,Διαχείριση[[#This Row],[αρχικό
υπόλοιπο]]),IFERROR(-IPMT(Επιτoκιο/12,1,Διαχείριση[[#This Row],[Αρ.
δόσεων που απομένουν]],D186),0)),0)</f>
        <v>561.45755336429238</v>
      </c>
      <c r="F185" s="31">
        <f ca="1">IFERROR(IF(AND(ΚαταχωρημένεςΤιμές,Διαχείριση[[#This Row],[ημερομηνία
πληρωμής]]&lt;&gt;""),-PPMT(Επιτoκιο/12,1,ΔιάρκειαΔανείου-ROWS($C$4:C185)+1,Διαχείριση[[#This Row],[αρχικό
υπόλοιπο]]),""),0)</f>
        <v>510.06044082322342</v>
      </c>
      <c r="G185" s="31">
        <f ca="1">IF(Διαχείριση[[#This Row],[ημερομηνία
πληρωμής]]="",0,ΦόροςΑκίνητηςΠεριουσίας)</f>
        <v>375</v>
      </c>
      <c r="H185" s="31">
        <f ca="1">IF(Διαχείριση[[#This Row],[ημερομηνία
πληρωμής]]="",0,Διαχείριση[[#This Row],[τόκος]]+Διαχείριση[[#This Row],[κεφάλαιο]]+Διαχείριση[[#This Row],[φόρος ακίνητης
περιουσίας]])</f>
        <v>1446.5179941875158</v>
      </c>
      <c r="I185" s="31">
        <f ca="1">IF(Διαχείριση[[#This Row],[ημερομηνία
πληρωμής]]="",0,Διαχείριση[[#This Row],[αρχικό
υπόλοιπο]]-Διαχείριση[[#This Row],[κεφάλαιο]])</f>
        <v>134749.81280743016</v>
      </c>
      <c r="J185" s="13">
        <f ca="1">IF(Διαχείριση[[#This Row],[υπόλοιπο
που απομένει]]&gt;0,ΤελευταίαΓραμμή-ROW(),0)</f>
        <v>178</v>
      </c>
    </row>
    <row r="186" spans="2:10" ht="15" customHeight="1" x14ac:dyDescent="0.25">
      <c r="B186" s="12">
        <f>ROWS($B$4:B186)</f>
        <v>183</v>
      </c>
      <c r="C186" s="30">
        <f ca="1">IF(ΚαταχωρημένεςΤιμές,IF(Διαχείριση[[#This Row],[Αρ.]]&lt;=ΔιάρκειαΔανείου,IF(ROW()-ROW(Διαχείριση[[#Headers],[ημερομηνία
πληρωμής]])=1,ΈναρξηΔανείου,IF(I185&gt;0,EDATE(C185,1),"")),""),"")</f>
        <v>48778</v>
      </c>
      <c r="D186" s="31">
        <f ca="1">IF(ROW()-ROW(Διαχείριση[[#Headers],[αρχικό
υπόλοιπο]])=1,ΠοσόΔανείου,IF(Διαχείριση[[#This Row],[ημερομηνία
πληρωμής]]="",0,INDEX(Διαχείριση[], ROW()-4,8)))</f>
        <v>134749.81280743016</v>
      </c>
      <c r="E186" s="31">
        <f ca="1">IF(ΚαταχωρημένεςΤιμές,IF(ROW()-ROW(Διαχείριση[[#Headers],[τόκος]])=1,-IPMT(Επιτoκιο/12,1,ΔιάρκειαΔανείου-ROWS($C$4:C186)+1,Διαχείριση[[#This Row],[αρχικό
υπόλοιπο]]),IFERROR(-IPMT(Επιτoκιο/12,1,Διαχείριση[[#This Row],[Αρ.
δόσεων που απομένουν]],D187),0)),0)</f>
        <v>559.3234463115424</v>
      </c>
      <c r="F186" s="31">
        <f ca="1">IFERROR(IF(AND(ΚαταχωρημένεςΤιμές,Διαχείριση[[#This Row],[ημερομηνία
πληρωμής]]&lt;&gt;""),-PPMT(Επιτoκιο/12,1,ΔιάρκειαΔανείου-ROWS($C$4:C186)+1,Διαχείριση[[#This Row],[αρχικό
υπόλοιπο]]),""),0)</f>
        <v>512.18569265998667</v>
      </c>
      <c r="G186" s="31">
        <f ca="1">IF(Διαχείριση[[#This Row],[ημερομηνία
πληρωμής]]="",0,ΦόροςΑκίνητηςΠεριουσίας)</f>
        <v>375</v>
      </c>
      <c r="H186" s="31">
        <f ca="1">IF(Διαχείριση[[#This Row],[ημερομηνία
πληρωμής]]="",0,Διαχείριση[[#This Row],[τόκος]]+Διαχείριση[[#This Row],[κεφάλαιο]]+Διαχείριση[[#This Row],[φόρος ακίνητης
περιουσίας]])</f>
        <v>1446.509138971529</v>
      </c>
      <c r="I186" s="31">
        <f ca="1">IF(Διαχείριση[[#This Row],[ημερομηνία
πληρωμής]]="",0,Διαχείριση[[#This Row],[αρχικό
υπόλοιπο]]-Διαχείριση[[#This Row],[κεφάλαιο]])</f>
        <v>134237.62711477018</v>
      </c>
      <c r="J186" s="13">
        <f ca="1">IF(Διαχείριση[[#This Row],[υπόλοιπο
που απομένει]]&gt;0,ΤελευταίαΓραμμή-ROW(),0)</f>
        <v>177</v>
      </c>
    </row>
    <row r="187" spans="2:10" ht="15" customHeight="1" x14ac:dyDescent="0.25">
      <c r="B187" s="12">
        <f>ROWS($B$4:B187)</f>
        <v>184</v>
      </c>
      <c r="C187" s="30">
        <f ca="1">IF(ΚαταχωρημένεςΤιμές,IF(Διαχείριση[[#This Row],[Αρ.]]&lt;=ΔιάρκειαΔανείου,IF(ROW()-ROW(Διαχείριση[[#Headers],[ημερομηνία
πληρωμής]])=1,ΈναρξηΔανείου,IF(I186&gt;0,EDATE(C186,1),"")),""),"")</f>
        <v>48809</v>
      </c>
      <c r="D187" s="31">
        <f ca="1">IF(ROW()-ROW(Διαχείριση[[#Headers],[αρχικό
υπόλοιπο]])=1,ΠοσόΔανείου,IF(Διαχείριση[[#This Row],[ημερομηνία
πληρωμής]]="",0,INDEX(Διαχείριση[], ROW()-4,8)))</f>
        <v>134237.62711477018</v>
      </c>
      <c r="E187" s="31">
        <f ca="1">IF(ΚαταχωρημένεςΤιμές,IF(ROW()-ROW(Διαχείριση[[#Headers],[τόκος]])=1,-IPMT(Επιτoκιο/12,1,ΔιάρκειαΔανείου-ROWS($C$4:C187)+1,Διαχείριση[[#This Row],[αρχικό
υπόλοιπο]]),IFERROR(-IPMT(Επιτoκιο/12,1,Διαχείριση[[#This Row],[Αρ.
δόσεων που απομένουν]],D188),0)),0)</f>
        <v>557.18044714607265</v>
      </c>
      <c r="F187" s="31">
        <f ca="1">IFERROR(IF(AND(ΚαταχωρημένεςΤιμές,Διαχείριση[[#This Row],[ημερομηνία
πληρωμής]]&lt;&gt;""),-PPMT(Επιτoκιο/12,1,ΔιάρκειαΔανείου-ROWS($C$4:C187)+1,Διαχείριση[[#This Row],[αρχικό
υπόλοιπο]]),""),0)</f>
        <v>514.31979971273654</v>
      </c>
      <c r="G187" s="31">
        <f ca="1">IF(Διαχείριση[[#This Row],[ημερομηνία
πληρωμής]]="",0,ΦόροςΑκίνητηςΠεριουσίας)</f>
        <v>375</v>
      </c>
      <c r="H187" s="31">
        <f ca="1">IF(Διαχείριση[[#This Row],[ημερομηνία
πληρωμής]]="",0,Διαχείριση[[#This Row],[τόκος]]+Διαχείριση[[#This Row],[κεφάλαιο]]+Διαχείριση[[#This Row],[φόρος ακίνητης
περιουσίας]])</f>
        <v>1446.5002468588091</v>
      </c>
      <c r="I187" s="31">
        <f ca="1">IF(Διαχείριση[[#This Row],[ημερομηνία
πληρωμής]]="",0,Διαχείριση[[#This Row],[αρχικό
υπόλοιπο]]-Διαχείριση[[#This Row],[κεφάλαιο]])</f>
        <v>133723.30731505743</v>
      </c>
      <c r="J187" s="13">
        <f ca="1">IF(Διαχείριση[[#This Row],[υπόλοιπο
που απομένει]]&gt;0,ΤελευταίαΓραμμή-ROW(),0)</f>
        <v>176</v>
      </c>
    </row>
    <row r="188" spans="2:10" ht="15" customHeight="1" x14ac:dyDescent="0.25">
      <c r="B188" s="12">
        <f>ROWS($B$4:B188)</f>
        <v>185</v>
      </c>
      <c r="C188" s="30">
        <f ca="1">IF(ΚαταχωρημένεςΤιμές,IF(Διαχείριση[[#This Row],[Αρ.]]&lt;=ΔιάρκειαΔανείου,IF(ROW()-ROW(Διαχείριση[[#Headers],[ημερομηνία
πληρωμής]])=1,ΈναρξηΔανείου,IF(I187&gt;0,EDATE(C187,1),"")),""),"")</f>
        <v>48840</v>
      </c>
      <c r="D188" s="31">
        <f ca="1">IF(ROW()-ROW(Διαχείριση[[#Headers],[αρχικό
υπόλοιπο]])=1,ΠοσόΔανείου,IF(Διαχείριση[[#This Row],[ημερομηνία
πληρωμής]]="",0,INDEX(Διαχείριση[], ROW()-4,8)))</f>
        <v>133723.30731505743</v>
      </c>
      <c r="E188" s="31">
        <f ca="1">IF(ΚαταχωρημένεςΤιμές,IF(ROW()-ROW(Διαχείριση[[#Headers],[τόκος]])=1,-IPMT(Επιτoκιο/12,1,ΔιάρκειαΔανείου-ROWS($C$4:C188)+1,Διαχείριση[[#This Row],[αρχικό
υπόλοιπο]]),IFERROR(-IPMT(Επιτoκιο/12,1,Διαχείριση[[#This Row],[Αρ.
δόσεων που απομένουν]],D189),0)),0)</f>
        <v>555.02851881741344</v>
      </c>
      <c r="F188" s="31">
        <f ca="1">IFERROR(IF(AND(ΚαταχωρημένεςΤιμές,Διαχείριση[[#This Row],[ημερομηνία
πληρωμής]]&lt;&gt;""),-PPMT(Επιτoκιο/12,1,ΔιάρκειαΔανείου-ROWS($C$4:C188)+1,Διαχείριση[[#This Row],[αρχικό
υπόλοιπο]]),""),0)</f>
        <v>516.4627988782064</v>
      </c>
      <c r="G188" s="31">
        <f ca="1">IF(Διαχείριση[[#This Row],[ημερομηνία
πληρωμής]]="",0,ΦόροςΑκίνητηςΠεριουσίας)</f>
        <v>375</v>
      </c>
      <c r="H188" s="31">
        <f ca="1">IF(Διαχείριση[[#This Row],[ημερομηνία
πληρωμής]]="",0,Διαχείριση[[#This Row],[τόκος]]+Διαχείριση[[#This Row],[κεφάλαιο]]+Διαχείριση[[#This Row],[φόρος ακίνητης
περιουσίας]])</f>
        <v>1446.4913176956197</v>
      </c>
      <c r="I188" s="31">
        <f ca="1">IF(Διαχείριση[[#This Row],[ημερομηνία
πληρωμής]]="",0,Διαχείριση[[#This Row],[αρχικό
υπόλοιπο]]-Διαχείριση[[#This Row],[κεφάλαιο]])</f>
        <v>133206.84451617923</v>
      </c>
      <c r="J188" s="13">
        <f ca="1">IF(Διαχείριση[[#This Row],[υπόλοιπο
που απομένει]]&gt;0,ΤελευταίαΓραμμή-ROW(),0)</f>
        <v>175</v>
      </c>
    </row>
    <row r="189" spans="2:10" ht="15" customHeight="1" x14ac:dyDescent="0.25">
      <c r="B189" s="12">
        <f>ROWS($B$4:B189)</f>
        <v>186</v>
      </c>
      <c r="C189" s="30">
        <f ca="1">IF(ΚαταχωρημένεςΤιμές,IF(Διαχείριση[[#This Row],[Αρ.]]&lt;=ΔιάρκειαΔανείου,IF(ROW()-ROW(Διαχείριση[[#Headers],[ημερομηνία
πληρωμής]])=1,ΈναρξηΔανείου,IF(I188&gt;0,EDATE(C188,1),"")),""),"")</f>
        <v>48870</v>
      </c>
      <c r="D189" s="31">
        <f ca="1">IF(ROW()-ROW(Διαχείριση[[#Headers],[αρχικό
υπόλοιπο]])=1,ΠοσόΔανείου,IF(Διαχείριση[[#This Row],[ημερομηνία
πληρωμής]]="",0,INDEX(Διαχείριση[], ROW()-4,8)))</f>
        <v>133206.84451617923</v>
      </c>
      <c r="E189" s="31">
        <f ca="1">IF(ΚαταχωρημένεςΤιμές,IF(ROW()-ROW(Διαχείριση[[#Headers],[τόκος]])=1,-IPMT(Επιτoκιο/12,1,ΔιάρκειαΔανείου-ROWS($C$4:C189)+1,Διαχείριση[[#This Row],[αρχικό
υπόλοιπο]]),IFERROR(-IPMT(Επιτoκιο/12,1,Διαχείριση[[#This Row],[Αρ.
δόσεων που απομένουν]],D190),0)),0)</f>
        <v>552.86762412071812</v>
      </c>
      <c r="F189" s="31">
        <f ca="1">IFERROR(IF(AND(ΚαταχωρημένεςΤιμές,Διαχείριση[[#This Row],[ημερομηνία
πληρωμής]]&lt;&gt;""),-PPMT(Επιτoκιο/12,1,ΔιάρκειαΔανείου-ROWS($C$4:C189)+1,Διαχείριση[[#This Row],[αρχικό
υπόλοιπο]]),""),0)</f>
        <v>518.6147272068655</v>
      </c>
      <c r="G189" s="31">
        <f ca="1">IF(Διαχείριση[[#This Row],[ημερομηνία
πληρωμής]]="",0,ΦόροςΑκίνητηςΠεριουσίας)</f>
        <v>375</v>
      </c>
      <c r="H189" s="31">
        <f ca="1">IF(Διαχείριση[[#This Row],[ημερομηνία
πληρωμής]]="",0,Διαχείριση[[#This Row],[τόκος]]+Διαχείριση[[#This Row],[κεφάλαιο]]+Διαχείριση[[#This Row],[φόρος ακίνητης
περιουσίας]])</f>
        <v>1446.4823513275837</v>
      </c>
      <c r="I189" s="31">
        <f ca="1">IF(Διαχείριση[[#This Row],[ημερομηνία
πληρωμής]]="",0,Διαχείριση[[#This Row],[αρχικό
υπόλοιπο]]-Διαχείριση[[#This Row],[κεφάλαιο]])</f>
        <v>132688.22978897236</v>
      </c>
      <c r="J189" s="13">
        <f ca="1">IF(Διαχείριση[[#This Row],[υπόλοιπο
που απομένει]]&gt;0,ΤελευταίαΓραμμή-ROW(),0)</f>
        <v>174</v>
      </c>
    </row>
    <row r="190" spans="2:10" ht="15" customHeight="1" x14ac:dyDescent="0.25">
      <c r="B190" s="12">
        <f>ROWS($B$4:B190)</f>
        <v>187</v>
      </c>
      <c r="C190" s="30">
        <f ca="1">IF(ΚαταχωρημένεςΤιμές,IF(Διαχείριση[[#This Row],[Αρ.]]&lt;=ΔιάρκειαΔανείου,IF(ROW()-ROW(Διαχείριση[[#Headers],[ημερομηνία
πληρωμής]])=1,ΈναρξηΔανείου,IF(I189&gt;0,EDATE(C189,1),"")),""),"")</f>
        <v>48901</v>
      </c>
      <c r="D190" s="31">
        <f ca="1">IF(ROW()-ROW(Διαχείριση[[#Headers],[αρχικό
υπόλοιπο]])=1,ΠοσόΔανείου,IF(Διαχείριση[[#This Row],[ημερομηνία
πληρωμής]]="",0,INDEX(Διαχείριση[], ROW()-4,8)))</f>
        <v>132688.22978897236</v>
      </c>
      <c r="E190" s="31">
        <f ca="1">IF(ΚαταχωρημένεςΤιμές,IF(ROW()-ROW(Διαχείριση[[#Headers],[τόκος]])=1,-IPMT(Επιτoκιο/12,1,ΔιάρκειαΔανείου-ROWS($C$4:C190)+1,Διαχείριση[[#This Row],[αρχικό
υπόλοιπο]]),IFERROR(-IPMT(Επιτoκιο/12,1,Διαχείριση[[#This Row],[Αρ.
δόσεων που απομένουν]],D191),0)),0)</f>
        <v>550.69772569611996</v>
      </c>
      <c r="F190" s="31">
        <f ca="1">IFERROR(IF(AND(ΚαταχωρημένεςΤιμές,Διαχείριση[[#This Row],[ημερομηνία
πληρωμής]]&lt;&gt;""),-PPMT(Επιτoκιο/12,1,ΔιάρκειαΔανείου-ROWS($C$4:C190)+1,Διαχείριση[[#This Row],[αρχικό
υπόλοιπο]]),""),0)</f>
        <v>520.77562190356082</v>
      </c>
      <c r="G190" s="31">
        <f ca="1">IF(Διαχείριση[[#This Row],[ημερομηνία
πληρωμής]]="",0,ΦόροςΑκίνητηςΠεριουσίας)</f>
        <v>375</v>
      </c>
      <c r="H190" s="31">
        <f ca="1">IF(Διαχείριση[[#This Row],[ημερομηνία
πληρωμής]]="",0,Διαχείριση[[#This Row],[τόκος]]+Διαχείριση[[#This Row],[κεφάλαιο]]+Διαχείριση[[#This Row],[φόρος ακίνητης
περιουσίας]])</f>
        <v>1446.4733475996809</v>
      </c>
      <c r="I190" s="31">
        <f ca="1">IF(Διαχείριση[[#This Row],[ημερομηνία
πληρωμής]]="",0,Διαχείριση[[#This Row],[αρχικό
υπόλοιπο]]-Διαχείριση[[#This Row],[κεφάλαιο]])</f>
        <v>132167.45416706879</v>
      </c>
      <c r="J190" s="13">
        <f ca="1">IF(Διαχείριση[[#This Row],[υπόλοιπο
που απομένει]]&gt;0,ΤελευταίαΓραμμή-ROW(),0)</f>
        <v>173</v>
      </c>
    </row>
    <row r="191" spans="2:10" ht="15" customHeight="1" x14ac:dyDescent="0.25">
      <c r="B191" s="12">
        <f>ROWS($B$4:B191)</f>
        <v>188</v>
      </c>
      <c r="C191" s="30">
        <f ca="1">IF(ΚαταχωρημένεςΤιμές,IF(Διαχείριση[[#This Row],[Αρ.]]&lt;=ΔιάρκειαΔανείου,IF(ROW()-ROW(Διαχείριση[[#Headers],[ημερομηνία
πληρωμής]])=1,ΈναρξηΔανείου,IF(I190&gt;0,EDATE(C190,1),"")),""),"")</f>
        <v>48931</v>
      </c>
      <c r="D191" s="31">
        <f ca="1">IF(ROW()-ROW(Διαχείριση[[#Headers],[αρχικό
υπόλοιπο]])=1,ΠοσόΔανείου,IF(Διαχείριση[[#This Row],[ημερομηνία
πληρωμής]]="",0,INDEX(Διαχείριση[], ROW()-4,8)))</f>
        <v>132167.45416706879</v>
      </c>
      <c r="E191" s="31">
        <f ca="1">IF(ΚαταχωρημένεςΤιμές,IF(ROW()-ROW(Διαχείριση[[#Headers],[τόκος]])=1,-IPMT(Επιτoκιο/12,1,ΔιάρκειαΔανείου-ROWS($C$4:C191)+1,Διαχείριση[[#This Row],[αρχικό
υπόλοιπο]]),IFERROR(-IPMT(Επιτoκιο/12,1,Διαχείριση[[#This Row],[Αρ.
δόσεων που απομένουν]],D192),0)),0)</f>
        <v>548.51878602808597</v>
      </c>
      <c r="F191" s="31">
        <f ca="1">IFERROR(IF(AND(ΚαταχωρημένεςΤιμές,Διαχείριση[[#This Row],[ημερομηνία
πληρωμής]]&lt;&gt;""),-PPMT(Επιτoκιο/12,1,ΔιάρκειαΔανείου-ROWS($C$4:C191)+1,Διαχείριση[[#This Row],[αρχικό
υπόλοιπο]]),""),0)</f>
        <v>522.94552032815886</v>
      </c>
      <c r="G191" s="31">
        <f ca="1">IF(Διαχείριση[[#This Row],[ημερομηνία
πληρωμής]]="",0,ΦόροςΑκίνητηςΠεριουσίας)</f>
        <v>375</v>
      </c>
      <c r="H191" s="31">
        <f ca="1">IF(Διαχείριση[[#This Row],[ημερομηνία
πληρωμής]]="",0,Διαχείριση[[#This Row],[τόκος]]+Διαχείριση[[#This Row],[κεφάλαιο]]+Διαχείριση[[#This Row],[φόρος ακίνητης
περιουσίας]])</f>
        <v>1446.4643063562448</v>
      </c>
      <c r="I191" s="31">
        <f ca="1">IF(Διαχείριση[[#This Row],[ημερομηνία
πληρωμής]]="",0,Διαχείριση[[#This Row],[αρχικό
υπόλοιπο]]-Διαχείριση[[#This Row],[κεφάλαιο]])</f>
        <v>131644.50864674064</v>
      </c>
      <c r="J191" s="13">
        <f ca="1">IF(Διαχείριση[[#This Row],[υπόλοιπο
που απομένει]]&gt;0,ΤελευταίαΓραμμή-ROW(),0)</f>
        <v>172</v>
      </c>
    </row>
    <row r="192" spans="2:10" ht="15" customHeight="1" x14ac:dyDescent="0.25">
      <c r="B192" s="12">
        <f>ROWS($B$4:B192)</f>
        <v>189</v>
      </c>
      <c r="C192" s="30">
        <f ca="1">IF(ΚαταχωρημένεςΤιμές,IF(Διαχείριση[[#This Row],[Αρ.]]&lt;=ΔιάρκειαΔανείου,IF(ROW()-ROW(Διαχείριση[[#Headers],[ημερομηνία
πληρωμής]])=1,ΈναρξηΔανείου,IF(I191&gt;0,EDATE(C191,1),"")),""),"")</f>
        <v>48962</v>
      </c>
      <c r="D192" s="31">
        <f ca="1">IF(ROW()-ROW(Διαχείριση[[#Headers],[αρχικό
υπόλοιπο]])=1,ΠοσόΔανείου,IF(Διαχείριση[[#This Row],[ημερομηνία
πληρωμής]]="",0,INDEX(Διαχείριση[], ROW()-4,8)))</f>
        <v>131644.50864674064</v>
      </c>
      <c r="E192" s="31">
        <f ca="1">IF(ΚαταχωρημένεςΤιμές,IF(ROW()-ROW(Διαχείριση[[#Headers],[τόκος]])=1,-IPMT(Επιτoκιο/12,1,ΔιάρκειαΔανείου-ROWS($C$4:C192)+1,Διαχείριση[[#This Row],[αρχικό
υπόλοιπο]]),IFERROR(-IPMT(Επιτoκιο/12,1,Διαχείριση[[#This Row],[Αρ.
δόσεων που απομένουν]],D193),0)),0)</f>
        <v>546.33076744476853</v>
      </c>
      <c r="F192" s="31">
        <f ca="1">IFERROR(IF(AND(ΚαταχωρημένεςΤιμές,Διαχείριση[[#This Row],[ημερομηνία
πληρωμής]]&lt;&gt;""),-PPMT(Επιτoκιο/12,1,ΔιάρκειαΔανείου-ROWS($C$4:C192)+1,Διαχείριση[[#This Row],[αρχικό
υπόλοιπο]]),""),0)</f>
        <v>525.12445999619297</v>
      </c>
      <c r="G192" s="31">
        <f ca="1">IF(Διαχείριση[[#This Row],[ημερομηνία
πληρωμής]]="",0,ΦόροςΑκίνητηςΠεριουσίας)</f>
        <v>375</v>
      </c>
      <c r="H192" s="31">
        <f ca="1">IF(Διαχείριση[[#This Row],[ημερομηνία
πληρωμής]]="",0,Διαχείριση[[#This Row],[τόκος]]+Διαχείριση[[#This Row],[κεφάλαιο]]+Διαχείριση[[#This Row],[φόρος ακίνητης
περιουσίας]])</f>
        <v>1446.4552274409616</v>
      </c>
      <c r="I192" s="31">
        <f ca="1">IF(Διαχείριση[[#This Row],[ημερομηνία
πληρωμής]]="",0,Διαχείριση[[#This Row],[αρχικό
υπόλοιπο]]-Διαχείριση[[#This Row],[κεφάλαιο]])</f>
        <v>131119.38418674446</v>
      </c>
      <c r="J192" s="13">
        <f ca="1">IF(Διαχείριση[[#This Row],[υπόλοιπο
που απομένει]]&gt;0,ΤελευταίαΓραμμή-ROW(),0)</f>
        <v>171</v>
      </c>
    </row>
    <row r="193" spans="2:10" ht="15" customHeight="1" x14ac:dyDescent="0.25">
      <c r="B193" s="12">
        <f>ROWS($B$4:B193)</f>
        <v>190</v>
      </c>
      <c r="C193" s="30">
        <f ca="1">IF(ΚαταχωρημένεςΤιμές,IF(Διαχείριση[[#This Row],[Αρ.]]&lt;=ΔιάρκειαΔανείου,IF(ROW()-ROW(Διαχείριση[[#Headers],[ημερομηνία
πληρωμής]])=1,ΈναρξηΔανείου,IF(I192&gt;0,EDATE(C192,1),"")),""),"")</f>
        <v>48993</v>
      </c>
      <c r="D193" s="31">
        <f ca="1">IF(ROW()-ROW(Διαχείριση[[#Headers],[αρχικό
υπόλοιπο]])=1,ΠοσόΔανείου,IF(Διαχείριση[[#This Row],[ημερομηνία
πληρωμής]]="",0,INDEX(Διαχείριση[], ROW()-4,8)))</f>
        <v>131119.38418674446</v>
      </c>
      <c r="E193" s="31">
        <f ca="1">IF(ΚαταχωρημένεςΤιμές,IF(ROW()-ROW(Διαχείριση[[#Headers],[τόκος]])=1,-IPMT(Επιτoκιο/12,1,ΔιάρκειαΔανείου-ROWS($C$4:C193)+1,Διαχείριση[[#This Row],[αρχικό
υπόλοιπο]]),IFERROR(-IPMT(Επιτoκιο/12,1,Διαχείριση[[#This Row],[Αρ.
δόσεων που απομένουν]],D194),0)),0)</f>
        <v>544.13363211735395</v>
      </c>
      <c r="F193" s="31">
        <f ca="1">IFERROR(IF(AND(ΚαταχωρημένεςΤιμές,Διαχείριση[[#This Row],[ημερομηνία
πληρωμής]]&lt;&gt;""),-PPMT(Επιτoκιο/12,1,ΔιάρκειαΔανείου-ROWS($C$4:C193)+1,Διαχείριση[[#This Row],[αρχικό
υπόλοιπο]]),""),0)</f>
        <v>527.31247857951053</v>
      </c>
      <c r="G193" s="31">
        <f ca="1">IF(Διαχείριση[[#This Row],[ημερομηνία
πληρωμής]]="",0,ΦόροςΑκίνητηςΠεριουσίας)</f>
        <v>375</v>
      </c>
      <c r="H193" s="31">
        <f ca="1">IF(Διαχείριση[[#This Row],[ημερομηνία
πληρωμής]]="",0,Διαχείριση[[#This Row],[τόκος]]+Διαχείριση[[#This Row],[κεφάλαιο]]+Διαχείριση[[#This Row],[φόρος ακίνητης
περιουσίας]])</f>
        <v>1446.4461106968645</v>
      </c>
      <c r="I193" s="31">
        <f ca="1">IF(Διαχείριση[[#This Row],[ημερομηνία
πληρωμής]]="",0,Διαχείριση[[#This Row],[αρχικό
υπόλοιπο]]-Διαχείριση[[#This Row],[κεφάλαιο]])</f>
        <v>130592.07170816495</v>
      </c>
      <c r="J193" s="13">
        <f ca="1">IF(Διαχείριση[[#This Row],[υπόλοιπο
που απομένει]]&gt;0,ΤελευταίαΓραμμή-ROW(),0)</f>
        <v>170</v>
      </c>
    </row>
    <row r="194" spans="2:10" ht="15" customHeight="1" x14ac:dyDescent="0.25">
      <c r="B194" s="12">
        <f>ROWS($B$4:B194)</f>
        <v>191</v>
      </c>
      <c r="C194" s="30">
        <f ca="1">IF(ΚαταχωρημένεςΤιμές,IF(Διαχείριση[[#This Row],[Αρ.]]&lt;=ΔιάρκειαΔανείου,IF(ROW()-ROW(Διαχείριση[[#Headers],[ημερομηνία
πληρωμής]])=1,ΈναρξηΔανείου,IF(I193&gt;0,EDATE(C193,1),"")),""),"")</f>
        <v>49021</v>
      </c>
      <c r="D194" s="31">
        <f ca="1">IF(ROW()-ROW(Διαχείριση[[#Headers],[αρχικό
υπόλοιπο]])=1,ΠοσόΔανείου,IF(Διαχείριση[[#This Row],[ημερομηνία
πληρωμής]]="",0,INDEX(Διαχείριση[], ROW()-4,8)))</f>
        <v>130592.07170816495</v>
      </c>
      <c r="E194" s="31">
        <f ca="1">IF(ΚαταχωρημένεςΤιμές,IF(ROW()-ROW(Διαχείριση[[#Headers],[τόκος]])=1,-IPMT(Επιτoκιο/12,1,ΔιάρκειαΔανείου-ROWS($C$4:C194)+1,Διαχείριση[[#This Row],[αρχικό
υπόλοιπο]]),IFERROR(-IPMT(Επιτoκιο/12,1,Διαχείριση[[#This Row],[Αρ.
δόσεων που απομένουν]],D195),0)),0)</f>
        <v>541.92734205940849</v>
      </c>
      <c r="F194" s="31">
        <f ca="1">IFERROR(IF(AND(ΚαταχωρημένεςΤιμές,Διαχείριση[[#This Row],[ημερομηνία
πληρωμής]]&lt;&gt;""),-PPMT(Επιτoκιο/12,1,ΔιάρκειαΔανείου-ROWS($C$4:C194)+1,Διαχείριση[[#This Row],[αρχικό
υπόλοιπο]]),""),0)</f>
        <v>529.50961390692521</v>
      </c>
      <c r="G194" s="31">
        <f ca="1">IF(Διαχείριση[[#This Row],[ημερομηνία
πληρωμής]]="",0,ΦόροςΑκίνητηςΠεριουσίας)</f>
        <v>375</v>
      </c>
      <c r="H194" s="31">
        <f ca="1">IF(Διαχείριση[[#This Row],[ημερομηνία
πληρωμής]]="",0,Διαχείριση[[#This Row],[τόκος]]+Διαχείριση[[#This Row],[κεφάλαιο]]+Διαχείριση[[#This Row],[φόρος ακίνητης
περιουσίας]])</f>
        <v>1446.4369559663337</v>
      </c>
      <c r="I194" s="31">
        <f ca="1">IF(Διαχείριση[[#This Row],[ημερομηνία
πληρωμής]]="",0,Διαχείριση[[#This Row],[αρχικό
υπόλοιπο]]-Διαχείριση[[#This Row],[κεφάλαιο]])</f>
        <v>130062.56209425803</v>
      </c>
      <c r="J194" s="13">
        <f ca="1">IF(Διαχείριση[[#This Row],[υπόλοιπο
που απομένει]]&gt;0,ΤελευταίαΓραμμή-ROW(),0)</f>
        <v>169</v>
      </c>
    </row>
    <row r="195" spans="2:10" ht="15" customHeight="1" x14ac:dyDescent="0.25">
      <c r="B195" s="12">
        <f>ROWS($B$4:B195)</f>
        <v>192</v>
      </c>
      <c r="C195" s="30">
        <f ca="1">IF(ΚαταχωρημένεςΤιμές,IF(Διαχείριση[[#This Row],[Αρ.]]&lt;=ΔιάρκειαΔανείου,IF(ROW()-ROW(Διαχείριση[[#Headers],[ημερομηνία
πληρωμής]])=1,ΈναρξηΔανείου,IF(I194&gt;0,EDATE(C194,1),"")),""),"")</f>
        <v>49052</v>
      </c>
      <c r="D195" s="31">
        <f ca="1">IF(ROW()-ROW(Διαχείριση[[#Headers],[αρχικό
υπόλοιπο]])=1,ΠοσόΔανείου,IF(Διαχείριση[[#This Row],[ημερομηνία
πληρωμής]]="",0,INDEX(Διαχείριση[], ROW()-4,8)))</f>
        <v>130062.56209425803</v>
      </c>
      <c r="E195" s="31">
        <f ca="1">IF(ΚαταχωρημένεςΤιμές,IF(ROW()-ROW(Διαχείριση[[#Headers],[τόκος]])=1,-IPMT(Επιτoκιο/12,1,ΔιάρκειαΔανείου-ROWS($C$4:C195)+1,Διαχείριση[[#This Row],[αρχικό
υπόλοιπο]]),IFERROR(-IPMT(Επιτoκιο/12,1,Διαχείριση[[#This Row],[Αρ.
δόσεων που απομένουν]],D196),0)),0)</f>
        <v>539.7118591262215</v>
      </c>
      <c r="F195" s="31">
        <f ca="1">IFERROR(IF(AND(ΚαταχωρημένεςΤιμές,Διαχείριση[[#This Row],[ημερομηνία
πληρωμής]]&lt;&gt;""),-PPMT(Επιτoκιο/12,1,ΔιάρκειαΔανείου-ROWS($C$4:C195)+1,Διαχείριση[[#This Row],[αρχικό
υπόλοιπο]]),""),0)</f>
        <v>531.71590396487079</v>
      </c>
      <c r="G195" s="31">
        <f ca="1">IF(Διαχείριση[[#This Row],[ημερομηνία
πληρωμής]]="",0,ΦόροςΑκίνητηςΠεριουσίας)</f>
        <v>375</v>
      </c>
      <c r="H195" s="31">
        <f ca="1">IF(Διαχείριση[[#This Row],[ημερομηνία
πληρωμής]]="",0,Διαχείριση[[#This Row],[τόκος]]+Διαχείριση[[#This Row],[κεφάλαιο]]+Διαχείριση[[#This Row],[φόρος ακίνητης
περιουσίας]])</f>
        <v>1446.4277630910924</v>
      </c>
      <c r="I195" s="31">
        <f ca="1">IF(Διαχείριση[[#This Row],[ημερομηνία
πληρωμής]]="",0,Διαχείριση[[#This Row],[αρχικό
υπόλοιπο]]-Διαχείριση[[#This Row],[κεφάλαιο]])</f>
        <v>129530.84619029316</v>
      </c>
      <c r="J195" s="13">
        <f ca="1">IF(Διαχείριση[[#This Row],[υπόλοιπο
που απομένει]]&gt;0,ΤελευταίαΓραμμή-ROW(),0)</f>
        <v>168</v>
      </c>
    </row>
    <row r="196" spans="2:10" ht="15" customHeight="1" x14ac:dyDescent="0.25">
      <c r="B196" s="12">
        <f>ROWS($B$4:B196)</f>
        <v>193</v>
      </c>
      <c r="C196" s="30">
        <f ca="1">IF(ΚαταχωρημένεςΤιμές,IF(Διαχείριση[[#This Row],[Αρ.]]&lt;=ΔιάρκειαΔανείου,IF(ROW()-ROW(Διαχείριση[[#Headers],[ημερομηνία
πληρωμής]])=1,ΈναρξηΔανείου,IF(I195&gt;0,EDATE(C195,1),"")),""),"")</f>
        <v>49082</v>
      </c>
      <c r="D196" s="31">
        <f ca="1">IF(ROW()-ROW(Διαχείριση[[#Headers],[αρχικό
υπόλοιπο]])=1,ΠοσόΔανείου,IF(Διαχείριση[[#This Row],[ημερομηνία
πληρωμής]]="",0,INDEX(Διαχείριση[], ROW()-4,8)))</f>
        <v>129530.84619029316</v>
      </c>
      <c r="E196" s="31">
        <f ca="1">IF(ΚαταχωρημένεςΤιμές,IF(ROW()-ROW(Διαχείριση[[#Headers],[τόκος]])=1,-IPMT(Επιτoκιο/12,1,ΔιάρκειαΔανείου-ROWS($C$4:C196)+1,Διαχείριση[[#This Row],[αρχικό
υπόλοιπο]]),IFERROR(-IPMT(Επιτoκιο/12,1,Διαχείριση[[#This Row],[Αρ.
δόσεων που απομένουν]],D197),0)),0)</f>
        <v>537.48714501414622</v>
      </c>
      <c r="F196" s="31">
        <f ca="1">IFERROR(IF(AND(ΚαταχωρημένεςΤιμές,Διαχείριση[[#This Row],[ημερομηνία
πληρωμής]]&lt;&gt;""),-PPMT(Επιτoκιο/12,1,ΔιάρκειαΔανείου-ROWS($C$4:C196)+1,Διαχείριση[[#This Row],[αρχικό
υπόλοιπο]]),""),0)</f>
        <v>533.93138689805767</v>
      </c>
      <c r="G196" s="31">
        <f ca="1">IF(Διαχείριση[[#This Row],[ημερομηνία
πληρωμής]]="",0,ΦόροςΑκίνητηςΠεριουσίας)</f>
        <v>375</v>
      </c>
      <c r="H196" s="31">
        <f ca="1">IF(Διαχείριση[[#This Row],[ημερομηνία
πληρωμής]]="",0,Διαχείριση[[#This Row],[τόκος]]+Διαχείριση[[#This Row],[κεφάλαιο]]+Διαχείριση[[#This Row],[φόρος ακίνητης
περιουσίας]])</f>
        <v>1446.4185319122039</v>
      </c>
      <c r="I196" s="31">
        <f ca="1">IF(Διαχείριση[[#This Row],[ημερομηνία
πληρωμής]]="",0,Διαχείριση[[#This Row],[αρχικό
υπόλοιπο]]-Διαχείριση[[#This Row],[κεφάλαιο]])</f>
        <v>128996.91480339511</v>
      </c>
      <c r="J196" s="13">
        <f ca="1">IF(Διαχείριση[[#This Row],[υπόλοιπο
που απομένει]]&gt;0,ΤελευταίαΓραμμή-ROW(),0)</f>
        <v>167</v>
      </c>
    </row>
    <row r="197" spans="2:10" ht="15" customHeight="1" x14ac:dyDescent="0.25">
      <c r="B197" s="12">
        <f>ROWS($B$4:B197)</f>
        <v>194</v>
      </c>
      <c r="C197" s="30">
        <f ca="1">IF(ΚαταχωρημένεςΤιμές,IF(Διαχείριση[[#This Row],[Αρ.]]&lt;=ΔιάρκειαΔανείου,IF(ROW()-ROW(Διαχείριση[[#Headers],[ημερομηνία
πληρωμής]])=1,ΈναρξηΔανείου,IF(I196&gt;0,EDATE(C196,1),"")),""),"")</f>
        <v>49113</v>
      </c>
      <c r="D197" s="31">
        <f ca="1">IF(ROW()-ROW(Διαχείριση[[#Headers],[αρχικό
υπόλοιπο]])=1,ΠοσόΔανείου,IF(Διαχείριση[[#This Row],[ημερομηνία
πληρωμής]]="",0,INDEX(Διαχείριση[], ROW()-4,8)))</f>
        <v>128996.91480339511</v>
      </c>
      <c r="E197" s="31">
        <f ca="1">IF(ΚαταχωρημένεςΤιμές,IF(ROW()-ROW(Διαχείριση[[#Headers],[τόκος]])=1,-IPMT(Επιτoκιο/12,1,ΔιάρκειαΔανείου-ROWS($C$4:C197)+1,Διαχείριση[[#This Row],[αρχικό
υπόλοιπο]]),IFERROR(-IPMT(Επιτoκιο/12,1,Διαχείριση[[#This Row],[Αρ.
δόσεων που απομένουν]],D198),0)),0)</f>
        <v>535.25316125993743</v>
      </c>
      <c r="F197" s="31">
        <f ca="1">IFERROR(IF(AND(ΚαταχωρημένεςΤιμές,Διαχείριση[[#This Row],[ημερομηνία
πληρωμής]]&lt;&gt;""),-PPMT(Επιτoκιο/12,1,ΔιάρκειαΔανείου-ROWS($C$4:C197)+1,Διαχείριση[[#This Row],[αρχικό
υπόλοιπο]]),""),0)</f>
        <v>536.15610101013294</v>
      </c>
      <c r="G197" s="31">
        <f ca="1">IF(Διαχείριση[[#This Row],[ημερομηνία
πληρωμής]]="",0,ΦόροςΑκίνητηςΠεριουσίας)</f>
        <v>375</v>
      </c>
      <c r="H197" s="31">
        <f ca="1">IF(Διαχείριση[[#This Row],[ημερομηνία
πληρωμής]]="",0,Διαχείριση[[#This Row],[τόκος]]+Διαχείριση[[#This Row],[κεφάλαιο]]+Διαχείριση[[#This Row],[φόρος ακίνητης
περιουσίας]])</f>
        <v>1446.4092622700705</v>
      </c>
      <c r="I197" s="31">
        <f ca="1">IF(Διαχείριση[[#This Row],[ημερομηνία
πληρωμής]]="",0,Διαχείριση[[#This Row],[αρχικό
υπόλοιπο]]-Διαχείριση[[#This Row],[κεφάλαιο]])</f>
        <v>128460.75870238498</v>
      </c>
      <c r="J197" s="13">
        <f ca="1">IF(Διαχείριση[[#This Row],[υπόλοιπο
που απομένει]]&gt;0,ΤελευταίαΓραμμή-ROW(),0)</f>
        <v>166</v>
      </c>
    </row>
    <row r="198" spans="2:10" ht="15" customHeight="1" x14ac:dyDescent="0.25">
      <c r="B198" s="12">
        <f>ROWS($B$4:B198)</f>
        <v>195</v>
      </c>
      <c r="C198" s="30">
        <f ca="1">IF(ΚαταχωρημένεςΤιμές,IF(Διαχείριση[[#This Row],[Αρ.]]&lt;=ΔιάρκειαΔανείου,IF(ROW()-ROW(Διαχείριση[[#Headers],[ημερομηνία
πληρωμής]])=1,ΈναρξηΔανείου,IF(I197&gt;0,EDATE(C197,1),"")),""),"")</f>
        <v>49143</v>
      </c>
      <c r="D198" s="31">
        <f ca="1">IF(ROW()-ROW(Διαχείριση[[#Headers],[αρχικό
υπόλοιπο]])=1,ΠοσόΔανείου,IF(Διαχείριση[[#This Row],[ημερομηνία
πληρωμής]]="",0,INDEX(Διαχείριση[], ROW()-4,8)))</f>
        <v>128460.75870238498</v>
      </c>
      <c r="E198" s="31">
        <f ca="1">IF(ΚαταχωρημένεςΤιμές,IF(ROW()-ROW(Διαχείριση[[#Headers],[τόκος]])=1,-IPMT(Επιτoκιο/12,1,ΔιάρκειαΔανείου-ROWS($C$4:C198)+1,Διαχείριση[[#This Row],[αρχικό
υπόλοιπο]]),IFERROR(-IPMT(Επιτoκιο/12,1,Διαχείριση[[#This Row],[Αρ.
δόσεων που απομένουν]],D199),0)),0)</f>
        <v>533.009869240086</v>
      </c>
      <c r="F198" s="31">
        <f ca="1">IFERROR(IF(AND(ΚαταχωρημένεςΤιμές,Διαχείριση[[#This Row],[ημερομηνία
πληρωμής]]&lt;&gt;""),-PPMT(Επιτoκιο/12,1,ΔιάρκειαΔανείου-ROWS($C$4:C198)+1,Διαχείριση[[#This Row],[αρχικό
υπόλοιπο]]),""),0)</f>
        <v>538.39008476434174</v>
      </c>
      <c r="G198" s="31">
        <f ca="1">IF(Διαχείριση[[#This Row],[ημερομηνία
πληρωμής]]="",0,ΦόροςΑκίνητηςΠεριουσίας)</f>
        <v>375</v>
      </c>
      <c r="H198" s="31">
        <f ca="1">IF(Διαχείριση[[#This Row],[ημερομηνία
πληρωμής]]="",0,Διαχείριση[[#This Row],[τόκος]]+Διαχείριση[[#This Row],[κεφάλαιο]]+Διαχείριση[[#This Row],[φόρος ακίνητης
περιουσίας]])</f>
        <v>1446.3999540044279</v>
      </c>
      <c r="I198" s="31">
        <f ca="1">IF(Διαχείριση[[#This Row],[ημερομηνία
πληρωμής]]="",0,Διαχείριση[[#This Row],[αρχικό
υπόλοιπο]]-Διαχείριση[[#This Row],[κεφάλαιο]])</f>
        <v>127922.36861762064</v>
      </c>
      <c r="J198" s="13">
        <f ca="1">IF(Διαχείριση[[#This Row],[υπόλοιπο
που απομένει]]&gt;0,ΤελευταίαΓραμμή-ROW(),0)</f>
        <v>165</v>
      </c>
    </row>
    <row r="199" spans="2:10" ht="15" customHeight="1" x14ac:dyDescent="0.25">
      <c r="B199" s="12">
        <f>ROWS($B$4:B199)</f>
        <v>196</v>
      </c>
      <c r="C199" s="30">
        <f ca="1">IF(ΚαταχωρημένεςΤιμές,IF(Διαχείριση[[#This Row],[Αρ.]]&lt;=ΔιάρκειαΔανείου,IF(ROW()-ROW(Διαχείριση[[#Headers],[ημερομηνία
πληρωμής]])=1,ΈναρξηΔανείου,IF(I198&gt;0,EDATE(C198,1),"")),""),"")</f>
        <v>49174</v>
      </c>
      <c r="D199" s="31">
        <f ca="1">IF(ROW()-ROW(Διαχείριση[[#Headers],[αρχικό
υπόλοιπο]])=1,ΠοσόΔανείου,IF(Διαχείριση[[#This Row],[ημερομηνία
πληρωμής]]="",0,INDEX(Διαχείριση[], ROW()-4,8)))</f>
        <v>127922.36861762064</v>
      </c>
      <c r="E199" s="31">
        <f ca="1">IF(ΚαταχωρημένεςΤιμές,IF(ROW()-ROW(Διαχείριση[[#Headers],[τόκος]])=1,-IPMT(Επιτoκιο/12,1,ΔιάρκειαΔανείου-ROWS($C$4:C199)+1,Διαχείριση[[#This Row],[αρχικό
υπόλοιπο]]),IFERROR(-IPMT(Επιτoκιο/12,1,Διαχείριση[[#This Row],[Αρ.
δόσεων που απομένουν]],D200),0)),0)</f>
        <v>530.75723017015184</v>
      </c>
      <c r="F199" s="31">
        <f ca="1">IFERROR(IF(AND(ΚαταχωρημένεςΤιμές,Διαχείριση[[#This Row],[ημερομηνία
πληρωμής]]&lt;&gt;""),-PPMT(Επιτoκιο/12,1,ΔιάρκειαΔανείου-ROWS($C$4:C199)+1,Διαχείριση[[#This Row],[αρχικό
υπόλοιπο]]),""),0)</f>
        <v>540.63337678419327</v>
      </c>
      <c r="G199" s="31">
        <f ca="1">IF(Διαχείριση[[#This Row],[ημερομηνία
πληρωμής]]="",0,ΦόροςΑκίνητηςΠεριουσίας)</f>
        <v>375</v>
      </c>
      <c r="H199" s="31">
        <f ca="1">IF(Διαχείριση[[#This Row],[ημερομηνία
πληρωμής]]="",0,Διαχείριση[[#This Row],[τόκος]]+Διαχείριση[[#This Row],[κεφάλαιο]]+Διαχείριση[[#This Row],[φόρος ακίνητης
περιουσίας]])</f>
        <v>1446.390606954345</v>
      </c>
      <c r="I199" s="31">
        <f ca="1">IF(Διαχείριση[[#This Row],[ημερομηνία
πληρωμής]]="",0,Διαχείριση[[#This Row],[αρχικό
υπόλοιπο]]-Διαχείριση[[#This Row],[κεφάλαιο]])</f>
        <v>127381.73524083645</v>
      </c>
      <c r="J199" s="13">
        <f ca="1">IF(Διαχείριση[[#This Row],[υπόλοιπο
που απομένει]]&gt;0,ΤελευταίαΓραμμή-ROW(),0)</f>
        <v>164</v>
      </c>
    </row>
    <row r="200" spans="2:10" ht="15" customHeight="1" x14ac:dyDescent="0.25">
      <c r="B200" s="12">
        <f>ROWS($B$4:B200)</f>
        <v>197</v>
      </c>
      <c r="C200" s="30">
        <f ca="1">IF(ΚαταχωρημένεςΤιμές,IF(Διαχείριση[[#This Row],[Αρ.]]&lt;=ΔιάρκειαΔανείου,IF(ROW()-ROW(Διαχείριση[[#Headers],[ημερομηνία
πληρωμής]])=1,ΈναρξηΔανείου,IF(I199&gt;0,EDATE(C199,1),"")),""),"")</f>
        <v>49205</v>
      </c>
      <c r="D200" s="31">
        <f ca="1">IF(ROW()-ROW(Διαχείριση[[#Headers],[αρχικό
υπόλοιπο]])=1,ΠοσόΔανείου,IF(Διαχείριση[[#This Row],[ημερομηνία
πληρωμής]]="",0,INDEX(Διαχείριση[], ROW()-4,8)))</f>
        <v>127381.73524083645</v>
      </c>
      <c r="E200" s="31">
        <f ca="1">IF(ΚαταχωρημένεςΤιμές,IF(ROW()-ROW(Διαχείριση[[#Headers],[τόκος]])=1,-IPMT(Επιτoκιο/12,1,ΔιάρκειαΔανείου-ROWS($C$4:C200)+1,Διαχείριση[[#This Row],[αρχικό
υπόλοιπο]]),IFERROR(-IPMT(Επιτoκιο/12,1,Διαχείριση[[#This Row],[Αρ.
δόσεων που απομένουν]],D201),0)),0)</f>
        <v>528.49520510409309</v>
      </c>
      <c r="F200" s="31">
        <f ca="1">IFERROR(IF(AND(ΚαταχωρημένεςΤιμές,Διαχείριση[[#This Row],[ημερομηνία
πληρωμής]]&lt;&gt;""),-PPMT(Επιτoκιο/12,1,ΔιάρκειαΔανείου-ROWS($C$4:C200)+1,Διαχείριση[[#This Row],[αρχικό
υπόλοιπο]]),""),0)</f>
        <v>542.88601585412744</v>
      </c>
      <c r="G200" s="31">
        <f ca="1">IF(Διαχείριση[[#This Row],[ημερομηνία
πληρωμής]]="",0,ΦόροςΑκίνητηςΠεριουσίας)</f>
        <v>375</v>
      </c>
      <c r="H200" s="31">
        <f ca="1">IF(Διαχείριση[[#This Row],[ημερομηνία
πληρωμής]]="",0,Διαχείριση[[#This Row],[τόκος]]+Διαχείριση[[#This Row],[κεφάλαιο]]+Διαχείριση[[#This Row],[φόρος ακίνητης
περιουσίας]])</f>
        <v>1446.3812209582206</v>
      </c>
      <c r="I200" s="31">
        <f ca="1">IF(Διαχείριση[[#This Row],[ημερομηνία
πληρωμής]]="",0,Διαχείριση[[#This Row],[αρχικό
υπόλοιπο]]-Διαχείριση[[#This Row],[κεφάλαιο]])</f>
        <v>126838.84922498233</v>
      </c>
      <c r="J200" s="13">
        <f ca="1">IF(Διαχείριση[[#This Row],[υπόλοιπο
που απομένει]]&gt;0,ΤελευταίαΓραμμή-ROW(),0)</f>
        <v>163</v>
      </c>
    </row>
    <row r="201" spans="2:10" ht="15" customHeight="1" x14ac:dyDescent="0.25">
      <c r="B201" s="12">
        <f>ROWS($B$4:B201)</f>
        <v>198</v>
      </c>
      <c r="C201" s="30">
        <f ca="1">IF(ΚαταχωρημένεςΤιμές,IF(Διαχείριση[[#This Row],[Αρ.]]&lt;=ΔιάρκειαΔανείου,IF(ROW()-ROW(Διαχείριση[[#Headers],[ημερομηνία
πληρωμής]])=1,ΈναρξηΔανείου,IF(I200&gt;0,EDATE(C200,1),"")),""),"")</f>
        <v>49235</v>
      </c>
      <c r="D201" s="31">
        <f ca="1">IF(ROW()-ROW(Διαχείριση[[#Headers],[αρχικό
υπόλοιπο]])=1,ΠοσόΔανείου,IF(Διαχείριση[[#This Row],[ημερομηνία
πληρωμής]]="",0,INDEX(Διαχείριση[], ROW()-4,8)))</f>
        <v>126838.84922498233</v>
      </c>
      <c r="E201" s="31">
        <f ca="1">IF(ΚαταχωρημένεςΤιμές,IF(ROW()-ROW(Διαχείριση[[#Headers],[τόκος]])=1,-IPMT(Επιτoκιο/12,1,ΔιάρκειαΔανείου-ROWS($C$4:C201)+1,Διαχείριση[[#This Row],[αρχικό
υπόλοιπο]]),IFERROR(-IPMT(Επιτoκιο/12,1,Διαχείριση[[#This Row],[Αρ.
δόσεων που απομένουν]],D202),0)),0)</f>
        <v>526.2237549335922</v>
      </c>
      <c r="F201" s="31">
        <f ca="1">IFERROR(IF(AND(ΚαταχωρημένεςΤιμές,Διαχείριση[[#This Row],[ημερομηνία
πληρωμής]]&lt;&gt;""),-PPMT(Επιτoκιο/12,1,ΔιάρκειαΔανείου-ROWS($C$4:C201)+1,Διαχείριση[[#This Row],[αρχικό
υπόλοιπο]]),""),0)</f>
        <v>545.14804092018619</v>
      </c>
      <c r="G201" s="31">
        <f ca="1">IF(Διαχείριση[[#This Row],[ημερομηνία
πληρωμής]]="",0,ΦόροςΑκίνητηςΠεριουσίας)</f>
        <v>375</v>
      </c>
      <c r="H201" s="31">
        <f ca="1">IF(Διαχείριση[[#This Row],[ημερομηνία
πληρωμής]]="",0,Διαχείριση[[#This Row],[τόκος]]+Διαχείριση[[#This Row],[κεφάλαιο]]+Διαχείριση[[#This Row],[φόρος ακίνητης
περιουσίας]])</f>
        <v>1446.3717958537784</v>
      </c>
      <c r="I201" s="31">
        <f ca="1">IF(Διαχείριση[[#This Row],[ημερομηνία
πληρωμής]]="",0,Διαχείριση[[#This Row],[αρχικό
υπόλοιπο]]-Διαχείριση[[#This Row],[κεφάλαιο]])</f>
        <v>126293.70118406214</v>
      </c>
      <c r="J201" s="13">
        <f ca="1">IF(Διαχείριση[[#This Row],[υπόλοιπο
που απομένει]]&gt;0,ΤελευταίαΓραμμή-ROW(),0)</f>
        <v>162</v>
      </c>
    </row>
    <row r="202" spans="2:10" ht="15" customHeight="1" x14ac:dyDescent="0.25">
      <c r="B202" s="12">
        <f>ROWS($B$4:B202)</f>
        <v>199</v>
      </c>
      <c r="C202" s="30">
        <f ca="1">IF(ΚαταχωρημένεςΤιμές,IF(Διαχείριση[[#This Row],[Αρ.]]&lt;=ΔιάρκειαΔανείου,IF(ROW()-ROW(Διαχείριση[[#Headers],[ημερομηνία
πληρωμής]])=1,ΈναρξηΔανείου,IF(I201&gt;0,EDATE(C201,1),"")),""),"")</f>
        <v>49266</v>
      </c>
      <c r="D202" s="31">
        <f ca="1">IF(ROW()-ROW(Διαχείριση[[#Headers],[αρχικό
υπόλοιπο]])=1,ΠοσόΔανείου,IF(Διαχείριση[[#This Row],[ημερομηνία
πληρωμής]]="",0,INDEX(Διαχείριση[], ROW()-4,8)))</f>
        <v>126293.70118406214</v>
      </c>
      <c r="E202" s="31">
        <f ca="1">IF(ΚαταχωρημένεςΤιμές,IF(ROW()-ROW(Διαχείριση[[#Headers],[τόκος]])=1,-IPMT(Επιτoκιο/12,1,ΔιάρκειαΔανείου-ROWS($C$4:C202)+1,Διαχείριση[[#This Row],[αρχικό
υπόλοιπο]]),IFERROR(-IPMT(Επιτoκιο/12,1,Διαχείριση[[#This Row],[Αρ.
δόσεων που απομένουν]],D203),0)),0)</f>
        <v>523.94284038738112</v>
      </c>
      <c r="F202" s="31">
        <f ca="1">IFERROR(IF(AND(ΚαταχωρημένεςΤιμές,Διαχείριση[[#This Row],[ημερομηνία
πληρωμής]]&lt;&gt;""),-PPMT(Επιτoκιο/12,1,ΔιάρκειαΔανείου-ROWS($C$4:C202)+1,Διαχείριση[[#This Row],[αρχικό
υπόλοιπο]]),""),0)</f>
        <v>547.41949109068696</v>
      </c>
      <c r="G202" s="31">
        <f ca="1">IF(Διαχείριση[[#This Row],[ημερομηνία
πληρωμής]]="",0,ΦόροςΑκίνητηςΠεριουσίας)</f>
        <v>375</v>
      </c>
      <c r="H202" s="31">
        <f ca="1">IF(Διαχείριση[[#This Row],[ημερομηνία
πληρωμής]]="",0,Διαχείριση[[#This Row],[τόκος]]+Διαχείριση[[#This Row],[κεφάλαιο]]+Διαχείριση[[#This Row],[φόρος ακίνητης
περιουσίας]])</f>
        <v>1446.362331478068</v>
      </c>
      <c r="I202" s="31">
        <f ca="1">IF(Διαχείριση[[#This Row],[ημερομηνία
πληρωμής]]="",0,Διαχείριση[[#This Row],[αρχικό
υπόλοιπο]]-Διαχείριση[[#This Row],[κεφάλαιο]])</f>
        <v>125746.28169297146</v>
      </c>
      <c r="J202" s="13">
        <f ca="1">IF(Διαχείριση[[#This Row],[υπόλοιπο
που απομένει]]&gt;0,ΤελευταίαΓραμμή-ROW(),0)</f>
        <v>161</v>
      </c>
    </row>
    <row r="203" spans="2:10" ht="15" customHeight="1" x14ac:dyDescent="0.25">
      <c r="B203" s="12">
        <f>ROWS($B$4:B203)</f>
        <v>200</v>
      </c>
      <c r="C203" s="30">
        <f ca="1">IF(ΚαταχωρημένεςΤιμές,IF(Διαχείριση[[#This Row],[Αρ.]]&lt;=ΔιάρκειαΔανείου,IF(ROW()-ROW(Διαχείριση[[#Headers],[ημερομηνία
πληρωμής]])=1,ΈναρξηΔανείου,IF(I202&gt;0,EDATE(C202,1),"")),""),"")</f>
        <v>49296</v>
      </c>
      <c r="D203" s="31">
        <f ca="1">IF(ROW()-ROW(Διαχείριση[[#Headers],[αρχικό
υπόλοιπο]])=1,ΠοσόΔανείου,IF(Διαχείριση[[#This Row],[ημερομηνία
πληρωμής]]="",0,INDEX(Διαχείριση[], ROW()-4,8)))</f>
        <v>125746.28169297146</v>
      </c>
      <c r="E203" s="31">
        <f ca="1">IF(ΚαταχωρημένεςΤιμές,IF(ROW()-ROW(Διαχείριση[[#Headers],[τόκος]])=1,-IPMT(Επιτoκιο/12,1,ΔιάρκειαΔανείου-ROWS($C$4:C203)+1,Διαχείριση[[#This Row],[αρχικό
υπόλοιπο]]),IFERROR(-IPMT(Επιτoκιο/12,1,Διαχείριση[[#This Row],[Αρ.
δόσεων που απομένουν]],D204),0)),0)</f>
        <v>521.65242203056061</v>
      </c>
      <c r="F203" s="31">
        <f ca="1">IFERROR(IF(AND(ΚαταχωρημένεςΤιμές,Διαχείριση[[#This Row],[ημερομηνία
πληρωμής]]&lt;&gt;""),-PPMT(Επιτoκιο/12,1,ΔιάρκειαΔανείου-ROWS($C$4:C203)+1,Διαχείριση[[#This Row],[αρχικό
υπόλοιπο]]),""),0)</f>
        <v>549.70040563689827</v>
      </c>
      <c r="G203" s="31">
        <f ca="1">IF(Διαχείριση[[#This Row],[ημερομηνία
πληρωμής]]="",0,ΦόροςΑκίνητηςΠεριουσίας)</f>
        <v>375</v>
      </c>
      <c r="H203" s="31">
        <f ca="1">IF(Διαχείριση[[#This Row],[ημερομηνία
πληρωμής]]="",0,Διαχείριση[[#This Row],[τόκος]]+Διαχείριση[[#This Row],[κεφάλαιο]]+Διαχείριση[[#This Row],[φόρος ακίνητης
περιουσίας]])</f>
        <v>1446.3528276674588</v>
      </c>
      <c r="I203" s="31">
        <f ca="1">IF(Διαχείριση[[#This Row],[ημερομηνία
πληρωμής]]="",0,Διαχείριση[[#This Row],[αρχικό
υπόλοιπο]]-Διαχείριση[[#This Row],[κεφάλαιο]])</f>
        <v>125196.58128733456</v>
      </c>
      <c r="J203" s="13">
        <f ca="1">IF(Διαχείριση[[#This Row],[υπόλοιπο
που απομένει]]&gt;0,ΤελευταίαΓραμμή-ROW(),0)</f>
        <v>160</v>
      </c>
    </row>
    <row r="204" spans="2:10" ht="15" customHeight="1" x14ac:dyDescent="0.25">
      <c r="B204" s="12">
        <f>ROWS($B$4:B204)</f>
        <v>201</v>
      </c>
      <c r="C204" s="30">
        <f ca="1">IF(ΚαταχωρημένεςΤιμές,IF(Διαχείριση[[#This Row],[Αρ.]]&lt;=ΔιάρκειαΔανείου,IF(ROW()-ROW(Διαχείριση[[#Headers],[ημερομηνία
πληρωμής]])=1,ΈναρξηΔανείου,IF(I203&gt;0,EDATE(C203,1),"")),""),"")</f>
        <v>49327</v>
      </c>
      <c r="D204" s="31">
        <f ca="1">IF(ROW()-ROW(Διαχείριση[[#Headers],[αρχικό
υπόλοιπο]])=1,ΠοσόΔανείου,IF(Διαχείριση[[#This Row],[ημερομηνία
πληρωμής]]="",0,INDEX(Διαχείριση[], ROW()-4,8)))</f>
        <v>125196.58128733456</v>
      </c>
      <c r="E204" s="31">
        <f ca="1">IF(ΚαταχωρημένεςΤιμές,IF(ROW()-ROW(Διαχείριση[[#Headers],[τόκος]])=1,-IPMT(Επιτoκιο/12,1,ΔιάρκειαΔανείου-ROWS($C$4:C204)+1,Διαχείριση[[#This Row],[αρχικό
υπόλοιπο]]),IFERROR(-IPMT(Επιτoκιο/12,1,Διαχείριση[[#This Row],[Αρ.
δόσεων που απομένουν]],D205),0)),0)</f>
        <v>519.35246026392019</v>
      </c>
      <c r="F204" s="31">
        <f ca="1">IFERROR(IF(AND(ΚαταχωρημένεςΤιμές,Διαχείριση[[#This Row],[ημερομηνία
πληρωμής]]&lt;&gt;""),-PPMT(Επιτoκιο/12,1,ΔιάρκειαΔανείου-ROWS($C$4:C204)+1,Διαχείριση[[#This Row],[αρχικό
υπόλοιπο]]),""),0)</f>
        <v>551.99082399371878</v>
      </c>
      <c r="G204" s="31">
        <f ca="1">IF(Διαχείριση[[#This Row],[ημερομηνία
πληρωμής]]="",0,ΦόροςΑκίνητηςΠεριουσίας)</f>
        <v>375</v>
      </c>
      <c r="H204" s="31">
        <f ca="1">IF(Διαχείριση[[#This Row],[ημερομηνία
πληρωμής]]="",0,Διαχείριση[[#This Row],[τόκος]]+Διαχείριση[[#This Row],[κεφάλαιο]]+Διαχείριση[[#This Row],[φόρος ακίνητης
περιουσίας]])</f>
        <v>1446.343284257639</v>
      </c>
      <c r="I204" s="31">
        <f ca="1">IF(Διαχείριση[[#This Row],[ημερομηνία
πληρωμής]]="",0,Διαχείριση[[#This Row],[αρχικό
υπόλοιπο]]-Διαχείριση[[#This Row],[κεφάλαιο]])</f>
        <v>124644.59046334084</v>
      </c>
      <c r="J204" s="13">
        <f ca="1">IF(Διαχείριση[[#This Row],[υπόλοιπο
που απομένει]]&gt;0,ΤελευταίαΓραμμή-ROW(),0)</f>
        <v>159</v>
      </c>
    </row>
    <row r="205" spans="2:10" ht="15" customHeight="1" x14ac:dyDescent="0.25">
      <c r="B205" s="12">
        <f>ROWS($B$4:B205)</f>
        <v>202</v>
      </c>
      <c r="C205" s="30">
        <f ca="1">IF(ΚαταχωρημένεςΤιμές,IF(Διαχείριση[[#This Row],[Αρ.]]&lt;=ΔιάρκειαΔανείου,IF(ROW()-ROW(Διαχείριση[[#Headers],[ημερομηνία
πληρωμής]])=1,ΈναρξηΔανείου,IF(I204&gt;0,EDATE(C204,1),"")),""),"")</f>
        <v>49358</v>
      </c>
      <c r="D205" s="31">
        <f ca="1">IF(ROW()-ROW(Διαχείριση[[#Headers],[αρχικό
υπόλοιπο]])=1,ΠοσόΔανείου,IF(Διαχείριση[[#This Row],[ημερομηνία
πληρωμής]]="",0,INDEX(Διαχείριση[], ROW()-4,8)))</f>
        <v>124644.59046334084</v>
      </c>
      <c r="E205" s="31">
        <f ca="1">IF(ΚαταχωρημένεςΤιμές,IF(ROW()-ROW(Διαχείριση[[#Headers],[τόκος]])=1,-IPMT(Επιτoκιο/12,1,ΔιάρκειαΔανείου-ROWS($C$4:C205)+1,Διαχείριση[[#This Row],[αρχικό
υπόλοιπο]]),IFERROR(-IPMT(Επιτoκιο/12,1,Διαχείριση[[#This Row],[Αρ.
δόσεων που απομένουν]],D206),0)),0)</f>
        <v>517.04291532325203</v>
      </c>
      <c r="F205" s="31">
        <f ca="1">IFERROR(IF(AND(ΚαταχωρημένεςΤιμές,Διαχείριση[[#This Row],[ημερομηνία
πληρωμής]]&lt;&gt;""),-PPMT(Επιτoκιο/12,1,ΔιάρκειαΔανείου-ROWS($C$4:C205)+1,Διαχείριση[[#This Row],[αρχικό
υπόλοιπο]]),""),0)</f>
        <v>554.2907857603592</v>
      </c>
      <c r="G205" s="31">
        <f ca="1">IF(Διαχείριση[[#This Row],[ημερομηνία
πληρωμής]]="",0,ΦόροςΑκίνητηςΠεριουσίας)</f>
        <v>375</v>
      </c>
      <c r="H205" s="31">
        <f ca="1">IF(Διαχείριση[[#This Row],[ημερομηνία
πληρωμής]]="",0,Διαχείριση[[#This Row],[τόκος]]+Διαχείριση[[#This Row],[κεφάλαιο]]+Διαχείριση[[#This Row],[φόρος ακίνητης
περιουσίας]])</f>
        <v>1446.3337010836112</v>
      </c>
      <c r="I205" s="31">
        <f ca="1">IF(Διαχείριση[[#This Row],[ημερομηνία
πληρωμής]]="",0,Διαχείριση[[#This Row],[αρχικό
υπόλοιπο]]-Διαχείριση[[#This Row],[κεφάλαιο]])</f>
        <v>124090.29967758048</v>
      </c>
      <c r="J205" s="13">
        <f ca="1">IF(Διαχείριση[[#This Row],[υπόλοιπο
που απομένει]]&gt;0,ΤελευταίαΓραμμή-ROW(),0)</f>
        <v>158</v>
      </c>
    </row>
    <row r="206" spans="2:10" ht="15" customHeight="1" x14ac:dyDescent="0.25">
      <c r="B206" s="12">
        <f>ROWS($B$4:B206)</f>
        <v>203</v>
      </c>
      <c r="C206" s="30">
        <f ca="1">IF(ΚαταχωρημένεςΤιμές,IF(Διαχείριση[[#This Row],[Αρ.]]&lt;=ΔιάρκειαΔανείου,IF(ROW()-ROW(Διαχείριση[[#Headers],[ημερομηνία
πληρωμής]])=1,ΈναρξηΔανείου,IF(I205&gt;0,EDATE(C205,1),"")),""),"")</f>
        <v>49386</v>
      </c>
      <c r="D206" s="31">
        <f ca="1">IF(ROW()-ROW(Διαχείριση[[#Headers],[αρχικό
υπόλοιπο]])=1,ΠοσόΔανείου,IF(Διαχείριση[[#This Row],[ημερομηνία
πληρωμής]]="",0,INDEX(Διαχείριση[], ROW()-4,8)))</f>
        <v>124090.29967758048</v>
      </c>
      <c r="E206" s="31">
        <f ca="1">IF(ΚαταχωρημένεςΤιμές,IF(ROW()-ROW(Διαχείριση[[#Headers],[τόκος]])=1,-IPMT(Επιτoκιο/12,1,ΔιάρκειαΔανείου-ROWS($C$4:C206)+1,Διαχείριση[[#This Row],[αρχικό
υπόλοιπο]]),IFERROR(-IPMT(Επιτoκιο/12,1,Διαχείριση[[#This Row],[Αρ.
δόσεων που απομένουν]],D207),0)),0)</f>
        <v>514.7237472786644</v>
      </c>
      <c r="F206" s="31">
        <f ca="1">IFERROR(IF(AND(ΚαταχωρημένεςΤιμές,Διαχείριση[[#This Row],[ημερομηνία
πληρωμής]]&lt;&gt;""),-PPMT(Επιτoκιο/12,1,ΔιάρκειαΔανείου-ROWS($C$4:C206)+1,Διαχείριση[[#This Row],[αρχικό
υπόλοιπο]]),""),0)</f>
        <v>556.60033070102747</v>
      </c>
      <c r="G206" s="31">
        <f ca="1">IF(Διαχείριση[[#This Row],[ημερομηνία
πληρωμής]]="",0,ΦόροςΑκίνητηςΠεριουσίας)</f>
        <v>375</v>
      </c>
      <c r="H206" s="31">
        <f ca="1">IF(Διαχείριση[[#This Row],[ημερομηνία
πληρωμής]]="",0,Διαχείριση[[#This Row],[τόκος]]+Διαχείριση[[#This Row],[κεφάλαιο]]+Διαχείριση[[#This Row],[φόρος ακίνητης
περιουσίας]])</f>
        <v>1446.324077979692</v>
      </c>
      <c r="I206" s="31">
        <f ca="1">IF(Διαχείριση[[#This Row],[ημερομηνία
πληρωμής]]="",0,Διαχείριση[[#This Row],[αρχικό
υπόλοιπο]]-Διαχείριση[[#This Row],[κεφάλαιο]])</f>
        <v>123533.69934687945</v>
      </c>
      <c r="J206" s="13">
        <f ca="1">IF(Διαχείριση[[#This Row],[υπόλοιπο
που απομένει]]&gt;0,ΤελευταίαΓραμμή-ROW(),0)</f>
        <v>157</v>
      </c>
    </row>
    <row r="207" spans="2:10" ht="15" customHeight="1" x14ac:dyDescent="0.25">
      <c r="B207" s="12">
        <f>ROWS($B$4:B207)</f>
        <v>204</v>
      </c>
      <c r="C207" s="30">
        <f ca="1">IF(ΚαταχωρημένεςΤιμές,IF(Διαχείριση[[#This Row],[Αρ.]]&lt;=ΔιάρκειαΔανείου,IF(ROW()-ROW(Διαχείριση[[#Headers],[ημερομηνία
πληρωμής]])=1,ΈναρξηΔανείου,IF(I206&gt;0,EDATE(C206,1),"")),""),"")</f>
        <v>49417</v>
      </c>
      <c r="D207" s="31">
        <f ca="1">IF(ROW()-ROW(Διαχείριση[[#Headers],[αρχικό
υπόλοιπο]])=1,ΠοσόΔανείου,IF(Διαχείριση[[#This Row],[ημερομηνία
πληρωμής]]="",0,INDEX(Διαχείριση[], ROW()-4,8)))</f>
        <v>123533.69934687945</v>
      </c>
      <c r="E207" s="31">
        <f ca="1">IF(ΚαταχωρημένεςΤιμές,IF(ROW()-ROW(Διαχείριση[[#Headers],[τόκος]])=1,-IPMT(Επιτoκιο/12,1,ΔιάρκειαΔανείου-ROWS($C$4:C207)+1,Διαχείριση[[#This Row],[αρχικό
υπόλοιπο]]),IFERROR(-IPMT(Επιτoκιο/12,1,Διαχείριση[[#This Row],[Αρ.
δόσεων που απομένουν]],D208),0)),0)</f>
        <v>512.39491603389104</v>
      </c>
      <c r="F207" s="31">
        <f ca="1">IFERROR(IF(AND(ΚαταχωρημένεςΤιμές,Διαχείριση[[#This Row],[ημερομηνία
πληρωμής]]&lt;&gt;""),-PPMT(Επιτoκιο/12,1,ΔιάρκειαΔανείου-ROWS($C$4:C207)+1,Διαχείριση[[#This Row],[αρχικό
υπόλοιπο]]),""),0)</f>
        <v>558.9194987456151</v>
      </c>
      <c r="G207" s="31">
        <f ca="1">IF(Διαχείριση[[#This Row],[ημερομηνία
πληρωμής]]="",0,ΦόροςΑκίνητηςΠεριουσίας)</f>
        <v>375</v>
      </c>
      <c r="H207" s="31">
        <f ca="1">IF(Διαχείριση[[#This Row],[ημερομηνία
πληρωμής]]="",0,Διαχείριση[[#This Row],[τόκος]]+Διαχείριση[[#This Row],[κεφάλαιο]]+Διαχείριση[[#This Row],[φόρος ακίνητης
περιουσίας]])</f>
        <v>1446.314414779506</v>
      </c>
      <c r="I207" s="31">
        <f ca="1">IF(Διαχείριση[[#This Row],[ημερομηνία
πληρωμής]]="",0,Διαχείριση[[#This Row],[αρχικό
υπόλοιπο]]-Διαχείριση[[#This Row],[κεφάλαιο]])</f>
        <v>122974.77984813384</v>
      </c>
      <c r="J207" s="13">
        <f ca="1">IF(Διαχείριση[[#This Row],[υπόλοιπο
που απομένει]]&gt;0,ΤελευταίαΓραμμή-ROW(),0)</f>
        <v>156</v>
      </c>
    </row>
    <row r="208" spans="2:10" ht="15" customHeight="1" x14ac:dyDescent="0.25">
      <c r="B208" s="12">
        <f>ROWS($B$4:B208)</f>
        <v>205</v>
      </c>
      <c r="C208" s="30">
        <f ca="1">IF(ΚαταχωρημένεςΤιμές,IF(Διαχείριση[[#This Row],[Αρ.]]&lt;=ΔιάρκειαΔανείου,IF(ROW()-ROW(Διαχείριση[[#Headers],[ημερομηνία
πληρωμής]])=1,ΈναρξηΔανείου,IF(I207&gt;0,EDATE(C207,1),"")),""),"")</f>
        <v>49447</v>
      </c>
      <c r="D208" s="31">
        <f ca="1">IF(ROW()-ROW(Διαχείριση[[#Headers],[αρχικό
υπόλοιπο]])=1,ΠοσόΔανείου,IF(Διαχείριση[[#This Row],[ημερομηνία
πληρωμής]]="",0,INDEX(Διαχείριση[], ROW()-4,8)))</f>
        <v>122974.77984813384</v>
      </c>
      <c r="E208" s="31">
        <f ca="1">IF(ΚαταχωρημένεςΤιμές,IF(ROW()-ROW(Διαχείριση[[#Headers],[τόκος]])=1,-IPMT(Επιτoκιο/12,1,ΔιάρκειαΔανείου-ROWS($C$4:C208)+1,Διαχείριση[[#This Row],[αρχικό
υπόλοιπο]]),IFERROR(-IPMT(Επιτoκιο/12,1,Διαχείριση[[#This Row],[Αρ.
δόσεων που απομένουν]],D209),0)),0)</f>
        <v>510.05638132559773</v>
      </c>
      <c r="F208" s="31">
        <f ca="1">IFERROR(IF(AND(ΚαταχωρημένεςΤιμές,Διαχείριση[[#This Row],[ημερομηνία
πληρωμής]]&lt;&gt;""),-PPMT(Επιτoκιο/12,1,ΔιάρκειαΔανείου-ROWS($C$4:C208)+1,Διαχείριση[[#This Row],[αρχικό
υπόλοιπο]]),""),0)</f>
        <v>561.24832999038836</v>
      </c>
      <c r="G208" s="31">
        <f ca="1">IF(Διαχείριση[[#This Row],[ημερομηνία
πληρωμής]]="",0,ΦόροςΑκίνητηςΠεριουσίας)</f>
        <v>375</v>
      </c>
      <c r="H208" s="31">
        <f ca="1">IF(Διαχείριση[[#This Row],[ημερομηνία
πληρωμής]]="",0,Διαχείριση[[#This Row],[τόκος]]+Διαχείριση[[#This Row],[κεφάλαιο]]+Διαχείριση[[#This Row],[φόρος ακίνητης
περιουσίας]])</f>
        <v>1446.304711315986</v>
      </c>
      <c r="I208" s="31">
        <f ca="1">IF(Διαχείριση[[#This Row],[ημερομηνία
πληρωμής]]="",0,Διαχείριση[[#This Row],[αρχικό
υπόλοιπο]]-Διαχείριση[[#This Row],[κεφάλαιο]])</f>
        <v>122413.53151814346</v>
      </c>
      <c r="J208" s="13">
        <f ca="1">IF(Διαχείριση[[#This Row],[υπόλοιπο
που απομένει]]&gt;0,ΤελευταίαΓραμμή-ROW(),0)</f>
        <v>155</v>
      </c>
    </row>
    <row r="209" spans="2:10" ht="15" customHeight="1" x14ac:dyDescent="0.25">
      <c r="B209" s="12">
        <f>ROWS($B$4:B209)</f>
        <v>206</v>
      </c>
      <c r="C209" s="30">
        <f ca="1">IF(ΚαταχωρημένεςΤιμές,IF(Διαχείριση[[#This Row],[Αρ.]]&lt;=ΔιάρκειαΔανείου,IF(ROW()-ROW(Διαχείριση[[#Headers],[ημερομηνία
πληρωμής]])=1,ΈναρξηΔανείου,IF(I208&gt;0,EDATE(C208,1),"")),""),"")</f>
        <v>49478</v>
      </c>
      <c r="D209" s="31">
        <f ca="1">IF(ROW()-ROW(Διαχείριση[[#Headers],[αρχικό
υπόλοιπο]])=1,ΠοσόΔανείου,IF(Διαχείριση[[#This Row],[ημερομηνία
πληρωμής]]="",0,INDEX(Διαχείριση[], ROW()-4,8)))</f>
        <v>122413.53151814346</v>
      </c>
      <c r="E209" s="31">
        <f ca="1">IF(ΚαταχωρημένεςΤιμές,IF(ROW()-ROW(Διαχείριση[[#Headers],[τόκος]])=1,-IPMT(Επιτoκιο/12,1,ΔιάρκειαΔανείου-ROWS($C$4:C209)+1,Διαχείριση[[#This Row],[αρχικό
υπόλοιπο]]),IFERROR(-IPMT(Επιτoκιο/12,1,Διαχείριση[[#This Row],[Αρ.
δόσεων που απομένουν]],D210),0)),0)</f>
        <v>507.70810272268659</v>
      </c>
      <c r="F209" s="31">
        <f ca="1">IFERROR(IF(AND(ΚαταχωρημένεςΤιμές,Διαχείριση[[#This Row],[ημερομηνία
πληρωμής]]&lt;&gt;""),-PPMT(Επιτoκιο/12,1,ΔιάρκειαΔανείου-ROWS($C$4:C209)+1,Διαχείριση[[#This Row],[αρχικό
υπόλοιπο]]),""),0)</f>
        <v>563.58686469868178</v>
      </c>
      <c r="G209" s="31">
        <f ca="1">IF(Διαχείριση[[#This Row],[ημερομηνία
πληρωμής]]="",0,ΦόροςΑκίνητηςΠεριουσίας)</f>
        <v>375</v>
      </c>
      <c r="H209" s="31">
        <f ca="1">IF(Διαχείριση[[#This Row],[ημερομηνία
πληρωμής]]="",0,Διαχείριση[[#This Row],[τόκος]]+Διαχείριση[[#This Row],[κεφάλαιο]]+Διαχείριση[[#This Row],[φόρος ακίνητης
περιουσίας]])</f>
        <v>1446.2949674213683</v>
      </c>
      <c r="I209" s="31">
        <f ca="1">IF(Διαχείριση[[#This Row],[ημερομηνία
πληρωμής]]="",0,Διαχείριση[[#This Row],[αρχικό
υπόλοιπο]]-Διαχείριση[[#This Row],[κεφάλαιο]])</f>
        <v>121849.94465344478</v>
      </c>
      <c r="J209" s="13">
        <f ca="1">IF(Διαχείριση[[#This Row],[υπόλοιπο
που απομένει]]&gt;0,ΤελευταίαΓραμμή-ROW(),0)</f>
        <v>154</v>
      </c>
    </row>
    <row r="210" spans="2:10" ht="15" customHeight="1" x14ac:dyDescent="0.25">
      <c r="B210" s="12">
        <f>ROWS($B$4:B210)</f>
        <v>207</v>
      </c>
      <c r="C210" s="30">
        <f ca="1">IF(ΚαταχωρημένεςΤιμές,IF(Διαχείριση[[#This Row],[Αρ.]]&lt;=ΔιάρκειαΔανείου,IF(ROW()-ROW(Διαχείριση[[#Headers],[ημερομηνία
πληρωμής]])=1,ΈναρξηΔανείου,IF(I209&gt;0,EDATE(C209,1),"")),""),"")</f>
        <v>49508</v>
      </c>
      <c r="D210" s="31">
        <f ca="1">IF(ROW()-ROW(Διαχείριση[[#Headers],[αρχικό
υπόλοιπο]])=1,ΠοσόΔανείου,IF(Διαχείριση[[#This Row],[ημερομηνία
πληρωμής]]="",0,INDEX(Διαχείριση[], ROW()-4,8)))</f>
        <v>121849.94465344478</v>
      </c>
      <c r="E210" s="31">
        <f ca="1">IF(ΚαταχωρημένεςΤιμές,IF(ROW()-ROW(Διαχείριση[[#Headers],[τόκος]])=1,-IPMT(Επιτoκιο/12,1,ΔιάρκειαΔανείου-ROWS($C$4:C210)+1,Διαχείριση[[#This Row],[αρχικό
υπόλοιπο]]),IFERROR(-IPMT(Επιτoκιο/12,1,Διαχείριση[[#This Row],[Αρ.
δόσεων που απομένουν]],D211),0)),0)</f>
        <v>505.35003962559659</v>
      </c>
      <c r="F210" s="31">
        <f ca="1">IFERROR(IF(AND(ΚαταχωρημένεςΤιμές,Διαχείριση[[#This Row],[ημερομηνία
πληρωμής]]&lt;&gt;""),-PPMT(Επιτoκιο/12,1,ΔιάρκειαΔανείου-ROWS($C$4:C210)+1,Διαχείριση[[#This Row],[αρχικό
υπόλοιπο]]),""),0)</f>
        <v>565.93514330159292</v>
      </c>
      <c r="G210" s="31">
        <f ca="1">IF(Διαχείριση[[#This Row],[ημερομηνία
πληρωμής]]="",0,ΦόροςΑκίνητηςΠεριουσίας)</f>
        <v>375</v>
      </c>
      <c r="H210" s="31">
        <f ca="1">IF(Διαχείριση[[#This Row],[ημερομηνία
πληρωμής]]="",0,Διαχείριση[[#This Row],[τόκος]]+Διαχείριση[[#This Row],[κεφάλαιο]]+Διαχείριση[[#This Row],[φόρος ακίνητης
περιουσίας]])</f>
        <v>1446.2851829271895</v>
      </c>
      <c r="I210" s="31">
        <f ca="1">IF(Διαχείριση[[#This Row],[ημερομηνία
πληρωμής]]="",0,Διαχείριση[[#This Row],[αρχικό
υπόλοιπο]]-Διαχείριση[[#This Row],[κεφάλαιο]])</f>
        <v>121284.00951014318</v>
      </c>
      <c r="J210" s="13">
        <f ca="1">IF(Διαχείριση[[#This Row],[υπόλοιπο
που απομένει]]&gt;0,ΤελευταίαΓραμμή-ROW(),0)</f>
        <v>153</v>
      </c>
    </row>
    <row r="211" spans="2:10" ht="15" customHeight="1" x14ac:dyDescent="0.25">
      <c r="B211" s="12">
        <f>ROWS($B$4:B211)</f>
        <v>208</v>
      </c>
      <c r="C211" s="30">
        <f ca="1">IF(ΚαταχωρημένεςΤιμές,IF(Διαχείριση[[#This Row],[Αρ.]]&lt;=ΔιάρκειαΔανείου,IF(ROW()-ROW(Διαχείριση[[#Headers],[ημερομηνία
πληρωμής]])=1,ΈναρξηΔανείου,IF(I210&gt;0,EDATE(C210,1),"")),""),"")</f>
        <v>49539</v>
      </c>
      <c r="D211" s="31">
        <f ca="1">IF(ROW()-ROW(Διαχείριση[[#Headers],[αρχικό
υπόλοιπο]])=1,ΠοσόΔανείου,IF(Διαχείριση[[#This Row],[ημερομηνία
πληρωμής]]="",0,INDEX(Διαχείριση[], ROW()-4,8)))</f>
        <v>121284.00951014318</v>
      </c>
      <c r="E211" s="31">
        <f ca="1">IF(ΚαταχωρημένεςΤιμές,IF(ROW()-ROW(Διαχείριση[[#Headers],[τόκος]])=1,-IPMT(Επιτoκιο/12,1,ΔιάρκειαΔανείου-ROWS($C$4:C211)+1,Διαχείριση[[#This Row],[αρχικό
υπόλοιπο]]),IFERROR(-IPMT(Επιτoκιο/12,1,Διαχείριση[[#This Row],[Αρ.
δόσεων που απομένουν]],D212),0)),0)</f>
        <v>502.98215126560206</v>
      </c>
      <c r="F211" s="31">
        <f ca="1">IFERROR(IF(AND(ΚαταχωρημένεςΤιμές,Διαχείριση[[#This Row],[ημερομηνία
πληρωμής]]&lt;&gt;""),-PPMT(Επιτoκιο/12,1,ΔιάρκειαΔανείου-ROWS($C$4:C211)+1,Διαχείριση[[#This Row],[αρχικό
υπόλοιπο]]),""),0)</f>
        <v>568.29320639868274</v>
      </c>
      <c r="G211" s="31">
        <f ca="1">IF(Διαχείριση[[#This Row],[ημερομηνία
πληρωμής]]="",0,ΦόροςΑκίνητηςΠεριουσίας)</f>
        <v>375</v>
      </c>
      <c r="H211" s="31">
        <f ca="1">IF(Διαχείριση[[#This Row],[ημερομηνία
πληρωμής]]="",0,Διαχείριση[[#This Row],[τόκος]]+Διαχείριση[[#This Row],[κεφάλαιο]]+Διαχείριση[[#This Row],[φόρος ακίνητης
περιουσίας]])</f>
        <v>1446.2753576642849</v>
      </c>
      <c r="I211" s="31">
        <f ca="1">IF(Διαχείριση[[#This Row],[ημερομηνία
πληρωμής]]="",0,Διαχείριση[[#This Row],[αρχικό
υπόλοιπο]]-Διαχείριση[[#This Row],[κεφάλαιο]])</f>
        <v>120715.7163037445</v>
      </c>
      <c r="J211" s="13">
        <f ca="1">IF(Διαχείριση[[#This Row],[υπόλοιπο
που απομένει]]&gt;0,ΤελευταίαΓραμμή-ROW(),0)</f>
        <v>152</v>
      </c>
    </row>
    <row r="212" spans="2:10" ht="15" customHeight="1" x14ac:dyDescent="0.25">
      <c r="B212" s="12">
        <f>ROWS($B$4:B212)</f>
        <v>209</v>
      </c>
      <c r="C212" s="30">
        <f ca="1">IF(ΚαταχωρημένεςΤιμές,IF(Διαχείριση[[#This Row],[Αρ.]]&lt;=ΔιάρκειαΔανείου,IF(ROW()-ROW(Διαχείριση[[#Headers],[ημερομηνία
πληρωμής]])=1,ΈναρξηΔανείου,IF(I211&gt;0,EDATE(C211,1),"")),""),"")</f>
        <v>49570</v>
      </c>
      <c r="D212" s="31">
        <f ca="1">IF(ROW()-ROW(Διαχείριση[[#Headers],[αρχικό
υπόλοιπο]])=1,ΠοσόΔανείου,IF(Διαχείριση[[#This Row],[ημερομηνία
πληρωμής]]="",0,INDEX(Διαχείριση[], ROW()-4,8)))</f>
        <v>120715.7163037445</v>
      </c>
      <c r="E212" s="31">
        <f ca="1">IF(ΚαταχωρημένεςΤιμές,IF(ROW()-ROW(Διαχείριση[[#Headers],[τόκος]])=1,-IPMT(Επιτoκιο/12,1,ΔιάρκειαΔανείου-ROWS($C$4:C212)+1,Διαχείριση[[#This Row],[αρχικό
υπόλοιπο]]),IFERROR(-IPMT(Επιτoκιο/12,1,Διαχείριση[[#This Row],[Αρ.
δόσεων που απομένουν]],D213),0)),0)</f>
        <v>500.60439670410761</v>
      </c>
      <c r="F212" s="31">
        <f ca="1">IFERROR(IF(AND(ΚαταχωρημένεςΤιμές,Διαχείριση[[#This Row],[ημερομηνία
πληρωμής]]&lt;&gt;""),-PPMT(Επιτoκιο/12,1,ΔιάρκειαΔανείου-ROWS($C$4:C212)+1,Διαχείριση[[#This Row],[αρχικό
υπόλοιπο]]),""),0)</f>
        <v>570.66109475867745</v>
      </c>
      <c r="G212" s="31">
        <f ca="1">IF(Διαχείριση[[#This Row],[ημερομηνία
πληρωμής]]="",0,ΦόροςΑκίνητηςΠεριουσίας)</f>
        <v>375</v>
      </c>
      <c r="H212" s="31">
        <f ca="1">IF(Διαχείριση[[#This Row],[ημερομηνία
πληρωμής]]="",0,Διαχείριση[[#This Row],[τόκος]]+Διαχείριση[[#This Row],[κεφάλαιο]]+Διαχείριση[[#This Row],[φόρος ακίνητης
περιουσίας]])</f>
        <v>1446.2654914627851</v>
      </c>
      <c r="I212" s="31">
        <f ca="1">IF(Διαχείριση[[#This Row],[ημερομηνία
πληρωμής]]="",0,Διαχείριση[[#This Row],[αρχικό
υπόλοιπο]]-Διαχείριση[[#This Row],[κεφάλαιο]])</f>
        <v>120145.05520898582</v>
      </c>
      <c r="J212" s="13">
        <f ca="1">IF(Διαχείριση[[#This Row],[υπόλοιπο
που απομένει]]&gt;0,ΤελευταίαΓραμμή-ROW(),0)</f>
        <v>151</v>
      </c>
    </row>
    <row r="213" spans="2:10" ht="15" customHeight="1" x14ac:dyDescent="0.25">
      <c r="B213" s="12">
        <f>ROWS($B$4:B213)</f>
        <v>210</v>
      </c>
      <c r="C213" s="30">
        <f ca="1">IF(ΚαταχωρημένεςΤιμές,IF(Διαχείριση[[#This Row],[Αρ.]]&lt;=ΔιάρκειαΔανείου,IF(ROW()-ROW(Διαχείριση[[#Headers],[ημερομηνία
πληρωμής]])=1,ΈναρξηΔανείου,IF(I212&gt;0,EDATE(C212,1),"")),""),"")</f>
        <v>49600</v>
      </c>
      <c r="D213" s="31">
        <f ca="1">IF(ROW()-ROW(Διαχείριση[[#Headers],[αρχικό
υπόλοιπο]])=1,ΠοσόΔανείου,IF(Διαχείριση[[#This Row],[ημερομηνία
πληρωμής]]="",0,INDEX(Διαχείριση[], ROW()-4,8)))</f>
        <v>120145.05520898582</v>
      </c>
      <c r="E213" s="31">
        <f ca="1">IF(ΚαταχωρημένεςΤιμές,IF(ROW()-ROW(Διαχείριση[[#Headers],[τόκος]])=1,-IPMT(Επιτoκιο/12,1,ΔιάρκειαΔανείου-ROWS($C$4:C213)+1,Διαχείριση[[#This Row],[αρχικό
υπόλοιπο]]),IFERROR(-IPMT(Επιτoκιο/12,1,Διαχείριση[[#This Row],[Αρ.
δόσεων που απομένουν]],D214),0)),0)</f>
        <v>498.21673483194019</v>
      </c>
      <c r="F213" s="31">
        <f ca="1">IFERROR(IF(AND(ΚαταχωρημένεςΤιμές,Διαχείριση[[#This Row],[ημερομηνία
πληρωμής]]&lt;&gt;""),-PPMT(Επιτoκιο/12,1,ΔιάρκειαΔανείου-ROWS($C$4:C213)+1,Διαχείριση[[#This Row],[αρχικό
υπόλοιπο]]),""),0)</f>
        <v>573.03884932017183</v>
      </c>
      <c r="G213" s="31">
        <f ca="1">IF(Διαχείριση[[#This Row],[ημερομηνία
πληρωμής]]="",0,ΦόροςΑκίνητηςΠεριουσίας)</f>
        <v>375</v>
      </c>
      <c r="H213" s="31">
        <f ca="1">IF(Διαχείριση[[#This Row],[ημερομηνία
πληρωμής]]="",0,Διαχείριση[[#This Row],[τόκος]]+Διαχείριση[[#This Row],[κεφάλαιο]]+Διαχείριση[[#This Row],[φόρος ακίνητης
περιουσίας]])</f>
        <v>1446.2555841521121</v>
      </c>
      <c r="I213" s="31">
        <f ca="1">IF(Διαχείριση[[#This Row],[ημερομηνία
πληρωμής]]="",0,Διαχείριση[[#This Row],[αρχικό
υπόλοιπο]]-Διαχείριση[[#This Row],[κεφάλαιο]])</f>
        <v>119572.01635966565</v>
      </c>
      <c r="J213" s="13">
        <f ca="1">IF(Διαχείριση[[#This Row],[υπόλοιπο
που απομένει]]&gt;0,ΤελευταίαΓραμμή-ROW(),0)</f>
        <v>150</v>
      </c>
    </row>
    <row r="214" spans="2:10" ht="15" customHeight="1" x14ac:dyDescent="0.25">
      <c r="B214" s="12">
        <f>ROWS($B$4:B214)</f>
        <v>211</v>
      </c>
      <c r="C214" s="30">
        <f ca="1">IF(ΚαταχωρημένεςΤιμές,IF(Διαχείριση[[#This Row],[Αρ.]]&lt;=ΔιάρκειαΔανείου,IF(ROW()-ROW(Διαχείριση[[#Headers],[ημερομηνία
πληρωμής]])=1,ΈναρξηΔανείου,IF(I213&gt;0,EDATE(C213,1),"")),""),"")</f>
        <v>49631</v>
      </c>
      <c r="D214" s="31">
        <f ca="1">IF(ROW()-ROW(Διαχείριση[[#Headers],[αρχικό
υπόλοιπο]])=1,ΠοσόΔανείου,IF(Διαχείριση[[#This Row],[ημερομηνία
πληρωμής]]="",0,INDEX(Διαχείριση[], ROW()-4,8)))</f>
        <v>119572.01635966565</v>
      </c>
      <c r="E214" s="31">
        <f ca="1">IF(ΚαταχωρημένεςΤιμές,IF(ROW()-ROW(Διαχείριση[[#Headers],[τόκος]])=1,-IPMT(Επιτoκιο/12,1,ΔιάρκειαΔανείου-ROWS($C$4:C214)+1,Διαχείριση[[#This Row],[αρχικό
υπόλοιπο]]),IFERROR(-IPMT(Επιτoκιο/12,1,Διαχείριση[[#This Row],[Αρ.
δόσεων που απομένουν]],D215),0)),0)</f>
        <v>495.81912436863877</v>
      </c>
      <c r="F214" s="31">
        <f ca="1">IFERROR(IF(AND(ΚαταχωρημένεςΤιμές,Διαχείριση[[#This Row],[ημερομηνία
πληρωμής]]&lt;&gt;""),-PPMT(Επιτoκιο/12,1,ΔιάρκειαΔανείου-ROWS($C$4:C214)+1,Διαχείριση[[#This Row],[αρχικό
υπόλοιπο]]),""),0)</f>
        <v>575.42651119233926</v>
      </c>
      <c r="G214" s="31">
        <f ca="1">IF(Διαχείριση[[#This Row],[ημερομηνία
πληρωμής]]="",0,ΦόροςΑκίνητηςΠεριουσίας)</f>
        <v>375</v>
      </c>
      <c r="H214" s="31">
        <f ca="1">IF(Διαχείριση[[#This Row],[ημερομηνία
πληρωμής]]="",0,Διαχείριση[[#This Row],[τόκος]]+Διαχείριση[[#This Row],[κεφάλαιο]]+Διαχείριση[[#This Row],[φόρος ακίνητης
περιουσίας]])</f>
        <v>1446.2456355609779</v>
      </c>
      <c r="I214" s="31">
        <f ca="1">IF(Διαχείριση[[#This Row],[ημερομηνία
πληρωμής]]="",0,Διαχείριση[[#This Row],[αρχικό
υπόλοιπο]]-Διαχείριση[[#This Row],[κεφάλαιο]])</f>
        <v>118996.5898484733</v>
      </c>
      <c r="J214" s="13">
        <f ca="1">IF(Διαχείριση[[#This Row],[υπόλοιπο
που απομένει]]&gt;0,ΤελευταίαΓραμμή-ROW(),0)</f>
        <v>149</v>
      </c>
    </row>
    <row r="215" spans="2:10" ht="15" customHeight="1" x14ac:dyDescent="0.25">
      <c r="B215" s="12">
        <f>ROWS($B$4:B215)</f>
        <v>212</v>
      </c>
      <c r="C215" s="30">
        <f ca="1">IF(ΚαταχωρημένεςΤιμές,IF(Διαχείριση[[#This Row],[Αρ.]]&lt;=ΔιάρκειαΔανείου,IF(ROW()-ROW(Διαχείριση[[#Headers],[ημερομηνία
πληρωμής]])=1,ΈναρξηΔανείου,IF(I214&gt;0,EDATE(C214,1),"")),""),"")</f>
        <v>49661</v>
      </c>
      <c r="D215" s="31">
        <f ca="1">IF(ROW()-ROW(Διαχείριση[[#Headers],[αρχικό
υπόλοιπο]])=1,ΠοσόΔανείου,IF(Διαχείριση[[#This Row],[ημερομηνία
πληρωμής]]="",0,INDEX(Διαχείριση[], ROW()-4,8)))</f>
        <v>118996.5898484733</v>
      </c>
      <c r="E215" s="31">
        <f ca="1">IF(ΚαταχωρημένεςΤιμές,IF(ROW()-ROW(Διαχείριση[[#Headers],[τόκος]])=1,-IPMT(Επιτoκιο/12,1,ΔιάρκειαΔανείου-ROWS($C$4:C215)+1,Διαχείριση[[#This Row],[αρχικό
υπόλοιπο]]),IFERROR(-IPMT(Επιτoκιο/12,1,Διαχείριση[[#This Row],[Αρ.
δόσεων που απομένουν]],D216),0)),0)</f>
        <v>493.41152386174031</v>
      </c>
      <c r="F215" s="31">
        <f ca="1">IFERROR(IF(AND(ΚαταχωρημένεςΤιμές,Διαχείριση[[#This Row],[ημερομηνία
πληρωμής]]&lt;&gt;""),-PPMT(Επιτoκιο/12,1,ΔιάρκειαΔανείου-ROWS($C$4:C215)+1,Διαχείριση[[#This Row],[αρχικό
υπόλοιπο]]),""),0)</f>
        <v>577.82412165564062</v>
      </c>
      <c r="G215" s="31">
        <f ca="1">IF(Διαχείριση[[#This Row],[ημερομηνία
πληρωμής]]="",0,ΦόροςΑκίνητηςΠεριουσίας)</f>
        <v>375</v>
      </c>
      <c r="H215" s="31">
        <f ca="1">IF(Διαχείριση[[#This Row],[ημερομηνία
πληρωμής]]="",0,Διαχείριση[[#This Row],[τόκος]]+Διαχείριση[[#This Row],[κεφάλαιο]]+Διαχείριση[[#This Row],[φόρος ακίνητης
περιουσίας]])</f>
        <v>1446.2356455173808</v>
      </c>
      <c r="I215" s="31">
        <f ca="1">IF(Διαχείριση[[#This Row],[ημερομηνία
πληρωμής]]="",0,Διαχείριση[[#This Row],[αρχικό
υπόλοιπο]]-Διαχείριση[[#This Row],[κεφάλαιο]])</f>
        <v>118418.76572681767</v>
      </c>
      <c r="J215" s="13">
        <f ca="1">IF(Διαχείριση[[#This Row],[υπόλοιπο
που απομένει]]&gt;0,ΤελευταίαΓραμμή-ROW(),0)</f>
        <v>148</v>
      </c>
    </row>
    <row r="216" spans="2:10" ht="15" customHeight="1" x14ac:dyDescent="0.25">
      <c r="B216" s="12">
        <f>ROWS($B$4:B216)</f>
        <v>213</v>
      </c>
      <c r="C216" s="30">
        <f ca="1">IF(ΚαταχωρημένεςΤιμές,IF(Διαχείριση[[#This Row],[Αρ.]]&lt;=ΔιάρκειαΔανείου,IF(ROW()-ROW(Διαχείριση[[#Headers],[ημερομηνία
πληρωμής]])=1,ΈναρξηΔανείου,IF(I215&gt;0,EDATE(C215,1),"")),""),"")</f>
        <v>49692</v>
      </c>
      <c r="D216" s="31">
        <f ca="1">IF(ROW()-ROW(Διαχείριση[[#Headers],[αρχικό
υπόλοιπο]])=1,ΠοσόΔανείου,IF(Διαχείριση[[#This Row],[ημερομηνία
πληρωμής]]="",0,INDEX(Διαχείριση[], ROW()-4,8)))</f>
        <v>118418.76572681767</v>
      </c>
      <c r="E216" s="31">
        <f ca="1">IF(ΚαταχωρημένεςΤιμές,IF(ROW()-ROW(Διαχείριση[[#Headers],[τόκος]])=1,-IPMT(Επιτoκιο/12,1,ΔιάρκειαΔανείου-ROWS($C$4:C216)+1,Διαχείριση[[#This Row],[αρχικό
υπόλοιπο]]),IFERROR(-IPMT(Επιτoκιο/12,1,Διαχείριση[[#This Row],[Αρ.
δόσεων που απομένουν]],D217),0)),0)</f>
        <v>490.99389168606302</v>
      </c>
      <c r="F216" s="31">
        <f ca="1">IFERROR(IF(AND(ΚαταχωρημένεςΤιμές,Διαχείριση[[#This Row],[ημερομηνία
πληρωμής]]&lt;&gt;""),-PPMT(Επιτoκιο/12,1,ΔιάρκειαΔανείου-ROWS($C$4:C216)+1,Διαχείριση[[#This Row],[αρχικό
υπόλοιπο]]),""),0)</f>
        <v>580.2317221625392</v>
      </c>
      <c r="G216" s="31">
        <f ca="1">IF(Διαχείριση[[#This Row],[ημερομηνία
πληρωμής]]="",0,ΦόροςΑκίνητηςΠεριουσίας)</f>
        <v>375</v>
      </c>
      <c r="H216" s="31">
        <f ca="1">IF(Διαχείριση[[#This Row],[ημερομηνία
πληρωμής]]="",0,Διαχείριση[[#This Row],[τόκος]]+Διαχείριση[[#This Row],[κεφάλαιο]]+Διαχείριση[[#This Row],[φόρος ακίνητης
περιουσίας]])</f>
        <v>1446.2256138486023</v>
      </c>
      <c r="I216" s="31">
        <f ca="1">IF(Διαχείριση[[#This Row],[ημερομηνία
πληρωμής]]="",0,Διαχείριση[[#This Row],[αρχικό
υπόλοιπο]]-Διαχείριση[[#This Row],[κεφάλαιο]])</f>
        <v>117838.53400465513</v>
      </c>
      <c r="J216" s="13">
        <f ca="1">IF(Διαχείριση[[#This Row],[υπόλοιπο
που απομένει]]&gt;0,ΤελευταίαΓραμμή-ROW(),0)</f>
        <v>147</v>
      </c>
    </row>
    <row r="217" spans="2:10" ht="15" customHeight="1" x14ac:dyDescent="0.25">
      <c r="B217" s="12">
        <f>ROWS($B$4:B217)</f>
        <v>214</v>
      </c>
      <c r="C217" s="30">
        <f ca="1">IF(ΚαταχωρημένεςΤιμές,IF(Διαχείριση[[#This Row],[Αρ.]]&lt;=ΔιάρκειαΔανείου,IF(ROW()-ROW(Διαχείριση[[#Headers],[ημερομηνία
πληρωμής]])=1,ΈναρξηΔανείου,IF(I216&gt;0,EDATE(C216,1),"")),""),"")</f>
        <v>49723</v>
      </c>
      <c r="D217" s="31">
        <f ca="1">IF(ROW()-ROW(Διαχείριση[[#Headers],[αρχικό
υπόλοιπο]])=1,ΠοσόΔανείου,IF(Διαχείριση[[#This Row],[ημερομηνία
πληρωμής]]="",0,INDEX(Διαχείριση[], ROW()-4,8)))</f>
        <v>117838.53400465513</v>
      </c>
      <c r="E217" s="31">
        <f ca="1">IF(ΚαταχωρημένεςΤιμές,IF(ROW()-ROW(Διαχείριση[[#Headers],[τόκος]])=1,-IPMT(Επιτoκιο/12,1,ΔιάρκειαΔανείου-ROWS($C$4:C217)+1,Διαχείριση[[#This Row],[αρχικό
υπόλοιπο]]),IFERROR(-IPMT(Επιτoκιο/12,1,Διαχείριση[[#This Row],[Αρ.
δόσεων που απομένουν]],D218),0)),0)</f>
        <v>488.56618604298717</v>
      </c>
      <c r="F217" s="31">
        <f ca="1">IFERROR(IF(AND(ΚαταχωρημένεςΤιμές,Διαχείριση[[#This Row],[ημερομηνία
πληρωμής]]&lt;&gt;""),-PPMT(Επιτoκιο/12,1,ΔιάρκειαΔανείου-ROWS($C$4:C217)+1,Διαχείριση[[#This Row],[αρχικό
υπόλοιπο]]),""),0)</f>
        <v>582.64935433821643</v>
      </c>
      <c r="G217" s="31">
        <f ca="1">IF(Διαχείριση[[#This Row],[ημερομηνία
πληρωμής]]="",0,ΦόροςΑκίνητηςΠεριουσίας)</f>
        <v>375</v>
      </c>
      <c r="H217" s="31">
        <f ca="1">IF(Διαχείριση[[#This Row],[ημερομηνία
πληρωμής]]="",0,Διαχείριση[[#This Row],[τόκος]]+Διαχείριση[[#This Row],[κεφάλαιο]]+Διαχείριση[[#This Row],[φόρος ακίνητης
περιουσίας]])</f>
        <v>1446.2155403812035</v>
      </c>
      <c r="I217" s="31">
        <f ca="1">IF(Διαχείριση[[#This Row],[ημερομηνία
πληρωμής]]="",0,Διαχείριση[[#This Row],[αρχικό
υπόλοιπο]]-Διαχείριση[[#This Row],[κεφάλαιο]])</f>
        <v>117255.88465031692</v>
      </c>
      <c r="J217" s="13">
        <f ca="1">IF(Διαχείριση[[#This Row],[υπόλοιπο
που απομένει]]&gt;0,ΤελευταίαΓραμμή-ROW(),0)</f>
        <v>146</v>
      </c>
    </row>
    <row r="218" spans="2:10" ht="15" customHeight="1" x14ac:dyDescent="0.25">
      <c r="B218" s="12">
        <f>ROWS($B$4:B218)</f>
        <v>215</v>
      </c>
      <c r="C218" s="30">
        <f ca="1">IF(ΚαταχωρημένεςΤιμές,IF(Διαχείριση[[#This Row],[Αρ.]]&lt;=ΔιάρκειαΔανείου,IF(ROW()-ROW(Διαχείριση[[#Headers],[ημερομηνία
πληρωμής]])=1,ΈναρξηΔανείου,IF(I217&gt;0,EDATE(C217,1),"")),""),"")</f>
        <v>49752</v>
      </c>
      <c r="D218" s="31">
        <f ca="1">IF(ROW()-ROW(Διαχείριση[[#Headers],[αρχικό
υπόλοιπο]])=1,ΠοσόΔανείου,IF(Διαχείριση[[#This Row],[ημερομηνία
πληρωμής]]="",0,INDEX(Διαχείριση[], ROW()-4,8)))</f>
        <v>117255.88465031692</v>
      </c>
      <c r="E218" s="31">
        <f ca="1">IF(ΚαταχωρημένεςΤιμές,IF(ROW()-ROW(Διαχείριση[[#Headers],[τόκος]])=1,-IPMT(Επιτoκιο/12,1,ΔιάρκειαΔανείου-ROWS($C$4:C218)+1,Διαχείριση[[#This Row],[αρχικό
υπόλοιπο]]),IFERROR(-IPMT(Επιτoκιο/12,1,Διαχείριση[[#This Row],[Αρ.
δόσεων που απομένουν]],D219),0)),0)</f>
        <v>486.12836495973175</v>
      </c>
      <c r="F218" s="31">
        <f ca="1">IFERROR(IF(AND(ΚαταχωρημένεςΤιμές,Διαχείριση[[#This Row],[ημερομηνία
πληρωμής]]&lt;&gt;""),-PPMT(Επιτoκιο/12,1,ΔιάρκειαΔανείου-ROWS($C$4:C218)+1,Διαχείριση[[#This Row],[αρχικό
υπόλοιπο]]),""),0)</f>
        <v>585.07705998129222</v>
      </c>
      <c r="G218" s="31">
        <f ca="1">IF(Διαχείριση[[#This Row],[ημερομηνία
πληρωμής]]="",0,ΦόροςΑκίνητηςΠεριουσίας)</f>
        <v>375</v>
      </c>
      <c r="H218" s="31">
        <f ca="1">IF(Διαχείριση[[#This Row],[ημερομηνία
πληρωμής]]="",0,Διαχείριση[[#This Row],[τόκος]]+Διαχείριση[[#This Row],[κεφάλαιο]]+Διαχείριση[[#This Row],[φόρος ακίνητης
περιουσίας]])</f>
        <v>1446.2054249410239</v>
      </c>
      <c r="I218" s="31">
        <f ca="1">IF(Διαχείριση[[#This Row],[ημερομηνία
πληρωμής]]="",0,Διαχείριση[[#This Row],[αρχικό
υπόλοιπο]]-Διαχείριση[[#This Row],[κεφάλαιο]])</f>
        <v>116670.80759033562</v>
      </c>
      <c r="J218" s="13">
        <f ca="1">IF(Διαχείριση[[#This Row],[υπόλοιπο
που απομένει]]&gt;0,ΤελευταίαΓραμμή-ROW(),0)</f>
        <v>145</v>
      </c>
    </row>
    <row r="219" spans="2:10" ht="15" customHeight="1" x14ac:dyDescent="0.25">
      <c r="B219" s="12">
        <f>ROWS($B$4:B219)</f>
        <v>216</v>
      </c>
      <c r="C219" s="30">
        <f ca="1">IF(ΚαταχωρημένεςΤιμές,IF(Διαχείριση[[#This Row],[Αρ.]]&lt;=ΔιάρκειαΔανείου,IF(ROW()-ROW(Διαχείριση[[#Headers],[ημερομηνία
πληρωμής]])=1,ΈναρξηΔανείου,IF(I218&gt;0,EDATE(C218,1),"")),""),"")</f>
        <v>49783</v>
      </c>
      <c r="D219" s="31">
        <f ca="1">IF(ROW()-ROW(Διαχείριση[[#Headers],[αρχικό
υπόλοιπο]])=1,ΠοσόΔανείου,IF(Διαχείριση[[#This Row],[ημερομηνία
πληρωμής]]="",0,INDEX(Διαχείριση[], ROW()-4,8)))</f>
        <v>116670.80759033562</v>
      </c>
      <c r="E219" s="31">
        <f ca="1">IF(ΚαταχωρημένεςΤιμές,IF(ROW()-ROW(Διαχείριση[[#Headers],[τόκος]])=1,-IPMT(Επιτoκιο/12,1,ΔιάρκειαΔανείου-ROWS($C$4:C219)+1,Διαχείριση[[#This Row],[αρχικό
υπόλοιπο]]),IFERROR(-IPMT(Επιτoκιο/12,1,Διαχείριση[[#This Row],[Αρ.
δόσεων που απομένουν]],D220),0)),0)</f>
        <v>483.68038628862945</v>
      </c>
      <c r="F219" s="31">
        <f ca="1">IFERROR(IF(AND(ΚαταχωρημένεςΤιμές,Διαχείριση[[#This Row],[ημερομηνία
πληρωμής]]&lt;&gt;""),-PPMT(Επιτoκιο/12,1,ΔιάρκειαΔανείου-ROWS($C$4:C219)+1,Διαχείριση[[#This Row],[αρχικό
υπόλοιπο]]),""),0)</f>
        <v>587.51488106454769</v>
      </c>
      <c r="G219" s="31">
        <f ca="1">IF(Διαχείριση[[#This Row],[ημερομηνία
πληρωμής]]="",0,ΦόροςΑκίνητηςΠεριουσίας)</f>
        <v>375</v>
      </c>
      <c r="H219" s="31">
        <f ca="1">IF(Διαχείριση[[#This Row],[ημερομηνία
πληρωμής]]="",0,Διαχείριση[[#This Row],[τόκος]]+Διαχείριση[[#This Row],[κεφάλαιο]]+Διαχείριση[[#This Row],[φόρος ακίνητης
περιουσίας]])</f>
        <v>1446.1952673531771</v>
      </c>
      <c r="I219" s="31">
        <f ca="1">IF(Διαχείριση[[#This Row],[ημερομηνία
πληρωμής]]="",0,Διαχείριση[[#This Row],[αρχικό
υπόλοιπο]]-Διαχείριση[[#This Row],[κεφάλαιο]])</f>
        <v>116083.29270927107</v>
      </c>
      <c r="J219" s="13">
        <f ca="1">IF(Διαχείριση[[#This Row],[υπόλοιπο
που απομένει]]&gt;0,ΤελευταίαΓραμμή-ROW(),0)</f>
        <v>144</v>
      </c>
    </row>
    <row r="220" spans="2:10" ht="15" customHeight="1" x14ac:dyDescent="0.25">
      <c r="B220" s="12">
        <f>ROWS($B$4:B220)</f>
        <v>217</v>
      </c>
      <c r="C220" s="30">
        <f ca="1">IF(ΚαταχωρημένεςΤιμές,IF(Διαχείριση[[#This Row],[Αρ.]]&lt;=ΔιάρκειαΔανείου,IF(ROW()-ROW(Διαχείριση[[#Headers],[ημερομηνία
πληρωμής]])=1,ΈναρξηΔανείου,IF(I219&gt;0,EDATE(C219,1),"")),""),"")</f>
        <v>49813</v>
      </c>
      <c r="D220" s="31">
        <f ca="1">IF(ROW()-ROW(Διαχείριση[[#Headers],[αρχικό
υπόλοιπο]])=1,ΠοσόΔανείου,IF(Διαχείριση[[#This Row],[ημερομηνία
πληρωμής]]="",0,INDEX(Διαχείριση[], ROW()-4,8)))</f>
        <v>116083.29270927107</v>
      </c>
      <c r="E220" s="31">
        <f ca="1">IF(ΚαταχωρημένεςΤιμές,IF(ROW()-ROW(Διαχείριση[[#Headers],[τόκος]])=1,-IPMT(Επιτoκιο/12,1,ΔιάρκειαΔανείου-ROWS($C$4:C220)+1,Διαχείριση[[#This Row],[αρχικό
υπόλοιπο]]),IFERROR(-IPMT(Επιτoκιο/12,1,Διαχείριση[[#This Row],[Αρ.
δόσεων που απομένουν]],D221),0)),0)</f>
        <v>481.22220770639757</v>
      </c>
      <c r="F220" s="31">
        <f ca="1">IFERROR(IF(AND(ΚαταχωρημένεςΤιμές,Διαχείριση[[#This Row],[ημερομηνία
πληρωμής]]&lt;&gt;""),-PPMT(Επιτoκιο/12,1,ΔιάρκειαΔανείου-ROWS($C$4:C220)+1,Διαχείριση[[#This Row],[αρχικό
υπόλοιπο]]),""),0)</f>
        <v>589.96285973565</v>
      </c>
      <c r="G220" s="31">
        <f ca="1">IF(Διαχείριση[[#This Row],[ημερομηνία
πληρωμής]]="",0,ΦόροςΑκίνητηςΠεριουσίας)</f>
        <v>375</v>
      </c>
      <c r="H220" s="31">
        <f ca="1">IF(Διαχείριση[[#This Row],[ημερομηνία
πληρωμής]]="",0,Διαχείριση[[#This Row],[τόκος]]+Διαχείριση[[#This Row],[κεφάλαιο]]+Διαχείριση[[#This Row],[φόρος ακίνητης
περιουσίας]])</f>
        <v>1446.1850674420475</v>
      </c>
      <c r="I220" s="31">
        <f ca="1">IF(Διαχείριση[[#This Row],[ημερομηνία
πληρωμής]]="",0,Διαχείριση[[#This Row],[αρχικό
υπόλοιπο]]-Διαχείριση[[#This Row],[κεφάλαιο]])</f>
        <v>115493.32984953542</v>
      </c>
      <c r="J220" s="13">
        <f ca="1">IF(Διαχείριση[[#This Row],[υπόλοιπο
που απομένει]]&gt;0,ΤελευταίαΓραμμή-ROW(),0)</f>
        <v>143</v>
      </c>
    </row>
    <row r="221" spans="2:10" ht="15" customHeight="1" x14ac:dyDescent="0.25">
      <c r="B221" s="12">
        <f>ROWS($B$4:B221)</f>
        <v>218</v>
      </c>
      <c r="C221" s="30">
        <f ca="1">IF(ΚαταχωρημένεςΤιμές,IF(Διαχείριση[[#This Row],[Αρ.]]&lt;=ΔιάρκειαΔανείου,IF(ROW()-ROW(Διαχείριση[[#Headers],[ημερομηνία
πληρωμής]])=1,ΈναρξηΔανείου,IF(I220&gt;0,EDATE(C220,1),"")),""),"")</f>
        <v>49844</v>
      </c>
      <c r="D221" s="31">
        <f ca="1">IF(ROW()-ROW(Διαχείριση[[#Headers],[αρχικό
υπόλοιπο]])=1,ΠοσόΔανείου,IF(Διαχείριση[[#This Row],[ημερομηνία
πληρωμής]]="",0,INDEX(Διαχείριση[], ROW()-4,8)))</f>
        <v>115493.32984953542</v>
      </c>
      <c r="E221" s="31">
        <f ca="1">IF(ΚαταχωρημένεςΤιμές,IF(ROW()-ROW(Διαχείριση[[#Headers],[τόκος]])=1,-IPMT(Επιτoκιο/12,1,ΔιάρκειαΔανείου-ROWS($C$4:C221)+1,Διαχείριση[[#This Row],[αρχικό
υπόλοιπο]]),IFERROR(-IPMT(Επιτoκιο/12,1,Διαχείριση[[#This Row],[Αρ.
δόσεων που απομένουν]],D222),0)),0)</f>
        <v>478.75378671340638</v>
      </c>
      <c r="F221" s="31">
        <f ca="1">IFERROR(IF(AND(ΚαταχωρημένεςΤιμές,Διαχείριση[[#This Row],[ημερομηνία
πληρωμής]]&lt;&gt;""),-PPMT(Επιτoκιο/12,1,ΔιάρκειαΔανείου-ROWS($C$4:C221)+1,Διαχείριση[[#This Row],[αρχικό
υπόλοιπο]]),""),0)</f>
        <v>592.42103831788177</v>
      </c>
      <c r="G221" s="31">
        <f ca="1">IF(Διαχείριση[[#This Row],[ημερομηνία
πληρωμής]]="",0,ΦόροςΑκίνητηςΠεριουσίας)</f>
        <v>375</v>
      </c>
      <c r="H221" s="31">
        <f ca="1">IF(Διαχείριση[[#This Row],[ημερομηνία
πληρωμής]]="",0,Διαχείριση[[#This Row],[τόκος]]+Διαχείριση[[#This Row],[κεφάλαιο]]+Διαχείριση[[#This Row],[φόρος ακίνητης
περιουσίας]])</f>
        <v>1446.174825031288</v>
      </c>
      <c r="I221" s="31">
        <f ca="1">IF(Διαχείριση[[#This Row],[ημερομηνία
πληρωμής]]="",0,Διαχείριση[[#This Row],[αρχικό
υπόλοιπο]]-Διαχείριση[[#This Row],[κεφάλαιο]])</f>
        <v>114900.90881121754</v>
      </c>
      <c r="J221" s="13">
        <f ca="1">IF(Διαχείριση[[#This Row],[υπόλοιπο
που απομένει]]&gt;0,ΤελευταίαΓραμμή-ROW(),0)</f>
        <v>142</v>
      </c>
    </row>
    <row r="222" spans="2:10" ht="15" customHeight="1" x14ac:dyDescent="0.25">
      <c r="B222" s="12">
        <f>ROWS($B$4:B222)</f>
        <v>219</v>
      </c>
      <c r="C222" s="30">
        <f ca="1">IF(ΚαταχωρημένεςΤιμές,IF(Διαχείριση[[#This Row],[Αρ.]]&lt;=ΔιάρκειαΔανείου,IF(ROW()-ROW(Διαχείριση[[#Headers],[ημερομηνία
πληρωμής]])=1,ΈναρξηΔανείου,IF(I221&gt;0,EDATE(C221,1),"")),""),"")</f>
        <v>49874</v>
      </c>
      <c r="D222" s="31">
        <f ca="1">IF(ROW()-ROW(Διαχείριση[[#Headers],[αρχικό
υπόλοιπο]])=1,ΠοσόΔανείου,IF(Διαχείριση[[#This Row],[ημερομηνία
πληρωμής]]="",0,INDEX(Διαχείριση[], ROW()-4,8)))</f>
        <v>114900.90881121754</v>
      </c>
      <c r="E222" s="31">
        <f ca="1">IF(ΚαταχωρημένεςΤιμές,IF(ROW()-ROW(Διαχείριση[[#Headers],[τόκος]])=1,-IPMT(Επιτoκιο/12,1,ΔιάρκειαΔανείου-ROWS($C$4:C222)+1,Διαχείριση[[#This Row],[αρχικό
υπόλοιπο]]),IFERROR(-IPMT(Επιτoκιο/12,1,Διαχείριση[[#This Row],[Αρ.
δόσεων που απομένουν]],D223),0)),0)</f>
        <v>476.27508063294442</v>
      </c>
      <c r="F222" s="31">
        <f ca="1">IFERROR(IF(AND(ΚαταχωρημένεςΤιμές,Διαχείριση[[#This Row],[ημερομηνία
πληρωμής]]&lt;&gt;""),-PPMT(Επιτoκιο/12,1,ΔιάρκειαΔανείου-ROWS($C$4:C222)+1,Διαχείριση[[#This Row],[αρχικό
υπόλοιπο]]),""),0)</f>
        <v>594.88945931087301</v>
      </c>
      <c r="G222" s="31">
        <f ca="1">IF(Διαχείριση[[#This Row],[ημερομηνία
πληρωμής]]="",0,ΦόροςΑκίνητηςΠεριουσίας)</f>
        <v>375</v>
      </c>
      <c r="H222" s="31">
        <f ca="1">IF(Διαχείριση[[#This Row],[ημερομηνία
πληρωμής]]="",0,Διαχείριση[[#This Row],[τόκος]]+Διαχείριση[[#This Row],[κεφάλαιο]]+Διαχείριση[[#This Row],[φόρος ακίνητης
περιουσίας]])</f>
        <v>1446.1645399438175</v>
      </c>
      <c r="I222" s="31">
        <f ca="1">IF(Διαχείριση[[#This Row],[ημερομηνία
πληρωμής]]="",0,Διαχείριση[[#This Row],[αρχικό
υπόλοιπο]]-Διαχείριση[[#This Row],[κεφάλαιο]])</f>
        <v>114306.01935190667</v>
      </c>
      <c r="J222" s="13">
        <f ca="1">IF(Διαχείριση[[#This Row],[υπόλοιπο
που απομένει]]&gt;0,ΤελευταίαΓραμμή-ROW(),0)</f>
        <v>141</v>
      </c>
    </row>
    <row r="223" spans="2:10" ht="15" customHeight="1" x14ac:dyDescent="0.25">
      <c r="B223" s="12">
        <f>ROWS($B$4:B223)</f>
        <v>220</v>
      </c>
      <c r="C223" s="30">
        <f ca="1">IF(ΚαταχωρημένεςΤιμές,IF(Διαχείριση[[#This Row],[Αρ.]]&lt;=ΔιάρκειαΔανείου,IF(ROW()-ROW(Διαχείριση[[#Headers],[ημερομηνία
πληρωμής]])=1,ΈναρξηΔανείου,IF(I222&gt;0,EDATE(C222,1),"")),""),"")</f>
        <v>49905</v>
      </c>
      <c r="D223" s="31">
        <f ca="1">IF(ROW()-ROW(Διαχείριση[[#Headers],[αρχικό
υπόλοιπο]])=1,ΠοσόΔανείου,IF(Διαχείριση[[#This Row],[ημερομηνία
πληρωμής]]="",0,INDEX(Διαχείριση[], ROW()-4,8)))</f>
        <v>114306.01935190667</v>
      </c>
      <c r="E223" s="31">
        <f ca="1">IF(ΚαταχωρημένεςΤιμές,IF(ROW()-ROW(Διαχείριση[[#Headers],[τόκος]])=1,-IPMT(Επιτoκιο/12,1,ΔιάρκειαΔανείου-ROWS($C$4:C223)+1,Διαχείριση[[#This Row],[αρχικό
υπόλοιπο]]),IFERROR(-IPMT(Επιτoκιο/12,1,Διαχείριση[[#This Row],[Αρ.
δόσεων που απομένουν]],D224),0)),0)</f>
        <v>473.78604661048053</v>
      </c>
      <c r="F223" s="31">
        <f ca="1">IFERROR(IF(AND(ΚαταχωρημένεςΤιμές,Διαχείριση[[#This Row],[ημερομηνία
πληρωμής]]&lt;&gt;""),-PPMT(Επιτoκιο/12,1,ΔιάρκειαΔανείου-ROWS($C$4:C223)+1,Διαχείριση[[#This Row],[αρχικό
υπόλοιπο]]),""),0)</f>
        <v>597.36816539133508</v>
      </c>
      <c r="G223" s="31">
        <f ca="1">IF(Διαχείριση[[#This Row],[ημερομηνία
πληρωμής]]="",0,ΦόροςΑκίνητηςΠεριουσίας)</f>
        <v>375</v>
      </c>
      <c r="H223" s="31">
        <f ca="1">IF(Διαχείριση[[#This Row],[ημερομηνία
πληρωμής]]="",0,Διαχείριση[[#This Row],[τόκος]]+Διαχείριση[[#This Row],[κεφάλαιο]]+Διαχείριση[[#This Row],[φόρος ακίνητης
περιουσίας]])</f>
        <v>1446.1542120018157</v>
      </c>
      <c r="I223" s="31">
        <f ca="1">IF(Διαχείριση[[#This Row],[ημερομηνία
πληρωμής]]="",0,Διαχείριση[[#This Row],[αρχικό
υπόλοιπο]]-Διαχείριση[[#This Row],[κεφάλαιο]])</f>
        <v>113708.65118651533</v>
      </c>
      <c r="J223" s="13">
        <f ca="1">IF(Διαχείριση[[#This Row],[υπόλοιπο
που απομένει]]&gt;0,ΤελευταίαΓραμμή-ROW(),0)</f>
        <v>140</v>
      </c>
    </row>
    <row r="224" spans="2:10" ht="15" customHeight="1" x14ac:dyDescent="0.25">
      <c r="B224" s="12">
        <f>ROWS($B$4:B224)</f>
        <v>221</v>
      </c>
      <c r="C224" s="30">
        <f ca="1">IF(ΚαταχωρημένεςΤιμές,IF(Διαχείριση[[#This Row],[Αρ.]]&lt;=ΔιάρκειαΔανείου,IF(ROW()-ROW(Διαχείριση[[#Headers],[ημερομηνία
πληρωμής]])=1,ΈναρξηΔανείου,IF(I223&gt;0,EDATE(C223,1),"")),""),"")</f>
        <v>49936</v>
      </c>
      <c r="D224" s="31">
        <f ca="1">IF(ROW()-ROW(Διαχείριση[[#Headers],[αρχικό
υπόλοιπο]])=1,ΠοσόΔανείου,IF(Διαχείριση[[#This Row],[ημερομηνία
πληρωμής]]="",0,INDEX(Διαχείριση[], ROW()-4,8)))</f>
        <v>113708.65118651533</v>
      </c>
      <c r="E224" s="31">
        <f ca="1">IF(ΚαταχωρημένεςΤιμές,IF(ROW()-ROW(Διαχείριση[[#Headers],[τόκος]])=1,-IPMT(Επιτoκιο/12,1,ΔιάρκειαΔανείου-ROWS($C$4:C224)+1,Διαχείριση[[#This Row],[αρχικό
υπόλοιπο]]),IFERROR(-IPMT(Επιτoκιο/12,1,Διαχείριση[[#This Row],[Αρ.
δόσεων που απομένουν]],D225),0)),0)</f>
        <v>471.28664161292301</v>
      </c>
      <c r="F224" s="31">
        <f ca="1">IFERROR(IF(AND(ΚαταχωρημένεςΤιμές,Διαχείριση[[#This Row],[ημερομηνία
πληρωμής]]&lt;&gt;""),-PPMT(Επιτoκιο/12,1,ΔιάρκειαΔανείου-ROWS($C$4:C224)+1,Διαχείριση[[#This Row],[αρχικό
υπόλοιπο]]),""),0)</f>
        <v>599.85719941379887</v>
      </c>
      <c r="G224" s="31">
        <f ca="1">IF(Διαχείριση[[#This Row],[ημερομηνία
πληρωμής]]="",0,ΦόροςΑκίνητηςΠεριουσίας)</f>
        <v>375</v>
      </c>
      <c r="H224" s="31">
        <f ca="1">IF(Διαχείριση[[#This Row],[ημερομηνία
πληρωμής]]="",0,Διαχείριση[[#This Row],[τόκος]]+Διαχείριση[[#This Row],[κεφάλαιο]]+Διαχείριση[[#This Row],[φόρος ακίνητης
περιουσίας]])</f>
        <v>1446.1438410267219</v>
      </c>
      <c r="I224" s="31">
        <f ca="1">IF(Διαχείριση[[#This Row],[ημερομηνία
πληρωμής]]="",0,Διαχείριση[[#This Row],[αρχικό
υπόλοιπο]]-Διαχείριση[[#This Row],[κεφάλαιο]])</f>
        <v>113108.79398710153</v>
      </c>
      <c r="J224" s="13">
        <f ca="1">IF(Διαχείριση[[#This Row],[υπόλοιπο
που απομένει]]&gt;0,ΤελευταίαΓραμμή-ROW(),0)</f>
        <v>139</v>
      </c>
    </row>
    <row r="225" spans="2:10" ht="15" customHeight="1" x14ac:dyDescent="0.25">
      <c r="B225" s="12">
        <f>ROWS($B$4:B225)</f>
        <v>222</v>
      </c>
      <c r="C225" s="30">
        <f ca="1">IF(ΚαταχωρημένεςΤιμές,IF(Διαχείριση[[#This Row],[Αρ.]]&lt;=ΔιάρκειαΔανείου,IF(ROW()-ROW(Διαχείριση[[#Headers],[ημερομηνία
πληρωμής]])=1,ΈναρξηΔανείου,IF(I224&gt;0,EDATE(C224,1),"")),""),"")</f>
        <v>49966</v>
      </c>
      <c r="D225" s="31">
        <f ca="1">IF(ROW()-ROW(Διαχείριση[[#Headers],[αρχικό
υπόλοιπο]])=1,ΠοσόΔανείου,IF(Διαχείριση[[#This Row],[ημερομηνία
πληρωμής]]="",0,INDEX(Διαχείριση[], ROW()-4,8)))</f>
        <v>113108.79398710153</v>
      </c>
      <c r="E225" s="31">
        <f ca="1">IF(ΚαταχωρημένεςΤιμές,IF(ROW()-ROW(Διαχείριση[[#Headers],[τόκος]])=1,-IPMT(Επιτoκιο/12,1,ΔιάρκειαΔανείου-ROWS($C$4:C225)+1,Διαχείριση[[#This Row],[αρχικό
υπόλοιπο]]),IFERROR(-IPMT(Επιτoκιο/12,1,Διαχείριση[[#This Row],[Αρ.
δόσεων που απομένουν]],D226),0)),0)</f>
        <v>468.77682242787569</v>
      </c>
      <c r="F225" s="31">
        <f ca="1">IFERROR(IF(AND(ΚαταχωρημένεςΤιμές,Διαχείριση[[#This Row],[ημερομηνία
πληρωμής]]&lt;&gt;""),-PPMT(Επιτoκιο/12,1,ΔιάρκειαΔανείου-ROWS($C$4:C225)+1,Διαχείριση[[#This Row],[αρχικό
υπόλοιπο]]),""),0)</f>
        <v>602.35660441135622</v>
      </c>
      <c r="G225" s="31">
        <f ca="1">IF(Διαχείριση[[#This Row],[ημερομηνία
πληρωμής]]="",0,ΦόροςΑκίνητηςΠεριουσίας)</f>
        <v>375</v>
      </c>
      <c r="H225" s="31">
        <f ca="1">IF(Διαχείριση[[#This Row],[ημερομηνία
πληρωμής]]="",0,Διαχείριση[[#This Row],[τόκος]]+Διαχείριση[[#This Row],[κεφάλαιο]]+Διαχείριση[[#This Row],[φόρος ακίνητης
περιουσίας]])</f>
        <v>1446.133426839232</v>
      </c>
      <c r="I225" s="31">
        <f ca="1">IF(Διαχείριση[[#This Row],[ημερομηνία
πληρωμής]]="",0,Διαχείριση[[#This Row],[αρχικό
υπόλοιπο]]-Διαχείριση[[#This Row],[κεφάλαιο]])</f>
        <v>112506.43738269017</v>
      </c>
      <c r="J225" s="13">
        <f ca="1">IF(Διαχείριση[[#This Row],[υπόλοιπο
που απομένει]]&gt;0,ΤελευταίαΓραμμή-ROW(),0)</f>
        <v>138</v>
      </c>
    </row>
    <row r="226" spans="2:10" ht="15" customHeight="1" x14ac:dyDescent="0.25">
      <c r="B226" s="12">
        <f>ROWS($B$4:B226)</f>
        <v>223</v>
      </c>
      <c r="C226" s="30">
        <f ca="1">IF(ΚαταχωρημένεςΤιμές,IF(Διαχείριση[[#This Row],[Αρ.]]&lt;=ΔιάρκειαΔανείου,IF(ROW()-ROW(Διαχείριση[[#Headers],[ημερομηνία
πληρωμής]])=1,ΈναρξηΔανείου,IF(I225&gt;0,EDATE(C225,1),"")),""),"")</f>
        <v>49997</v>
      </c>
      <c r="D226" s="31">
        <f ca="1">IF(ROW()-ROW(Διαχείριση[[#Headers],[αρχικό
υπόλοιπο]])=1,ΠοσόΔανείου,IF(Διαχείριση[[#This Row],[ημερομηνία
πληρωμής]]="",0,INDEX(Διαχείριση[], ROW()-4,8)))</f>
        <v>112506.43738269017</v>
      </c>
      <c r="E226" s="31">
        <f ca="1">IF(ΚαταχωρημένεςΤιμές,IF(ROW()-ROW(Διαχείριση[[#Headers],[τόκος]])=1,-IPMT(Επιτoκιο/12,1,ΔιάρκειαΔανείου-ROWS($C$4:C226)+1,Διαχείριση[[#This Row],[αρχικό
υπόλοιπο]]),IFERROR(-IPMT(Επιτoκιο/12,1,Διαχείριση[[#This Row],[Αρ.
δόσεων που απομένουν]],D227),0)),0)</f>
        <v>466.25654566289069</v>
      </c>
      <c r="F226" s="31">
        <f ca="1">IFERROR(IF(AND(ΚαταχωρημένεςΤιμές,Διαχείριση[[#This Row],[ημερομηνία
πληρωμής]]&lt;&gt;""),-PPMT(Επιτoκιο/12,1,ΔιάρκειαΔανείου-ROWS($C$4:C226)+1,Διαχείριση[[#This Row],[αρχικό
υπόλοιπο]]),""),0)</f>
        <v>604.86642359640371</v>
      </c>
      <c r="G226" s="31">
        <f ca="1">IF(Διαχείριση[[#This Row],[ημερομηνία
πληρωμής]]="",0,ΦόροςΑκίνητηςΠεριουσίας)</f>
        <v>375</v>
      </c>
      <c r="H226" s="31">
        <f ca="1">IF(Διαχείριση[[#This Row],[ημερομηνία
πληρωμής]]="",0,Διαχείριση[[#This Row],[τόκος]]+Διαχείριση[[#This Row],[κεφάλαιο]]+Διαχείριση[[#This Row],[φόρος ακίνητης
περιουσίας]])</f>
        <v>1446.1229692592945</v>
      </c>
      <c r="I226" s="31">
        <f ca="1">IF(Διαχείριση[[#This Row],[ημερομηνία
πληρωμής]]="",0,Διαχείριση[[#This Row],[αρχικό
υπόλοιπο]]-Διαχείριση[[#This Row],[κεφάλαιο]])</f>
        <v>111901.57095909376</v>
      </c>
      <c r="J226" s="13">
        <f ca="1">IF(Διαχείριση[[#This Row],[υπόλοιπο
που απομένει]]&gt;0,ΤελευταίαΓραμμή-ROW(),0)</f>
        <v>137</v>
      </c>
    </row>
    <row r="227" spans="2:10" ht="15" customHeight="1" x14ac:dyDescent="0.25">
      <c r="B227" s="12">
        <f>ROWS($B$4:B227)</f>
        <v>224</v>
      </c>
      <c r="C227" s="30">
        <f ca="1">IF(ΚαταχωρημένεςΤιμές,IF(Διαχείριση[[#This Row],[Αρ.]]&lt;=ΔιάρκειαΔανείου,IF(ROW()-ROW(Διαχείριση[[#Headers],[ημερομηνία
πληρωμής]])=1,ΈναρξηΔανείου,IF(I226&gt;0,EDATE(C226,1),"")),""),"")</f>
        <v>50027</v>
      </c>
      <c r="D227" s="31">
        <f ca="1">IF(ROW()-ROW(Διαχείριση[[#Headers],[αρχικό
υπόλοιπο]])=1,ΠοσόΔανείου,IF(Διαχείριση[[#This Row],[ημερομηνία
πληρωμής]]="",0,INDEX(Διαχείριση[], ROW()-4,8)))</f>
        <v>111901.57095909376</v>
      </c>
      <c r="E227" s="31">
        <f ca="1">IF(ΚαταχωρημένεςΤιμές,IF(ROW()-ROW(Διαχείριση[[#Headers],[τόκος]])=1,-IPMT(Επιτoκιο/12,1,ΔιάρκειαΔανείου-ROWS($C$4:C227)+1,Διαχείριση[[#This Row],[αρχικό
υπόλοιπο]]),IFERROR(-IPMT(Επιτoκιο/12,1,Διαχείριση[[#This Row],[Αρ.
δόσεων που απομένουν]],D228),0)),0)</f>
        <v>463.72576774471821</v>
      </c>
      <c r="F227" s="31">
        <f ca="1">IFERROR(IF(AND(ΚαταχωρημένεςΤιμές,Διαχείριση[[#This Row],[ημερομηνία
πληρωμής]]&lt;&gt;""),-PPMT(Επιτoκιο/12,1,ΔιάρκειαΔανείου-ROWS($C$4:C227)+1,Διαχείριση[[#This Row],[αρχικό
υπόλοιπο]]),""),0)</f>
        <v>607.38670036138853</v>
      </c>
      <c r="G227" s="31">
        <f ca="1">IF(Διαχείριση[[#This Row],[ημερομηνία
πληρωμής]]="",0,ΦόροςΑκίνητηςΠεριουσίας)</f>
        <v>375</v>
      </c>
      <c r="H227" s="31">
        <f ca="1">IF(Διαχείριση[[#This Row],[ημερομηνία
πληρωμής]]="",0,Διαχείριση[[#This Row],[τόκος]]+Διαχείριση[[#This Row],[κεφάλαιο]]+Διαχείριση[[#This Row],[φόρος ακίνητης
περιουσίας]])</f>
        <v>1446.1124681061067</v>
      </c>
      <c r="I227" s="31">
        <f ca="1">IF(Διαχείριση[[#This Row],[ημερομηνία
πληρωμής]]="",0,Διαχείριση[[#This Row],[αρχικό
υπόλοιπο]]-Διαχείριση[[#This Row],[κεφάλαιο]])</f>
        <v>111294.18425873238</v>
      </c>
      <c r="J227" s="13">
        <f ca="1">IF(Διαχείριση[[#This Row],[υπόλοιπο
που απομένει]]&gt;0,ΤελευταίαΓραμμή-ROW(),0)</f>
        <v>136</v>
      </c>
    </row>
    <row r="228" spans="2:10" ht="15" customHeight="1" x14ac:dyDescent="0.25">
      <c r="B228" s="12">
        <f>ROWS($B$4:B228)</f>
        <v>225</v>
      </c>
      <c r="C228" s="30">
        <f ca="1">IF(ΚαταχωρημένεςΤιμές,IF(Διαχείριση[[#This Row],[Αρ.]]&lt;=ΔιάρκειαΔανείου,IF(ROW()-ROW(Διαχείριση[[#Headers],[ημερομηνία
πληρωμής]])=1,ΈναρξηΔανείου,IF(I227&gt;0,EDATE(C227,1),"")),""),"")</f>
        <v>50058</v>
      </c>
      <c r="D228" s="31">
        <f ca="1">IF(ROW()-ROW(Διαχείριση[[#Headers],[αρχικό
υπόλοιπο]])=1,ΠοσόΔανείου,IF(Διαχείριση[[#This Row],[ημερομηνία
πληρωμής]]="",0,INDEX(Διαχείριση[], ROW()-4,8)))</f>
        <v>111294.18425873238</v>
      </c>
      <c r="E228" s="31">
        <f ca="1">IF(ΚαταχωρημένεςΤιμές,IF(ROW()-ROW(Διαχείριση[[#Headers],[τόκος]])=1,-IPMT(Επιτoκιο/12,1,ΔιάρκειαΔανείου-ROWS($C$4:C228)+1,Διαχείριση[[#This Row],[αρχικό
υπόλοιπο]]),IFERROR(-IPMT(Επιτoκιο/12,1,Διαχείριση[[#This Row],[Αρ.
δόσεων που απομένουν]],D229),0)),0)</f>
        <v>461.18444491855342</v>
      </c>
      <c r="F228" s="31">
        <f ca="1">IFERROR(IF(AND(ΚαταχωρημένεςΤιμές,Διαχείριση[[#This Row],[ημερομηνία
πληρωμής]]&lt;&gt;""),-PPMT(Επιτoκιο/12,1,ΔιάρκειαΔανείου-ROWS($C$4:C228)+1,Διαχείριση[[#This Row],[αρχικό
υπόλοιπο]]),""),0)</f>
        <v>609.91747827956101</v>
      </c>
      <c r="G228" s="31">
        <f ca="1">IF(Διαχείριση[[#This Row],[ημερομηνία
πληρωμής]]="",0,ΦόροςΑκίνητηςΠεριουσίας)</f>
        <v>375</v>
      </c>
      <c r="H228" s="31">
        <f ca="1">IF(Διαχείριση[[#This Row],[ημερομηνία
πληρωμής]]="",0,Διαχείριση[[#This Row],[τόκος]]+Διαχείριση[[#This Row],[κεφάλαιο]]+Διαχείριση[[#This Row],[φόρος ακίνητης
περιουσίας]])</f>
        <v>1446.1019231981145</v>
      </c>
      <c r="I228" s="31">
        <f ca="1">IF(Διαχείριση[[#This Row],[ημερομηνία
πληρωμής]]="",0,Διαχείριση[[#This Row],[αρχικό
υπόλοιπο]]-Διαχείριση[[#This Row],[κεφάλαιο]])</f>
        <v>110684.26678045282</v>
      </c>
      <c r="J228" s="13">
        <f ca="1">IF(Διαχείριση[[#This Row],[υπόλοιπο
που απομένει]]&gt;0,ΤελευταίαΓραμμή-ROW(),0)</f>
        <v>135</v>
      </c>
    </row>
    <row r="229" spans="2:10" ht="15" customHeight="1" x14ac:dyDescent="0.25">
      <c r="B229" s="12">
        <f>ROWS($B$4:B229)</f>
        <v>226</v>
      </c>
      <c r="C229" s="30">
        <f ca="1">IF(ΚαταχωρημένεςΤιμές,IF(Διαχείριση[[#This Row],[Αρ.]]&lt;=ΔιάρκειαΔανείου,IF(ROW()-ROW(Διαχείριση[[#Headers],[ημερομηνία
πληρωμής]])=1,ΈναρξηΔανείου,IF(I228&gt;0,EDATE(C228,1),"")),""),"")</f>
        <v>50089</v>
      </c>
      <c r="D229" s="31">
        <f ca="1">IF(ROW()-ROW(Διαχείριση[[#Headers],[αρχικό
υπόλοιπο]])=1,ΠοσόΔανείου,IF(Διαχείριση[[#This Row],[ημερομηνία
πληρωμής]]="",0,INDEX(Διαχείριση[], ROW()-4,8)))</f>
        <v>110684.26678045282</v>
      </c>
      <c r="E229" s="31">
        <f ca="1">IF(ΚαταχωρημένεςΤιμές,IF(ROW()-ROW(Διαχείριση[[#Headers],[τόκος]])=1,-IPMT(Επιτoκιο/12,1,ΔιάρκειαΔανείου-ROWS($C$4:C229)+1,Διαχείριση[[#This Row],[αρχικό
υπόλοιπο]]),IFERROR(-IPMT(Επιτoκιο/12,1,Διαχείριση[[#This Row],[Αρ.
δόσεων που απομένουν]],D230),0)),0)</f>
        <v>458.63253324727958</v>
      </c>
      <c r="F229" s="31">
        <f ca="1">IFERROR(IF(AND(ΚαταχωρημένεςΤιμές,Διαχείριση[[#This Row],[ημερομηνία
πληρωμής]]&lt;&gt;""),-PPMT(Επιτoκιο/12,1,ΔιάρκειαΔανείου-ROWS($C$4:C229)+1,Διαχείριση[[#This Row],[αρχικό
υπόλοιπο]]),""),0)</f>
        <v>612.45880110572591</v>
      </c>
      <c r="G229" s="31">
        <f ca="1">IF(Διαχείριση[[#This Row],[ημερομηνία
πληρωμής]]="",0,ΦόροςΑκίνητηςΠεριουσίας)</f>
        <v>375</v>
      </c>
      <c r="H229" s="31">
        <f ca="1">IF(Διαχείριση[[#This Row],[ημερομηνία
πληρωμής]]="",0,Διαχείριση[[#This Row],[τόκος]]+Διαχείριση[[#This Row],[κεφάλαιο]]+Διαχείριση[[#This Row],[φόρος ακίνητης
περιουσίας]])</f>
        <v>1446.0913343530055</v>
      </c>
      <c r="I229" s="31">
        <f ca="1">IF(Διαχείριση[[#This Row],[ημερομηνία
πληρωμής]]="",0,Διαχείριση[[#This Row],[αρχικό
υπόλοιπο]]-Διαχείριση[[#This Row],[κεφάλαιο]])</f>
        <v>110071.8079793471</v>
      </c>
      <c r="J229" s="13">
        <f ca="1">IF(Διαχείριση[[#This Row],[υπόλοιπο
που απομένει]]&gt;0,ΤελευταίαΓραμμή-ROW(),0)</f>
        <v>134</v>
      </c>
    </row>
    <row r="230" spans="2:10" ht="15" customHeight="1" x14ac:dyDescent="0.25">
      <c r="B230" s="12">
        <f>ROWS($B$4:B230)</f>
        <v>227</v>
      </c>
      <c r="C230" s="30">
        <f ca="1">IF(ΚαταχωρημένεςΤιμές,IF(Διαχείριση[[#This Row],[Αρ.]]&lt;=ΔιάρκειαΔανείου,IF(ROW()-ROW(Διαχείριση[[#Headers],[ημερομηνία
πληρωμής]])=1,ΈναρξηΔανείου,IF(I229&gt;0,EDATE(C229,1),"")),""),"")</f>
        <v>50117</v>
      </c>
      <c r="D230" s="31">
        <f ca="1">IF(ROW()-ROW(Διαχείριση[[#Headers],[αρχικό
υπόλοιπο]])=1,ΠοσόΔανείου,IF(Διαχείριση[[#This Row],[ημερομηνία
πληρωμής]]="",0,INDEX(Διαχείριση[], ROW()-4,8)))</f>
        <v>110071.8079793471</v>
      </c>
      <c r="E230" s="31">
        <f ca="1">IF(ΚαταχωρημένεςΤιμές,IF(ROW()-ROW(Διαχείριση[[#Headers],[τόκος]])=1,-IPMT(Επιτoκιο/12,1,ΔιάρκειαΔανείου-ROWS($C$4:C230)+1,Διαχείριση[[#This Row],[αρχικό
υπόλοιπο]]),IFERROR(-IPMT(Επιτoκιο/12,1,Διαχείριση[[#This Row],[Αρ.
δόσεων που απομένουν]],D231),0)),0)</f>
        <v>456.06998861070872</v>
      </c>
      <c r="F230" s="31">
        <f ca="1">IFERROR(IF(AND(ΚαταχωρημένεςΤιμές,Διαχείριση[[#This Row],[ημερομηνία
πληρωμής]]&lt;&gt;""),-PPMT(Επιτoκιο/12,1,ΔιάρκειαΔανείου-ROWS($C$4:C230)+1,Διαχείριση[[#This Row],[αρχικό
υπόλοιπο]]),""),0)</f>
        <v>615.01071277699998</v>
      </c>
      <c r="G230" s="31">
        <f ca="1">IF(Διαχείριση[[#This Row],[ημερομηνία
πληρωμής]]="",0,ΦόροςΑκίνητηςΠεριουσίας)</f>
        <v>375</v>
      </c>
      <c r="H230" s="31">
        <f ca="1">IF(Διαχείριση[[#This Row],[ημερομηνία
πληρωμής]]="",0,Διαχείριση[[#This Row],[τόκος]]+Διαχείριση[[#This Row],[κεφάλαιο]]+Διαχείριση[[#This Row],[φόρος ακίνητης
περιουσίας]])</f>
        <v>1446.0807013877088</v>
      </c>
      <c r="I230" s="31">
        <f ca="1">IF(Διαχείριση[[#This Row],[ημερομηνία
πληρωμής]]="",0,Διαχείριση[[#This Row],[αρχικό
υπόλοιπο]]-Διαχείριση[[#This Row],[κεφάλαιο]])</f>
        <v>109456.79726657009</v>
      </c>
      <c r="J230" s="13">
        <f ca="1">IF(Διαχείριση[[#This Row],[υπόλοιπο
που απομένει]]&gt;0,ΤελευταίαΓραμμή-ROW(),0)</f>
        <v>133</v>
      </c>
    </row>
    <row r="231" spans="2:10" ht="15" customHeight="1" x14ac:dyDescent="0.25">
      <c r="B231" s="12">
        <f>ROWS($B$4:B231)</f>
        <v>228</v>
      </c>
      <c r="C231" s="30">
        <f ca="1">IF(ΚαταχωρημένεςΤιμές,IF(Διαχείριση[[#This Row],[Αρ.]]&lt;=ΔιάρκειαΔανείου,IF(ROW()-ROW(Διαχείριση[[#Headers],[ημερομηνία
πληρωμής]])=1,ΈναρξηΔανείου,IF(I230&gt;0,EDATE(C230,1),"")),""),"")</f>
        <v>50148</v>
      </c>
      <c r="D231" s="31">
        <f ca="1">IF(ROW()-ROW(Διαχείριση[[#Headers],[αρχικό
υπόλοιπο]])=1,ΠοσόΔανείου,IF(Διαχείριση[[#This Row],[ημερομηνία
πληρωμής]]="",0,INDEX(Διαχείριση[], ROW()-4,8)))</f>
        <v>109456.79726657009</v>
      </c>
      <c r="E231" s="31">
        <f ca="1">IF(ΚαταχωρημένεςΤιμές,IF(ROW()-ROW(Διαχείριση[[#Headers],[τόκος]])=1,-IPMT(Επιτoκιο/12,1,ΔιάρκειαΔανείου-ROWS($C$4:C231)+1,Διαχείριση[[#This Row],[αρχικό
υπόλοιπο]]),IFERROR(-IPMT(Επιτoκιο/12,1,Διαχείριση[[#This Row],[Αρ.
δόσεων που απομένουν]],D232),0)),0)</f>
        <v>453.49676670481881</v>
      </c>
      <c r="F231" s="31">
        <f ca="1">IFERROR(IF(AND(ΚαταχωρημένεςΤιμές,Διαχείριση[[#This Row],[ημερομηνία
πληρωμής]]&lt;&gt;""),-PPMT(Επιτoκιο/12,1,ΔιάρκειαΔανείου-ROWS($C$4:C231)+1,Διαχείριση[[#This Row],[αρχικό
υπόλοιπο]]),""),0)</f>
        <v>617.57325741357079</v>
      </c>
      <c r="G231" s="31">
        <f ca="1">IF(Διαχείριση[[#This Row],[ημερομηνία
πληρωμής]]="",0,ΦόροςΑκίνητηςΠεριουσίας)</f>
        <v>375</v>
      </c>
      <c r="H231" s="31">
        <f ca="1">IF(Διαχείριση[[#This Row],[ημερομηνία
πληρωμής]]="",0,Διαχείριση[[#This Row],[τόκος]]+Διαχείριση[[#This Row],[κεφάλαιο]]+Διαχείριση[[#This Row],[φόρος ακίνητης
περιουσίας]])</f>
        <v>1446.0700241183895</v>
      </c>
      <c r="I231" s="31">
        <f ca="1">IF(Διαχείριση[[#This Row],[ημερομηνία
πληρωμής]]="",0,Διαχείριση[[#This Row],[αρχικό
υπόλοιπο]]-Διαχείριση[[#This Row],[κεφάλαιο]])</f>
        <v>108839.22400915652</v>
      </c>
      <c r="J231" s="13">
        <f ca="1">IF(Διαχείριση[[#This Row],[υπόλοιπο
που απομένει]]&gt;0,ΤελευταίαΓραμμή-ROW(),0)</f>
        <v>132</v>
      </c>
    </row>
    <row r="232" spans="2:10" ht="15" customHeight="1" x14ac:dyDescent="0.25">
      <c r="B232" s="12">
        <f>ROWS($B$4:B232)</f>
        <v>229</v>
      </c>
      <c r="C232" s="30">
        <f ca="1">IF(ΚαταχωρημένεςΤιμές,IF(Διαχείριση[[#This Row],[Αρ.]]&lt;=ΔιάρκειαΔανείου,IF(ROW()-ROW(Διαχείριση[[#Headers],[ημερομηνία
πληρωμής]])=1,ΈναρξηΔανείου,IF(I231&gt;0,EDATE(C231,1),"")),""),"")</f>
        <v>50178</v>
      </c>
      <c r="D232" s="31">
        <f ca="1">IF(ROW()-ROW(Διαχείριση[[#Headers],[αρχικό
υπόλοιπο]])=1,ΠοσόΔανείου,IF(Διαχείριση[[#This Row],[ημερομηνία
πληρωμής]]="",0,INDEX(Διαχείριση[], ROW()-4,8)))</f>
        <v>108839.22400915652</v>
      </c>
      <c r="E232" s="31">
        <f ca="1">IF(ΚαταχωρημένεςΤιμές,IF(ROW()-ROW(Διαχείριση[[#Headers],[τόκος]])=1,-IPMT(Επιτoκιο/12,1,ΔιάρκειαΔανείου-ROWS($C$4:C232)+1,Διαχείριση[[#This Row],[αρχικό
υπόλοιπο]]),IFERROR(-IPMT(Επιτoκιο/12,1,Διαχείριση[[#This Row],[Αρ.
δόσεων που απομένουν]],D233),0)),0)</f>
        <v>450.91282304098775</v>
      </c>
      <c r="F232" s="31">
        <f ca="1">IFERROR(IF(AND(ΚαταχωρημένεςΤιμές,Διαχείριση[[#This Row],[ημερομηνία
πληρωμής]]&lt;&gt;""),-PPMT(Επιτoκιο/12,1,ΔιάρκειαΔανείου-ROWS($C$4:C232)+1,Διαχείριση[[#This Row],[αρχικό
υπόλοιπο]]),""),0)</f>
        <v>620.14647931946058</v>
      </c>
      <c r="G232" s="31">
        <f ca="1">IF(Διαχείριση[[#This Row],[ημερομηνία
πληρωμής]]="",0,ΦόροςΑκίνητηςΠεριουσίας)</f>
        <v>375</v>
      </c>
      <c r="H232" s="31">
        <f ca="1">IF(Διαχείριση[[#This Row],[ημερομηνία
πληρωμής]]="",0,Διαχείριση[[#This Row],[τόκος]]+Διαχείριση[[#This Row],[κεφάλαιο]]+Διαχείριση[[#This Row],[φόρος ακίνητης
περιουσίας]])</f>
        <v>1446.0593023604483</v>
      </c>
      <c r="I232" s="31">
        <f ca="1">IF(Διαχείριση[[#This Row],[ημερομηνία
πληρωμής]]="",0,Διαχείριση[[#This Row],[αρχικό
υπόλοιπο]]-Διαχείριση[[#This Row],[κεφάλαιο]])</f>
        <v>108219.07752983706</v>
      </c>
      <c r="J232" s="13">
        <f ca="1">IF(Διαχείριση[[#This Row],[υπόλοιπο
που απομένει]]&gt;0,ΤελευταίαΓραμμή-ROW(),0)</f>
        <v>131</v>
      </c>
    </row>
    <row r="233" spans="2:10" ht="15" customHeight="1" x14ac:dyDescent="0.25">
      <c r="B233" s="12">
        <f>ROWS($B$4:B233)</f>
        <v>230</v>
      </c>
      <c r="C233" s="30">
        <f ca="1">IF(ΚαταχωρημένεςΤιμές,IF(Διαχείριση[[#This Row],[Αρ.]]&lt;=ΔιάρκειαΔανείου,IF(ROW()-ROW(Διαχείριση[[#Headers],[ημερομηνία
πληρωμής]])=1,ΈναρξηΔανείου,IF(I232&gt;0,EDATE(C232,1),"")),""),"")</f>
        <v>50209</v>
      </c>
      <c r="D233" s="31">
        <f ca="1">IF(ROW()-ROW(Διαχείριση[[#Headers],[αρχικό
υπόλοιπο]])=1,ΠοσόΔανείου,IF(Διαχείριση[[#This Row],[ημερομηνία
πληρωμής]]="",0,INDEX(Διαχείριση[], ROW()-4,8)))</f>
        <v>108219.07752983706</v>
      </c>
      <c r="E233" s="31">
        <f ca="1">IF(ΚαταχωρημένεςΤιμές,IF(ROW()-ROW(Διαχείριση[[#Headers],[τόκος]])=1,-IPMT(Επιτoκιο/12,1,ΔιάρκειαΔανείου-ROWS($C$4:C233)+1,Διαχείριση[[#This Row],[αρχικό
υπόλοιπο]]),IFERROR(-IPMT(Επιτoκιο/12,1,Διαχείριση[[#This Row],[Αρ.
δόσεων που απομένουν]],D234),0)),0)</f>
        <v>448.31811294522402</v>
      </c>
      <c r="F233" s="31">
        <f ca="1">IFERROR(IF(AND(ΚαταχωρημένεςΤιμές,Διαχείριση[[#This Row],[ημερομηνία
πληρωμής]]&lt;&gt;""),-PPMT(Επιτoκιο/12,1,ΔιάρκειαΔανείου-ROWS($C$4:C233)+1,Διαχείριση[[#This Row],[αρχικό
υπόλοιπο]]),""),0)</f>
        <v>622.73042298329153</v>
      </c>
      <c r="G233" s="31">
        <f ca="1">IF(Διαχείριση[[#This Row],[ημερομηνία
πληρωμής]]="",0,ΦόροςΑκίνητηςΠεριουσίας)</f>
        <v>375</v>
      </c>
      <c r="H233" s="31">
        <f ca="1">IF(Διαχείριση[[#This Row],[ημερομηνία
πληρωμής]]="",0,Διαχείριση[[#This Row],[τόκος]]+Διαχείριση[[#This Row],[κεφάλαιο]]+Διαχείριση[[#This Row],[φόρος ακίνητης
περιουσίας]])</f>
        <v>1446.0485359285155</v>
      </c>
      <c r="I233" s="31">
        <f ca="1">IF(Διαχείριση[[#This Row],[ημερομηνία
πληρωμής]]="",0,Διαχείριση[[#This Row],[αρχικό
υπόλοιπο]]-Διαχείριση[[#This Row],[κεφάλαιο]])</f>
        <v>107596.34710685376</v>
      </c>
      <c r="J233" s="13">
        <f ca="1">IF(Διαχείριση[[#This Row],[υπόλοιπο
που απομένει]]&gt;0,ΤελευταίαΓραμμή-ROW(),0)</f>
        <v>130</v>
      </c>
    </row>
    <row r="234" spans="2:10" ht="15" customHeight="1" x14ac:dyDescent="0.25">
      <c r="B234" s="12">
        <f>ROWS($B$4:B234)</f>
        <v>231</v>
      </c>
      <c r="C234" s="30">
        <f ca="1">IF(ΚαταχωρημένεςΤιμές,IF(Διαχείριση[[#This Row],[Αρ.]]&lt;=ΔιάρκειαΔανείου,IF(ROW()-ROW(Διαχείριση[[#Headers],[ημερομηνία
πληρωμής]])=1,ΈναρξηΔανείου,IF(I233&gt;0,EDATE(C233,1),"")),""),"")</f>
        <v>50239</v>
      </c>
      <c r="D234" s="31">
        <f ca="1">IF(ROW()-ROW(Διαχείριση[[#Headers],[αρχικό
υπόλοιπο]])=1,ΠοσόΔανείου,IF(Διαχείριση[[#This Row],[ημερομηνία
πληρωμής]]="",0,INDEX(Διαχείριση[], ROW()-4,8)))</f>
        <v>107596.34710685376</v>
      </c>
      <c r="E234" s="31">
        <f ca="1">IF(ΚαταχωρημένεςΤιμές,IF(ROW()-ROW(Διαχείριση[[#Headers],[τόκος]])=1,-IPMT(Επιτoκιο/12,1,ΔιάρκειαΔανείου-ROWS($C$4:C234)+1,Διαχείριση[[#This Row],[αρχικό
υπόλοιπο]]),IFERROR(-IPMT(Επιτoκιο/12,1,Διαχείριση[[#This Row],[Αρ.
δόσεων που απομένουν]],D235),0)),0)</f>
        <v>445.7125915573946</v>
      </c>
      <c r="F234" s="31">
        <f ca="1">IFERROR(IF(AND(ΚαταχωρημένεςΤιμές,Διαχείριση[[#This Row],[ημερομηνία
πληρωμής]]&lt;&gt;""),-PPMT(Επιτoκιο/12,1,ΔιάρκειαΔανείου-ROWS($C$4:C234)+1,Διαχείριση[[#This Row],[αρχικό
υπόλοιπο]]),""),0)</f>
        <v>625.32513307905538</v>
      </c>
      <c r="G234" s="31">
        <f ca="1">IF(Διαχείριση[[#This Row],[ημερομηνία
πληρωμής]]="",0,ΦόροςΑκίνητηςΠεριουσίας)</f>
        <v>375</v>
      </c>
      <c r="H234" s="31">
        <f ca="1">IF(Διαχείριση[[#This Row],[ημερομηνία
πληρωμής]]="",0,Διαχείριση[[#This Row],[τόκος]]+Διαχείριση[[#This Row],[κεφάλαιο]]+Διαχείριση[[#This Row],[φόρος ακίνητης
περιουσίας]])</f>
        <v>1446.0377246364501</v>
      </c>
      <c r="I234" s="31">
        <f ca="1">IF(Διαχείριση[[#This Row],[ημερομηνία
πληρωμής]]="",0,Διαχείριση[[#This Row],[αρχικό
υπόλοιπο]]-Διαχείριση[[#This Row],[κεφάλαιο]])</f>
        <v>106971.02197377471</v>
      </c>
      <c r="J234" s="13">
        <f ca="1">IF(Διαχείριση[[#This Row],[υπόλοιπο
που απομένει]]&gt;0,ΤελευταίαΓραμμή-ROW(),0)</f>
        <v>129</v>
      </c>
    </row>
    <row r="235" spans="2:10" ht="15" customHeight="1" x14ac:dyDescent="0.25">
      <c r="B235" s="12">
        <f>ROWS($B$4:B235)</f>
        <v>232</v>
      </c>
      <c r="C235" s="30">
        <f ca="1">IF(ΚαταχωρημένεςΤιμές,IF(Διαχείριση[[#This Row],[Αρ.]]&lt;=ΔιάρκειαΔανείου,IF(ROW()-ROW(Διαχείριση[[#Headers],[ημερομηνία
πληρωμής]])=1,ΈναρξηΔανείου,IF(I234&gt;0,EDATE(C234,1),"")),""),"")</f>
        <v>50270</v>
      </c>
      <c r="D235" s="31">
        <f ca="1">IF(ROW()-ROW(Διαχείριση[[#Headers],[αρχικό
υπόλοιπο]])=1,ΠοσόΔανείου,IF(Διαχείριση[[#This Row],[ημερομηνία
πληρωμής]]="",0,INDEX(Διαχείριση[], ROW()-4,8)))</f>
        <v>106971.02197377471</v>
      </c>
      <c r="E235" s="31">
        <f ca="1">IF(ΚαταχωρημένεςΤιμές,IF(ROW()-ROW(Διαχείριση[[#Headers],[τόκος]])=1,-IPMT(Επιτoκιο/12,1,ΔιάρκειαΔανείου-ROWS($C$4:C235)+1,Διαχείριση[[#This Row],[αρχικό
υπόλοιπο]]),IFERROR(-IPMT(Επιτoκιο/12,1,Διαχείριση[[#This Row],[Αρ.
δόσεων που απομένουν]],D236),0)),0)</f>
        <v>443.0962138304493</v>
      </c>
      <c r="F235" s="31">
        <f ca="1">IFERROR(IF(AND(ΚαταχωρημένεςΤιμές,Διαχείριση[[#This Row],[ημερομηνία
πληρωμής]]&lt;&gt;""),-PPMT(Επιτoκιο/12,1,ΔιάρκειαΔανείου-ROWS($C$4:C235)+1,Διαχείριση[[#This Row],[αρχικό
υπόλοιπο]]),""),0)</f>
        <v>627.93065446688468</v>
      </c>
      <c r="G235" s="31">
        <f ca="1">IF(Διαχείριση[[#This Row],[ημερομηνία
πληρωμής]]="",0,ΦόροςΑκίνητηςΠεριουσίας)</f>
        <v>375</v>
      </c>
      <c r="H235" s="31">
        <f ca="1">IF(Διαχείριση[[#This Row],[ημερομηνία
πληρωμής]]="",0,Διαχείριση[[#This Row],[τόκος]]+Διαχείριση[[#This Row],[κεφάλαιο]]+Διαχείριση[[#This Row],[φόρος ακίνητης
περιουσίας]])</f>
        <v>1446.026868297334</v>
      </c>
      <c r="I235" s="31">
        <f ca="1">IF(Διαχείριση[[#This Row],[ημερομηνία
πληρωμής]]="",0,Διαχείριση[[#This Row],[αρχικό
υπόλοιπο]]-Διαχείριση[[#This Row],[κεφάλαιο]])</f>
        <v>106343.09131930783</v>
      </c>
      <c r="J235" s="13">
        <f ca="1">IF(Διαχείριση[[#This Row],[υπόλοιπο
που απομένει]]&gt;0,ΤελευταίαΓραμμή-ROW(),0)</f>
        <v>128</v>
      </c>
    </row>
    <row r="236" spans="2:10" ht="15" customHeight="1" x14ac:dyDescent="0.25">
      <c r="B236" s="12">
        <f>ROWS($B$4:B236)</f>
        <v>233</v>
      </c>
      <c r="C236" s="30">
        <f ca="1">IF(ΚαταχωρημένεςΤιμές,IF(Διαχείριση[[#This Row],[Αρ.]]&lt;=ΔιάρκειαΔανείου,IF(ROW()-ROW(Διαχείριση[[#Headers],[ημερομηνία
πληρωμής]])=1,ΈναρξηΔανείου,IF(I235&gt;0,EDATE(C235,1),"")),""),"")</f>
        <v>50301</v>
      </c>
      <c r="D236" s="31">
        <f ca="1">IF(ROW()-ROW(Διαχείριση[[#Headers],[αρχικό
υπόλοιπο]])=1,ΠοσόΔανείου,IF(Διαχείριση[[#This Row],[ημερομηνία
πληρωμής]]="",0,INDEX(Διαχείριση[], ROW()-4,8)))</f>
        <v>106343.09131930783</v>
      </c>
      <c r="E236" s="31">
        <f ca="1">IF(ΚαταχωρημένεςΤιμές,IF(ROW()-ROW(Διαχείριση[[#Headers],[τόκος]])=1,-IPMT(Επιτoκιο/12,1,ΔιάρκειαΔανείου-ROWS($C$4:C236)+1,Διαχείριση[[#This Row],[αρχικό
υπόλοιπο]]),IFERROR(-IPMT(Επιτoκιο/12,1,Διαχείριση[[#This Row],[Αρ.
δόσεων που απομένουν]],D237),0)),0)</f>
        <v>440.46893452964167</v>
      </c>
      <c r="F236" s="31">
        <f ca="1">IFERROR(IF(AND(ΚαταχωρημένεςΤιμές,Διαχείριση[[#This Row],[ημερομηνία
πληρωμής]]&lt;&gt;""),-PPMT(Επιτoκιο/12,1,ΔιάρκειαΔανείου-ROWS($C$4:C236)+1,Διαχείριση[[#This Row],[αρχικό
υπόλοιπο]]),""),0)</f>
        <v>630.54703219382998</v>
      </c>
      <c r="G236" s="31">
        <f ca="1">IF(Διαχείριση[[#This Row],[ημερομηνία
πληρωμής]]="",0,ΦόροςΑκίνητηςΠεριουσίας)</f>
        <v>375</v>
      </c>
      <c r="H236" s="31">
        <f ca="1">IF(Διαχείριση[[#This Row],[ημερομηνία
πληρωμής]]="",0,Διαχείριση[[#This Row],[τόκος]]+Διαχείριση[[#This Row],[κεφάλαιο]]+Διαχείριση[[#This Row],[φόρος ακίνητης
περιουσίας]])</f>
        <v>1446.0159667234716</v>
      </c>
      <c r="I236" s="31">
        <f ca="1">IF(Διαχείριση[[#This Row],[ημερομηνία
πληρωμής]]="",0,Διαχείριση[[#This Row],[αρχικό
υπόλοιπο]]-Διαχείριση[[#This Row],[κεφάλαιο]])</f>
        <v>105712.544287114</v>
      </c>
      <c r="J236" s="13">
        <f ca="1">IF(Διαχείριση[[#This Row],[υπόλοιπο
που απομένει]]&gt;0,ΤελευταίαΓραμμή-ROW(),0)</f>
        <v>127</v>
      </c>
    </row>
    <row r="237" spans="2:10" ht="15" customHeight="1" x14ac:dyDescent="0.25">
      <c r="B237" s="12">
        <f>ROWS($B$4:B237)</f>
        <v>234</v>
      </c>
      <c r="C237" s="30">
        <f ca="1">IF(ΚαταχωρημένεςΤιμές,IF(Διαχείριση[[#This Row],[Αρ.]]&lt;=ΔιάρκειαΔανείου,IF(ROW()-ROW(Διαχείριση[[#Headers],[ημερομηνία
πληρωμής]])=1,ΈναρξηΔανείου,IF(I236&gt;0,EDATE(C236,1),"")),""),"")</f>
        <v>50331</v>
      </c>
      <c r="D237" s="31">
        <f ca="1">IF(ROW()-ROW(Διαχείριση[[#Headers],[αρχικό
υπόλοιπο]])=1,ΠοσόΔανείου,IF(Διαχείριση[[#This Row],[ημερομηνία
πληρωμής]]="",0,INDEX(Διαχείριση[], ROW()-4,8)))</f>
        <v>105712.544287114</v>
      </c>
      <c r="E237" s="31">
        <f ca="1">IF(ΚαταχωρημένεςΤιμές,IF(ROW()-ROW(Διαχείριση[[#Headers],[τόκος]])=1,-IPMT(Επιτoκιο/12,1,ΔιάρκειαΔανείου-ROWS($C$4:C237)+1,Διαχείριση[[#This Row],[αρχικό
υπόλοιπο]]),IFERROR(-IPMT(Επιτoκιο/12,1,Διαχείριση[[#This Row],[Αρ.
δόσεων που απομένουν]],D238),0)),0)</f>
        <v>437.83070823174728</v>
      </c>
      <c r="F237" s="31">
        <f ca="1">IFERROR(IF(AND(ΚαταχωρημένεςΤιμές,Διαχείριση[[#This Row],[ημερομηνία
πληρωμής]]&lt;&gt;""),-PPMT(Επιτoκιο/12,1,ΔιάρκειαΔανείου-ROWS($C$4:C237)+1,Διαχείριση[[#This Row],[αρχικό
υπόλοιπο]]),""),0)</f>
        <v>633.17431149463755</v>
      </c>
      <c r="G237" s="31">
        <f ca="1">IF(Διαχείριση[[#This Row],[ημερομηνία
πληρωμής]]="",0,ΦόροςΑκίνητηςΠεριουσίας)</f>
        <v>375</v>
      </c>
      <c r="H237" s="31">
        <f ca="1">IF(Διαχείριση[[#This Row],[ημερομηνία
πληρωμής]]="",0,Διαχείριση[[#This Row],[τόκος]]+Διαχείριση[[#This Row],[κεφάλαιο]]+Διαχείριση[[#This Row],[φόρος ακίνητης
περιουσίας]])</f>
        <v>1446.0050197263849</v>
      </c>
      <c r="I237" s="31">
        <f ca="1">IF(Διαχείριση[[#This Row],[ημερομηνία
πληρωμής]]="",0,Διαχείριση[[#This Row],[αρχικό
υπόλοιπο]]-Διαχείριση[[#This Row],[κεφάλαιο]])</f>
        <v>105079.36997561935</v>
      </c>
      <c r="J237" s="13">
        <f ca="1">IF(Διαχείριση[[#This Row],[υπόλοιπο
που απομένει]]&gt;0,ΤελευταίαΓραμμή-ROW(),0)</f>
        <v>126</v>
      </c>
    </row>
    <row r="238" spans="2:10" ht="15" customHeight="1" x14ac:dyDescent="0.25">
      <c r="B238" s="12">
        <f>ROWS($B$4:B238)</f>
        <v>235</v>
      </c>
      <c r="C238" s="30">
        <f ca="1">IF(ΚαταχωρημένεςΤιμές,IF(Διαχείριση[[#This Row],[Αρ.]]&lt;=ΔιάρκειαΔανείου,IF(ROW()-ROW(Διαχείριση[[#Headers],[ημερομηνία
πληρωμής]])=1,ΈναρξηΔανείου,IF(I237&gt;0,EDATE(C237,1),"")),""),"")</f>
        <v>50362</v>
      </c>
      <c r="D238" s="31">
        <f ca="1">IF(ROW()-ROW(Διαχείριση[[#Headers],[αρχικό
υπόλοιπο]])=1,ΠοσόΔανείου,IF(Διαχείριση[[#This Row],[ημερομηνία
πληρωμής]]="",0,INDEX(Διαχείριση[], ROW()-4,8)))</f>
        <v>105079.36997561935</v>
      </c>
      <c r="E238" s="31">
        <f ca="1">IF(ΚαταχωρημένεςΤιμές,IF(ROW()-ROW(Διαχείριση[[#Headers],[τόκος]])=1,-IPMT(Επιτoκιο/12,1,ΔιάρκειαΔανείου-ROWS($C$4:C238)+1,Διαχείριση[[#This Row],[αρχικό
υπόλοιπο]]),IFERROR(-IPMT(Επιτoκιο/12,1,Διαχείριση[[#This Row],[Αρ.
δόσεων που απομένουν]],D239),0)),0)</f>
        <v>435.1814893242784</v>
      </c>
      <c r="F238" s="31">
        <f ca="1">IFERROR(IF(AND(ΚαταχωρημένεςΤιμές,Διαχείριση[[#This Row],[ημερομηνία
πληρωμής]]&lt;&gt;""),-PPMT(Επιτoκιο/12,1,ΔιάρκειαΔανείου-ROWS($C$4:C238)+1,Διαχείριση[[#This Row],[αρχικό
υπόλοιπο]]),""),0)</f>
        <v>635.81253779253188</v>
      </c>
      <c r="G238" s="31">
        <f ca="1">IF(Διαχείριση[[#This Row],[ημερομηνία
πληρωμής]]="",0,ΦόροςΑκίνητηςΠεριουσίας)</f>
        <v>375</v>
      </c>
      <c r="H238" s="31">
        <f ca="1">IF(Διαχείριση[[#This Row],[ημερομηνία
πληρωμής]]="",0,Διαχείριση[[#This Row],[τόκος]]+Διαχείριση[[#This Row],[κεφάλαιο]]+Διαχείριση[[#This Row],[φόρος ακίνητης
περιουσίας]])</f>
        <v>1445.9940271168102</v>
      </c>
      <c r="I238" s="31">
        <f ca="1">IF(Διαχείριση[[#This Row],[ημερομηνία
πληρωμής]]="",0,Διαχείριση[[#This Row],[αρχικό
υπόλοιπο]]-Διαχείριση[[#This Row],[κεφάλαιο]])</f>
        <v>104443.55743782682</v>
      </c>
      <c r="J238" s="13">
        <f ca="1">IF(Διαχείριση[[#This Row],[υπόλοιπο
που απομένει]]&gt;0,ΤελευταίαΓραμμή-ROW(),0)</f>
        <v>125</v>
      </c>
    </row>
    <row r="239" spans="2:10" ht="15" customHeight="1" x14ac:dyDescent="0.25">
      <c r="B239" s="12">
        <f>ROWS($B$4:B239)</f>
        <v>236</v>
      </c>
      <c r="C239" s="30">
        <f ca="1">IF(ΚαταχωρημένεςΤιμές,IF(Διαχείριση[[#This Row],[Αρ.]]&lt;=ΔιάρκειαΔανείου,IF(ROW()-ROW(Διαχείριση[[#Headers],[ημερομηνία
πληρωμής]])=1,ΈναρξηΔανείου,IF(I238&gt;0,EDATE(C238,1),"")),""),"")</f>
        <v>50392</v>
      </c>
      <c r="D239" s="31">
        <f ca="1">IF(ROW()-ROW(Διαχείριση[[#Headers],[αρχικό
υπόλοιπο]])=1,ΠοσόΔανείου,IF(Διαχείριση[[#This Row],[ημερομηνία
πληρωμής]]="",0,INDEX(Διαχείριση[], ROW()-4,8)))</f>
        <v>104443.55743782682</v>
      </c>
      <c r="E239" s="31">
        <f ca="1">IF(ΚαταχωρημένεςΤιμές,IF(ROW()-ROW(Διαχείριση[[#Headers],[τόκος]])=1,-IPMT(Επιτoκιο/12,1,ΔιάρκειαΔανείου-ROWS($C$4:C239)+1,Διαχείριση[[#This Row],[αρχικό
υπόλοιπο]]),IFERROR(-IPMT(Επιτoκιο/12,1,Διαχείριση[[#This Row],[Αρ.
δόσεων που απομένουν]],D240),0)),0)</f>
        <v>432.52123200469509</v>
      </c>
      <c r="F239" s="31">
        <f ca="1">IFERROR(IF(AND(ΚαταχωρημένεςΤιμές,Διαχείριση[[#This Row],[ημερομηνία
πληρωμής]]&lt;&gt;""),-PPMT(Επιτoκιο/12,1,ΔιάρκειαΔανείου-ROWS($C$4:C239)+1,Διαχείριση[[#This Row],[αρχικό
υπόλοιπο]]),""),0)</f>
        <v>638.46175670000071</v>
      </c>
      <c r="G239" s="31">
        <f ca="1">IF(Διαχείριση[[#This Row],[ημερομηνία
πληρωμής]]="",0,ΦόροςΑκίνητηςΠεριουσίας)</f>
        <v>375</v>
      </c>
      <c r="H239" s="31">
        <f ca="1">IF(Διαχείριση[[#This Row],[ημερομηνία
πληρωμής]]="",0,Διαχείριση[[#This Row],[τόκος]]+Διαχείριση[[#This Row],[κεφάλαιο]]+Διαχείριση[[#This Row],[φόρος ακίνητης
περιουσίας]])</f>
        <v>1445.9829887046958</v>
      </c>
      <c r="I239" s="31">
        <f ca="1">IF(Διαχείριση[[#This Row],[ημερομηνία
πληρωμής]]="",0,Διαχείριση[[#This Row],[αρχικό
υπόλοιπο]]-Διαχείριση[[#This Row],[κεφάλαιο]])</f>
        <v>103805.09568112683</v>
      </c>
      <c r="J239" s="13">
        <f ca="1">IF(Διαχείριση[[#This Row],[υπόλοιπο
που απομένει]]&gt;0,ΤελευταίαΓραμμή-ROW(),0)</f>
        <v>124</v>
      </c>
    </row>
    <row r="240" spans="2:10" ht="15" customHeight="1" x14ac:dyDescent="0.25">
      <c r="B240" s="12">
        <f>ROWS($B$4:B240)</f>
        <v>237</v>
      </c>
      <c r="C240" s="30">
        <f ca="1">IF(ΚαταχωρημένεςΤιμές,IF(Διαχείριση[[#This Row],[Αρ.]]&lt;=ΔιάρκειαΔανείου,IF(ROW()-ROW(Διαχείριση[[#Headers],[ημερομηνία
πληρωμής]])=1,ΈναρξηΔανείου,IF(I239&gt;0,EDATE(C239,1),"")),""),"")</f>
        <v>50423</v>
      </c>
      <c r="D240" s="31">
        <f ca="1">IF(ROW()-ROW(Διαχείριση[[#Headers],[αρχικό
υπόλοιπο]])=1,ΠοσόΔανείου,IF(Διαχείριση[[#This Row],[ημερομηνία
πληρωμής]]="",0,INDEX(Διαχείριση[], ROW()-4,8)))</f>
        <v>103805.09568112683</v>
      </c>
      <c r="E240" s="31">
        <f ca="1">IF(ΚαταχωρημένεςΤιμές,IF(ROW()-ROW(Διαχείριση[[#Headers],[τόκος]])=1,-IPMT(Επιτoκιο/12,1,ΔιάρκειαΔανείου-ROWS($C$4:C240)+1,Διαχείριση[[#This Row],[αρχικό
υπόλοιπο]]),IFERROR(-IPMT(Επιτoκιο/12,1,Διαχείριση[[#This Row],[Αρ.
δόσεων που απομένουν]],D241),0)),0)</f>
        <v>429.84989027961353</v>
      </c>
      <c r="F240" s="31">
        <f ca="1">IFERROR(IF(AND(ΚαταχωρημένεςΤιμές,Διαχείριση[[#This Row],[ημερομηνία
πληρωμής]]&lt;&gt;""),-PPMT(Επιτoκιο/12,1,ΔιάρκειαΔανείου-ROWS($C$4:C240)+1,Διαχείριση[[#This Row],[αρχικό
υπόλοιπο]]),""),0)</f>
        <v>641.12201401958396</v>
      </c>
      <c r="G240" s="31">
        <f ca="1">IF(Διαχείριση[[#This Row],[ημερομηνία
πληρωμής]]="",0,ΦόροςΑκίνητηςΠεριουσίας)</f>
        <v>375</v>
      </c>
      <c r="H240" s="31">
        <f ca="1">IF(Διαχείριση[[#This Row],[ημερομηνία
πληρωμής]]="",0,Διαχείριση[[#This Row],[τόκος]]+Διαχείριση[[#This Row],[κεφάλαιο]]+Διαχείριση[[#This Row],[φόρος ακίνητης
περιουσίας]])</f>
        <v>1445.9719042991974</v>
      </c>
      <c r="I240" s="31">
        <f ca="1">IF(Διαχείριση[[#This Row],[ημερομηνία
πληρωμής]]="",0,Διαχείριση[[#This Row],[αρχικό
υπόλοιπο]]-Διαχείριση[[#This Row],[κεφάλαιο]])</f>
        <v>103163.97366710725</v>
      </c>
      <c r="J240" s="13">
        <f ca="1">IF(Διαχείριση[[#This Row],[υπόλοιπο
που απομένει]]&gt;0,ΤελευταίαΓραμμή-ROW(),0)</f>
        <v>123</v>
      </c>
    </row>
    <row r="241" spans="2:10" ht="15" customHeight="1" x14ac:dyDescent="0.25">
      <c r="B241" s="12">
        <f>ROWS($B$4:B241)</f>
        <v>238</v>
      </c>
      <c r="C241" s="30">
        <f ca="1">IF(ΚαταχωρημένεςΤιμές,IF(Διαχείριση[[#This Row],[Αρ.]]&lt;=ΔιάρκειαΔανείου,IF(ROW()-ROW(Διαχείριση[[#Headers],[ημερομηνία
πληρωμής]])=1,ΈναρξηΔανείου,IF(I240&gt;0,EDATE(C240,1),"")),""),"")</f>
        <v>50454</v>
      </c>
      <c r="D241" s="31">
        <f ca="1">IF(ROW()-ROW(Διαχείριση[[#Headers],[αρχικό
υπόλοιπο]])=1,ΠοσόΔανείου,IF(Διαχείριση[[#This Row],[ημερομηνία
πληρωμής]]="",0,INDEX(Διαχείριση[], ROW()-4,8)))</f>
        <v>103163.97366710725</v>
      </c>
      <c r="E241" s="31">
        <f ca="1">IF(ΚαταχωρημένεςΤιμές,IF(ROW()-ROW(Διαχείριση[[#Headers],[τόκος]])=1,-IPMT(Επιτoκιο/12,1,ΔιάρκειαΔανείου-ROWS($C$4:C241)+1,Διαχείριση[[#This Row],[αρχικό
υπόλοιπο]]),IFERROR(-IPMT(Επιτoκιο/12,1,Διαχείριση[[#This Row],[Αρ.
δόσεων που απομένουν]],D242),0)),0)</f>
        <v>427.16741796401072</v>
      </c>
      <c r="F241" s="31">
        <f ca="1">IFERROR(IF(AND(ΚαταχωρημένεςΤιμές,Διαχείριση[[#This Row],[ημερομηνία
πληρωμής]]&lt;&gt;""),-PPMT(Επιτoκιο/12,1,ΔιάρκειαΔανείου-ROWS($C$4:C241)+1,Διαχείριση[[#This Row],[αρχικό
υπόλοιπο]]),""),0)</f>
        <v>643.79335574466575</v>
      </c>
      <c r="G241" s="31">
        <f ca="1">IF(Διαχείριση[[#This Row],[ημερομηνία
πληρωμής]]="",0,ΦόροςΑκίνητηςΠεριουσίας)</f>
        <v>375</v>
      </c>
      <c r="H241" s="31">
        <f ca="1">IF(Διαχείριση[[#This Row],[ημερομηνία
πληρωμής]]="",0,Διαχείριση[[#This Row],[τόκος]]+Διαχείριση[[#This Row],[κεφάλαιο]]+Διαχείριση[[#This Row],[φόρος ακίνητης
περιουσίας]])</f>
        <v>1445.9607737086765</v>
      </c>
      <c r="I241" s="31">
        <f ca="1">IF(Διαχείριση[[#This Row],[ημερομηνία
πληρωμής]]="",0,Διαχείριση[[#This Row],[αρχικό
υπόλοιπο]]-Διαχείριση[[#This Row],[κεφάλαιο]])</f>
        <v>102520.18031136258</v>
      </c>
      <c r="J241" s="13">
        <f ca="1">IF(Διαχείριση[[#This Row],[υπόλοιπο
που απομένει]]&gt;0,ΤελευταίαΓραμμή-ROW(),0)</f>
        <v>122</v>
      </c>
    </row>
    <row r="242" spans="2:10" ht="15" customHeight="1" x14ac:dyDescent="0.25">
      <c r="B242" s="12">
        <f>ROWS($B$4:B242)</f>
        <v>239</v>
      </c>
      <c r="C242" s="30">
        <f ca="1">IF(ΚαταχωρημένεςΤιμές,IF(Διαχείριση[[#This Row],[Αρ.]]&lt;=ΔιάρκειαΔανείου,IF(ROW()-ROW(Διαχείριση[[#Headers],[ημερομηνία
πληρωμής]])=1,ΈναρξηΔανείου,IF(I241&gt;0,EDATE(C241,1),"")),""),"")</f>
        <v>50482</v>
      </c>
      <c r="D242" s="31">
        <f ca="1">IF(ROW()-ROW(Διαχείριση[[#Headers],[αρχικό
υπόλοιπο]])=1,ΠοσόΔανείου,IF(Διαχείριση[[#This Row],[ημερομηνία
πληρωμής]]="",0,INDEX(Διαχείριση[], ROW()-4,8)))</f>
        <v>102520.18031136258</v>
      </c>
      <c r="E242" s="31">
        <f ca="1">IF(ΚαταχωρημένεςΤιμές,IF(ROW()-ROW(Διαχείριση[[#Headers],[τόκος]])=1,-IPMT(Επιτoκιο/12,1,ΔιάρκειαΔανείου-ROWS($C$4:C242)+1,Διαχείριση[[#This Row],[αρχικό
υπόλοιπο]]),IFERROR(-IPMT(Επιτoκιο/12,1,Διαχείριση[[#This Row],[Αρ.
δόσεων που απομένουν]],D243),0)),0)</f>
        <v>424.4737686804263</v>
      </c>
      <c r="F242" s="31">
        <f ca="1">IFERROR(IF(AND(ΚαταχωρημένεςΤιμές,Διαχείριση[[#This Row],[ημερομηνία
πληρωμής]]&lt;&gt;""),-PPMT(Επιτoκιο/12,1,ΔιάρκειαΔανείου-ROWS($C$4:C242)+1,Διαχείριση[[#This Row],[αρχικό
υπόλοιπο]]),""),0)</f>
        <v>646.47582806026855</v>
      </c>
      <c r="G242" s="31">
        <f ca="1">IF(Διαχείριση[[#This Row],[ημερομηνία
πληρωμής]]="",0,ΦόροςΑκίνητηςΠεριουσίας)</f>
        <v>375</v>
      </c>
      <c r="H242" s="31">
        <f ca="1">IF(Διαχείριση[[#This Row],[ημερομηνία
πληρωμής]]="",0,Διαχείριση[[#This Row],[τόκος]]+Διαχείριση[[#This Row],[κεφάλαιο]]+Διαχείριση[[#This Row],[φόρος ακίνητης
περιουσίας]])</f>
        <v>1445.9495967406949</v>
      </c>
      <c r="I242" s="31">
        <f ca="1">IF(Διαχείριση[[#This Row],[ημερομηνία
πληρωμής]]="",0,Διαχείριση[[#This Row],[αρχικό
υπόλοιπο]]-Διαχείριση[[#This Row],[κεφάλαιο]])</f>
        <v>101873.70448330231</v>
      </c>
      <c r="J242" s="13">
        <f ca="1">IF(Διαχείριση[[#This Row],[υπόλοιπο
που απομένει]]&gt;0,ΤελευταίαΓραμμή-ROW(),0)</f>
        <v>121</v>
      </c>
    </row>
    <row r="243" spans="2:10" ht="15" customHeight="1" x14ac:dyDescent="0.25">
      <c r="B243" s="12">
        <f>ROWS($B$4:B243)</f>
        <v>240</v>
      </c>
      <c r="C243" s="30">
        <f ca="1">IF(ΚαταχωρημένεςΤιμές,IF(Διαχείριση[[#This Row],[Αρ.]]&lt;=ΔιάρκειαΔανείου,IF(ROW()-ROW(Διαχείριση[[#Headers],[ημερομηνία
πληρωμής]])=1,ΈναρξηΔανείου,IF(I242&gt;0,EDATE(C242,1),"")),""),"")</f>
        <v>50513</v>
      </c>
      <c r="D243" s="31">
        <f ca="1">IF(ROW()-ROW(Διαχείριση[[#Headers],[αρχικό
υπόλοιπο]])=1,ΠοσόΔανείου,IF(Διαχείριση[[#This Row],[ημερομηνία
πληρωμής]]="",0,INDEX(Διαχείριση[], ROW()-4,8)))</f>
        <v>101873.70448330231</v>
      </c>
      <c r="E243" s="31">
        <f ca="1">IF(ΚαταχωρημένεςΤιμές,IF(ROW()-ROW(Διαχείριση[[#Headers],[τόκος]])=1,-IPMT(Επιτoκιο/12,1,ΔιάρκειαΔανείου-ROWS($C$4:C243)+1,Διαχείριση[[#This Row],[αρχικό
υπόλοιπο]]),IFERROR(-IPMT(Επιτoκιο/12,1,Διαχείριση[[#This Row],[Αρ.
δόσεων που απομένουν]],D244),0)),0)</f>
        <v>421.76889585816025</v>
      </c>
      <c r="F243" s="31">
        <f ca="1">IFERROR(IF(AND(ΚαταχωρημένεςΤιμές,Διαχείριση[[#This Row],[ημερομηνία
πληρωμής]]&lt;&gt;""),-PPMT(Επιτoκιο/12,1,ΔιάρκειαΔανείου-ROWS($C$4:C243)+1,Διαχείριση[[#This Row],[αρχικό
υπόλοιπο]]),""),0)</f>
        <v>649.16947734385303</v>
      </c>
      <c r="G243" s="31">
        <f ca="1">IF(Διαχείριση[[#This Row],[ημερομηνία
πληρωμής]]="",0,ΦόροςΑκίνητηςΠεριουσίας)</f>
        <v>375</v>
      </c>
      <c r="H243" s="31">
        <f ca="1">IF(Διαχείριση[[#This Row],[ημερομηνία
πληρωμής]]="",0,Διαχείριση[[#This Row],[τόκος]]+Διαχείριση[[#This Row],[κεφάλαιο]]+Διαχείριση[[#This Row],[φόρος ακίνητης
περιουσίας]])</f>
        <v>1445.9383732020133</v>
      </c>
      <c r="I243" s="31">
        <f ca="1">IF(Διαχείριση[[#This Row],[ημερομηνία
πληρωμής]]="",0,Διαχείριση[[#This Row],[αρχικό
υπόλοιπο]]-Διαχείριση[[#This Row],[κεφάλαιο]])</f>
        <v>101224.53500595846</v>
      </c>
      <c r="J243" s="13">
        <f ca="1">IF(Διαχείριση[[#This Row],[υπόλοιπο
που απομένει]]&gt;0,ΤελευταίαΓραμμή-ROW(),0)</f>
        <v>120</v>
      </c>
    </row>
    <row r="244" spans="2:10" ht="15" customHeight="1" x14ac:dyDescent="0.25">
      <c r="B244" s="12">
        <f>ROWS($B$4:B244)</f>
        <v>241</v>
      </c>
      <c r="C244" s="30">
        <f ca="1">IF(ΚαταχωρημένεςΤιμές,IF(Διαχείριση[[#This Row],[Αρ.]]&lt;=ΔιάρκειαΔανείου,IF(ROW()-ROW(Διαχείριση[[#Headers],[ημερομηνία
πληρωμής]])=1,ΈναρξηΔανείου,IF(I243&gt;0,EDATE(C243,1),"")),""),"")</f>
        <v>50543</v>
      </c>
      <c r="D244" s="31">
        <f ca="1">IF(ROW()-ROW(Διαχείριση[[#Headers],[αρχικό
υπόλοιπο]])=1,ΠοσόΔανείου,IF(Διαχείριση[[#This Row],[ημερομηνία
πληρωμής]]="",0,INDEX(Διαχείριση[], ROW()-4,8)))</f>
        <v>101224.53500595846</v>
      </c>
      <c r="E244" s="31">
        <f ca="1">IF(ΚαταχωρημένεςΤιμές,IF(ROW()-ROW(Διαχείριση[[#Headers],[τόκος]])=1,-IPMT(Επιτoκιο/12,1,ΔιάρκειαΔανείου-ROWS($C$4:C244)+1,Διαχείριση[[#This Row],[αρχικό
υπόλοιπο]]),IFERROR(-IPMT(Επιτoκιο/12,1,Διαχείριση[[#This Row],[Αρ.
δόσεων που απομένουν]],D245),0)),0)</f>
        <v>419.05275273246804</v>
      </c>
      <c r="F244" s="31">
        <f ca="1">IFERROR(IF(AND(ΚαταχωρημένεςΤιμές,Διαχείριση[[#This Row],[ημερομηνία
πληρωμής]]&lt;&gt;""),-PPMT(Επιτoκιο/12,1,ΔιάρκειαΔανείου-ROWS($C$4:C244)+1,Διαχείριση[[#This Row],[αρχικό
υπόλοιπο]]),""),0)</f>
        <v>651.87435016611892</v>
      </c>
      <c r="G244" s="31">
        <f ca="1">IF(Διαχείριση[[#This Row],[ημερομηνία
πληρωμής]]="",0,ΦόροςΑκίνητηςΠεριουσίας)</f>
        <v>375</v>
      </c>
      <c r="H244" s="31">
        <f ca="1">IF(Διαχείριση[[#This Row],[ημερομηνία
πληρωμής]]="",0,Διαχείριση[[#This Row],[τόκος]]+Διαχείριση[[#This Row],[κεφάλαιο]]+Διαχείριση[[#This Row],[φόρος ακίνητης
περιουσίας]])</f>
        <v>1445.927102898587</v>
      </c>
      <c r="I244" s="31">
        <f ca="1">IF(Διαχείριση[[#This Row],[ημερομηνία
πληρωμής]]="",0,Διαχείριση[[#This Row],[αρχικό
υπόλοιπο]]-Διαχείριση[[#This Row],[κεφάλαιο]])</f>
        <v>100572.66065579234</v>
      </c>
      <c r="J244" s="13">
        <f ca="1">IF(Διαχείριση[[#This Row],[υπόλοιπο
που απομένει]]&gt;0,ΤελευταίαΓραμμή-ROW(),0)</f>
        <v>119</v>
      </c>
    </row>
    <row r="245" spans="2:10" ht="15" customHeight="1" x14ac:dyDescent="0.25">
      <c r="B245" s="12">
        <f>ROWS($B$4:B245)</f>
        <v>242</v>
      </c>
      <c r="C245" s="30">
        <f ca="1">IF(ΚαταχωρημένεςΤιμές,IF(Διαχείριση[[#This Row],[Αρ.]]&lt;=ΔιάρκειαΔανείου,IF(ROW()-ROW(Διαχείριση[[#Headers],[ημερομηνία
πληρωμής]])=1,ΈναρξηΔανείου,IF(I244&gt;0,EDATE(C244,1),"")),""),"")</f>
        <v>50574</v>
      </c>
      <c r="D245" s="31">
        <f ca="1">IF(ROW()-ROW(Διαχείριση[[#Headers],[αρχικό
υπόλοιπο]])=1,ΠοσόΔανείου,IF(Διαχείριση[[#This Row],[ημερομηνία
πληρωμής]]="",0,INDEX(Διαχείριση[], ROW()-4,8)))</f>
        <v>100572.66065579234</v>
      </c>
      <c r="E245" s="31">
        <f ca="1">IF(ΚαταχωρημένεςΤιμές,IF(ROW()-ROW(Διαχείριση[[#Headers],[τόκος]])=1,-IPMT(Επιτoκιο/12,1,ΔιάρκειαΔανείου-ROWS($C$4:C245)+1,Διαχείριση[[#This Row],[αρχικό
υπόλοιπο]]),IFERROR(-IPMT(Επιτoκιο/12,1,Διαχείριση[[#This Row],[Αρ.
δόσεων που απομένουν]],D246),0)),0)</f>
        <v>416.32529234375221</v>
      </c>
      <c r="F245" s="31">
        <f ca="1">IFERROR(IF(AND(ΚαταχωρημένεςΤιμές,Διαχείριση[[#This Row],[ημερομηνία
πληρωμής]]&lt;&gt;""),-PPMT(Επιτoκιο/12,1,ΔιάρκειαΔανείου-ROWS($C$4:C245)+1,Διαχείριση[[#This Row],[αρχικό
υπόλοιπο]]),""),0)</f>
        <v>654.59049329181119</v>
      </c>
      <c r="G245" s="31">
        <f ca="1">IF(Διαχείριση[[#This Row],[ημερομηνία
πληρωμής]]="",0,ΦόροςΑκίνητηςΠεριουσίας)</f>
        <v>375</v>
      </c>
      <c r="H245" s="31">
        <f ca="1">IF(Διαχείριση[[#This Row],[ημερομηνία
πληρωμής]]="",0,Διαχείριση[[#This Row],[τόκος]]+Διαχείριση[[#This Row],[κεφάλαιο]]+Διαχείριση[[#This Row],[φόρος ακίνητης
περιουσίας]])</f>
        <v>1445.9157856355635</v>
      </c>
      <c r="I245" s="31">
        <f ca="1">IF(Διαχείριση[[#This Row],[ημερομηνία
πληρωμής]]="",0,Διαχείριση[[#This Row],[αρχικό
υπόλοιπο]]-Διαχείριση[[#This Row],[κεφάλαιο]])</f>
        <v>99918.070162500531</v>
      </c>
      <c r="J245" s="13">
        <f ca="1">IF(Διαχείριση[[#This Row],[υπόλοιπο
που απομένει]]&gt;0,ΤελευταίαΓραμμή-ROW(),0)</f>
        <v>118</v>
      </c>
    </row>
    <row r="246" spans="2:10" ht="15" customHeight="1" x14ac:dyDescent="0.25">
      <c r="B246" s="12">
        <f>ROWS($B$4:B246)</f>
        <v>243</v>
      </c>
      <c r="C246" s="30">
        <f ca="1">IF(ΚαταχωρημένεςΤιμές,IF(Διαχείριση[[#This Row],[Αρ.]]&lt;=ΔιάρκειαΔανείου,IF(ROW()-ROW(Διαχείριση[[#Headers],[ημερομηνία
πληρωμής]])=1,ΈναρξηΔανείου,IF(I245&gt;0,EDATE(C245,1),"")),""),"")</f>
        <v>50604</v>
      </c>
      <c r="D246" s="31">
        <f ca="1">IF(ROW()-ROW(Διαχείριση[[#Headers],[αρχικό
υπόλοιπο]])=1,ΠοσόΔανείου,IF(Διαχείριση[[#This Row],[ημερομηνία
πληρωμής]]="",0,INDEX(Διαχείριση[], ROW()-4,8)))</f>
        <v>99918.070162500531</v>
      </c>
      <c r="E246" s="31">
        <f ca="1">IF(ΚαταχωρημένεςΤιμές,IF(ROW()-ROW(Διαχείριση[[#Headers],[τόκος]])=1,-IPMT(Επιτoκιο/12,1,ΔιάρκειαΔανείου-ROWS($C$4:C246)+1,Διαχείριση[[#This Row],[αρχικό
υπόλοιπο]]),IFERROR(-IPMT(Επιτoκιο/12,1,Διαχείριση[[#This Row],[Αρ.
δόσεων που απομένουν]],D247),0)),0)</f>
        <v>413.58646753675004</v>
      </c>
      <c r="F246" s="31">
        <f ca="1">IFERROR(IF(AND(ΚαταχωρημένεςΤιμές,Διαχείριση[[#This Row],[ημερομηνία
πληρωμής]]&lt;&gt;""),-PPMT(Επιτoκιο/12,1,ΔιάρκειαΔανείου-ROWS($C$4:C246)+1,Διαχείριση[[#This Row],[αρχικό
υπόλοιπο]]),""),0)</f>
        <v>657.31795368052724</v>
      </c>
      <c r="G246" s="31">
        <f ca="1">IF(Διαχείριση[[#This Row],[ημερομηνία
πληρωμής]]="",0,ΦόροςΑκίνητηςΠεριουσίας)</f>
        <v>375</v>
      </c>
      <c r="H246" s="31">
        <f ca="1">IF(Διαχείριση[[#This Row],[ημερομηνία
πληρωμής]]="",0,Διαχείριση[[#This Row],[τόκος]]+Διαχείριση[[#This Row],[κεφάλαιο]]+Διαχείριση[[#This Row],[φόρος ακίνητης
περιουσίας]])</f>
        <v>1445.9044212172773</v>
      </c>
      <c r="I246" s="31">
        <f ca="1">IF(Διαχείριση[[#This Row],[ημερομηνία
πληρωμής]]="",0,Διαχείριση[[#This Row],[αρχικό
υπόλοιπο]]-Διαχείριση[[#This Row],[κεφάλαιο]])</f>
        <v>99260.752208820006</v>
      </c>
      <c r="J246" s="13">
        <f ca="1">IF(Διαχείριση[[#This Row],[υπόλοιπο
που απομένει]]&gt;0,ΤελευταίαΓραμμή-ROW(),0)</f>
        <v>117</v>
      </c>
    </row>
    <row r="247" spans="2:10" ht="15" customHeight="1" x14ac:dyDescent="0.25">
      <c r="B247" s="12">
        <f>ROWS($B$4:B247)</f>
        <v>244</v>
      </c>
      <c r="C247" s="30">
        <f ca="1">IF(ΚαταχωρημένεςΤιμές,IF(Διαχείριση[[#This Row],[Αρ.]]&lt;=ΔιάρκειαΔανείου,IF(ROW()-ROW(Διαχείριση[[#Headers],[ημερομηνία
πληρωμής]])=1,ΈναρξηΔανείου,IF(I246&gt;0,EDATE(C246,1),"")),""),"")</f>
        <v>50635</v>
      </c>
      <c r="D247" s="31">
        <f ca="1">IF(ROW()-ROW(Διαχείριση[[#Headers],[αρχικό
υπόλοιπο]])=1,ΠοσόΔανείου,IF(Διαχείριση[[#This Row],[ημερομηνία
πληρωμής]]="",0,INDEX(Διαχείριση[], ROW()-4,8)))</f>
        <v>99260.752208820006</v>
      </c>
      <c r="E247" s="31">
        <f ca="1">IF(ΚαταχωρημένεςΤιμές,IF(ROW()-ROW(Διαχείριση[[#Headers],[τόκος]])=1,-IPMT(Επιτoκιο/12,1,ΔιάρκειαΔανείου-ROWS($C$4:C247)+1,Διαχείριση[[#This Row],[αρχικό
υπόλοιπο]]),IFERROR(-IPMT(Επιτoκιο/12,1,Διαχείριση[[#This Row],[Αρ.
δόσεων που απομένουν]],D248),0)),0)</f>
        <v>410.83623095971865</v>
      </c>
      <c r="F247" s="31">
        <f ca="1">IFERROR(IF(AND(ΚαταχωρημένεςΤιμές,Διαχείριση[[#This Row],[ημερομηνία
πληρωμής]]&lt;&gt;""),-PPMT(Επιτoκιο/12,1,ΔιάρκειαΔανείου-ROWS($C$4:C247)+1,Διαχείριση[[#This Row],[αρχικό
υπόλοιπο]]),""),0)</f>
        <v>660.05677848752941</v>
      </c>
      <c r="G247" s="31">
        <f ca="1">IF(Διαχείριση[[#This Row],[ημερομηνία
πληρωμής]]="",0,ΦόροςΑκίνητηςΠεριουσίας)</f>
        <v>375</v>
      </c>
      <c r="H247" s="31">
        <f ca="1">IF(Διαχείριση[[#This Row],[ημερομηνία
πληρωμής]]="",0,Διαχείριση[[#This Row],[τόκος]]+Διαχείριση[[#This Row],[κεφάλαιο]]+Διαχείριση[[#This Row],[φόρος ακίνητης
περιουσίας]])</f>
        <v>1445.893009447248</v>
      </c>
      <c r="I247" s="31">
        <f ca="1">IF(Διαχείριση[[#This Row],[ημερομηνία
πληρωμής]]="",0,Διαχείριση[[#This Row],[αρχικό
υπόλοιπο]]-Διαχείριση[[#This Row],[κεφάλαιο]])</f>
        <v>98600.695430332475</v>
      </c>
      <c r="J247" s="13">
        <f ca="1">IF(Διαχείριση[[#This Row],[υπόλοιπο
που απομένει]]&gt;0,ΤελευταίαΓραμμή-ROW(),0)</f>
        <v>116</v>
      </c>
    </row>
    <row r="248" spans="2:10" ht="15" customHeight="1" x14ac:dyDescent="0.25">
      <c r="B248" s="12">
        <f>ROWS($B$4:B248)</f>
        <v>245</v>
      </c>
      <c r="C248" s="30">
        <f ca="1">IF(ΚαταχωρημένεςΤιμές,IF(Διαχείριση[[#This Row],[Αρ.]]&lt;=ΔιάρκειαΔανείου,IF(ROW()-ROW(Διαχείριση[[#Headers],[ημερομηνία
πληρωμής]])=1,ΈναρξηΔανείου,IF(I247&gt;0,EDATE(C247,1),"")),""),"")</f>
        <v>50666</v>
      </c>
      <c r="D248" s="31">
        <f ca="1">IF(ROW()-ROW(Διαχείριση[[#Headers],[αρχικό
υπόλοιπο]])=1,ΠοσόΔανείου,IF(Διαχείριση[[#This Row],[ημερομηνία
πληρωμής]]="",0,INDEX(Διαχείριση[], ROW()-4,8)))</f>
        <v>98600.695430332475</v>
      </c>
      <c r="E248" s="31">
        <f ca="1">IF(ΚαταχωρημένεςΤιμές,IF(ROW()-ROW(Διαχείριση[[#Headers],[τόκος]])=1,-IPMT(Επιτoκιο/12,1,ΔιάρκειαΔανείου-ROWS($C$4:C248)+1,Διαχείριση[[#This Row],[αρχικό
υπόλοιπο]]),IFERROR(-IPMT(Επιτoκιο/12,1,Διαχείριση[[#This Row],[Αρ.
δόσεων που απομένουν]],D249),0)),0)</f>
        <v>408.07453506361628</v>
      </c>
      <c r="F248" s="31">
        <f ca="1">IFERROR(IF(AND(ΚαταχωρημένεςΤιμές,Διαχείριση[[#This Row],[ημερομηνία
πληρωμής]]&lt;&gt;""),-PPMT(Επιτoκιο/12,1,ΔιάρκειαΔανείου-ROWS($C$4:C248)+1,Διαχείριση[[#This Row],[αρχικό
υπόλοιπο]]),""),0)</f>
        <v>662.80701506456057</v>
      </c>
      <c r="G248" s="31">
        <f ca="1">IF(Διαχείριση[[#This Row],[ημερομηνία
πληρωμής]]="",0,ΦόροςΑκίνητηςΠεριουσίας)</f>
        <v>375</v>
      </c>
      <c r="H248" s="31">
        <f ca="1">IF(Διαχείριση[[#This Row],[ημερομηνία
πληρωμής]]="",0,Διαχείριση[[#This Row],[τόκος]]+Διαχείριση[[#This Row],[κεφάλαιο]]+Διαχείριση[[#This Row],[φόρος ακίνητης
περιουσίας]])</f>
        <v>1445.881550128177</v>
      </c>
      <c r="I248" s="31">
        <f ca="1">IF(Διαχείριση[[#This Row],[ημερομηνία
πληρωμής]]="",0,Διαχείριση[[#This Row],[αρχικό
υπόλοιπο]]-Διαχείριση[[#This Row],[κεφάλαιο]])</f>
        <v>97937.888415267909</v>
      </c>
      <c r="J248" s="13">
        <f ca="1">IF(Διαχείριση[[#This Row],[υπόλοιπο
που απομένει]]&gt;0,ΤελευταίαΓραμμή-ROW(),0)</f>
        <v>115</v>
      </c>
    </row>
    <row r="249" spans="2:10" ht="15" customHeight="1" x14ac:dyDescent="0.25">
      <c r="B249" s="12">
        <f>ROWS($B$4:B249)</f>
        <v>246</v>
      </c>
      <c r="C249" s="30">
        <f ca="1">IF(ΚαταχωρημένεςΤιμές,IF(Διαχείριση[[#This Row],[Αρ.]]&lt;=ΔιάρκειαΔανείου,IF(ROW()-ROW(Διαχείριση[[#Headers],[ημερομηνία
πληρωμής]])=1,ΈναρξηΔανείου,IF(I248&gt;0,EDATE(C248,1),"")),""),"")</f>
        <v>50696</v>
      </c>
      <c r="D249" s="31">
        <f ca="1">IF(ROW()-ROW(Διαχείριση[[#Headers],[αρχικό
υπόλοιπο]])=1,ΠοσόΔανείου,IF(Διαχείριση[[#This Row],[ημερομηνία
πληρωμής]]="",0,INDEX(Διαχείριση[], ROW()-4,8)))</f>
        <v>97937.888415267909</v>
      </c>
      <c r="E249" s="31">
        <f ca="1">IF(ΚαταχωρημένεςΤιμές,IF(ROW()-ROW(Διαχείριση[[#Headers],[τόκος]])=1,-IPMT(Επιτoκιο/12,1,ΔιάρκειαΔανείου-ROWS($C$4:C249)+1,Διαχείριση[[#This Row],[αρχικό
υπόλοιπο]]),IFERROR(-IPMT(Επιτoκιο/12,1,Διαχείριση[[#This Row],[Αρ.
δόσεων που απομένουν]],D250),0)),0)</f>
        <v>405.3013321012802</v>
      </c>
      <c r="F249" s="31">
        <f ca="1">IFERROR(IF(AND(ΚαταχωρημένεςΤιμές,Διαχείριση[[#This Row],[ημερομηνία
πληρωμής]]&lt;&gt;""),-PPMT(Επιτoκιο/12,1,ΔιάρκειαΔανείου-ROWS($C$4:C249)+1,Διαχείριση[[#This Row],[αρχικό
υπόλοιπο]]),""),0)</f>
        <v>665.56871096066288</v>
      </c>
      <c r="G249" s="31">
        <f ca="1">IF(Διαχείριση[[#This Row],[ημερομηνία
πληρωμής]]="",0,ΦόροςΑκίνητηςΠεριουσίας)</f>
        <v>375</v>
      </c>
      <c r="H249" s="31">
        <f ca="1">IF(Διαχείριση[[#This Row],[ημερομηνία
πληρωμής]]="",0,Διαχείριση[[#This Row],[τόκος]]+Διαχείριση[[#This Row],[κεφάλαιο]]+Διαχείριση[[#This Row],[φόρος ακίνητης
περιουσίας]])</f>
        <v>1445.8700430619431</v>
      </c>
      <c r="I249" s="31">
        <f ca="1">IF(Διαχείριση[[#This Row],[ημερομηνία
πληρωμής]]="",0,Διαχείριση[[#This Row],[αρχικό
υπόλοιπο]]-Διαχείριση[[#This Row],[κεφάλαιο]])</f>
        <v>97272.319704307243</v>
      </c>
      <c r="J249" s="13">
        <f ca="1">IF(Διαχείριση[[#This Row],[υπόλοιπο
που απομένει]]&gt;0,ΤελευταίαΓραμμή-ROW(),0)</f>
        <v>114</v>
      </c>
    </row>
    <row r="250" spans="2:10" ht="15" customHeight="1" x14ac:dyDescent="0.25">
      <c r="B250" s="12">
        <f>ROWS($B$4:B250)</f>
        <v>247</v>
      </c>
      <c r="C250" s="30">
        <f ca="1">IF(ΚαταχωρημένεςΤιμές,IF(Διαχείριση[[#This Row],[Αρ.]]&lt;=ΔιάρκειαΔανείου,IF(ROW()-ROW(Διαχείριση[[#Headers],[ημερομηνία
πληρωμής]])=1,ΈναρξηΔανείου,IF(I249&gt;0,EDATE(C249,1),"")),""),"")</f>
        <v>50727</v>
      </c>
      <c r="D250" s="31">
        <f ca="1">IF(ROW()-ROW(Διαχείριση[[#Headers],[αρχικό
υπόλοιπο]])=1,ΠοσόΔανείου,IF(Διαχείριση[[#This Row],[ημερομηνία
πληρωμής]]="",0,INDEX(Διαχείριση[], ROW()-4,8)))</f>
        <v>97272.319704307243</v>
      </c>
      <c r="E250" s="31">
        <f ca="1">IF(ΚαταχωρημένεςΤιμές,IF(ROW()-ROW(Διαχείριση[[#Headers],[τόκος]])=1,-IPMT(Επιτoκιο/12,1,ΔιάρκειαΔανείου-ROWS($C$4:C250)+1,Διαχείριση[[#This Row],[αρχικό
υπόλοιπο]]),IFERROR(-IPMT(Επιτoκιο/12,1,Διαχείριση[[#This Row],[Αρ.
δόσεων που απομένουν]],D251),0)),0)</f>
        <v>402.51657412660103</v>
      </c>
      <c r="F250" s="31">
        <f ca="1">IFERROR(IF(AND(ΚαταχωρημένεςΤιμές,Διαχείριση[[#This Row],[ημερομηνία
πληρωμής]]&lt;&gt;""),-PPMT(Επιτoκιο/12,1,ΔιάρκειαΔανείου-ROWS($C$4:C250)+1,Διαχείριση[[#This Row],[αρχικό
υπόλοιπο]]),""),0)</f>
        <v>668.34191392299908</v>
      </c>
      <c r="G250" s="31">
        <f ca="1">IF(Διαχείριση[[#This Row],[ημερομηνία
πληρωμής]]="",0,ΦόροςΑκίνητηςΠεριουσίας)</f>
        <v>375</v>
      </c>
      <c r="H250" s="31">
        <f ca="1">IF(Διαχείριση[[#This Row],[ημερομηνία
πληρωμής]]="",0,Διαχείριση[[#This Row],[τόκος]]+Διαχείριση[[#This Row],[κεφάλαιο]]+Διαχείριση[[#This Row],[φόρος ακίνητης
περιουσίας]])</f>
        <v>1445.8584880496001</v>
      </c>
      <c r="I250" s="31">
        <f ca="1">IF(Διαχείριση[[#This Row],[ημερομηνία
πληρωμής]]="",0,Διαχείριση[[#This Row],[αρχικό
υπόλοιπο]]-Διαχείριση[[#This Row],[κεφάλαιο]])</f>
        <v>96603.977790384248</v>
      </c>
      <c r="J250" s="13">
        <f ca="1">IF(Διαχείριση[[#This Row],[υπόλοιπο
που απομένει]]&gt;0,ΤελευταίαΓραμμή-ROW(),0)</f>
        <v>113</v>
      </c>
    </row>
    <row r="251" spans="2:10" ht="15" customHeight="1" x14ac:dyDescent="0.25">
      <c r="B251" s="12">
        <f>ROWS($B$4:B251)</f>
        <v>248</v>
      </c>
      <c r="C251" s="30">
        <f ca="1">IF(ΚαταχωρημένεςΤιμές,IF(Διαχείριση[[#This Row],[Αρ.]]&lt;=ΔιάρκειαΔανείου,IF(ROW()-ROW(Διαχείριση[[#Headers],[ημερομηνία
πληρωμής]])=1,ΈναρξηΔανείου,IF(I250&gt;0,EDATE(C250,1),"")),""),"")</f>
        <v>50757</v>
      </c>
      <c r="D251" s="31">
        <f ca="1">IF(ROW()-ROW(Διαχείριση[[#Headers],[αρχικό
υπόλοιπο]])=1,ΠοσόΔανείου,IF(Διαχείριση[[#This Row],[ημερομηνία
πληρωμής]]="",0,INDEX(Διαχείριση[], ROW()-4,8)))</f>
        <v>96603.977790384248</v>
      </c>
      <c r="E251" s="31">
        <f ca="1">IF(ΚαταχωρημένεςΤιμές,IF(ROW()-ROW(Διαχείριση[[#Headers],[τόκος]])=1,-IPMT(Επιτoκιο/12,1,ΔιάρκειαΔανείου-ROWS($C$4:C251)+1,Διαχείριση[[#This Row],[αρχικό
υπόλοιπο]]),IFERROR(-IPMT(Επιτoκιο/12,1,Διαχείριση[[#This Row],[Αρ.
δόσεων που απομένουν]],D252),0)),0)</f>
        <v>399.72021299369402</v>
      </c>
      <c r="F251" s="31">
        <f ca="1">IFERROR(IF(AND(ΚαταχωρημένεςΤιμές,Διαχείριση[[#This Row],[ημερομηνία
πληρωμής]]&lt;&gt;""),-PPMT(Επιτoκιο/12,1,ΔιάρκειαΔανείου-ROWS($C$4:C251)+1,Διαχείριση[[#This Row],[αρχικό
υπόλοιπο]]),""),0)</f>
        <v>671.12667189767831</v>
      </c>
      <c r="G251" s="31">
        <f ca="1">IF(Διαχείριση[[#This Row],[ημερομηνία
πληρωμής]]="",0,ΦόροςΑκίνητηςΠεριουσίας)</f>
        <v>375</v>
      </c>
      <c r="H251" s="31">
        <f ca="1">IF(Διαχείριση[[#This Row],[ημερομηνία
πληρωμής]]="",0,Διαχείριση[[#This Row],[τόκος]]+Διαχείριση[[#This Row],[κεφάλαιο]]+Διαχείριση[[#This Row],[φόρος ακίνητης
περιουσίας]])</f>
        <v>1445.8468848913724</v>
      </c>
      <c r="I251" s="31">
        <f ca="1">IF(Διαχείριση[[#This Row],[ημερομηνία
πληρωμής]]="",0,Διαχείριση[[#This Row],[αρχικό
υπόλοιπο]]-Διαχείριση[[#This Row],[κεφάλαιο]])</f>
        <v>95932.851118486564</v>
      </c>
      <c r="J251" s="13">
        <f ca="1">IF(Διαχείριση[[#This Row],[υπόλοιπο
που απομένει]]&gt;0,ΤελευταίαΓραμμή-ROW(),0)</f>
        <v>112</v>
      </c>
    </row>
    <row r="252" spans="2:10" ht="15" customHeight="1" x14ac:dyDescent="0.25">
      <c r="B252" s="12">
        <f>ROWS($B$4:B252)</f>
        <v>249</v>
      </c>
      <c r="C252" s="30">
        <f ca="1">IF(ΚαταχωρημένεςΤιμές,IF(Διαχείριση[[#This Row],[Αρ.]]&lt;=ΔιάρκειαΔανείου,IF(ROW()-ROW(Διαχείριση[[#Headers],[ημερομηνία
πληρωμής]])=1,ΈναρξηΔανείου,IF(I251&gt;0,EDATE(C251,1),"")),""),"")</f>
        <v>50788</v>
      </c>
      <c r="D252" s="31">
        <f ca="1">IF(ROW()-ROW(Διαχείριση[[#Headers],[αρχικό
υπόλοιπο]])=1,ΠοσόΔανείου,IF(Διαχείριση[[#This Row],[ημερομηνία
πληρωμής]]="",0,INDEX(Διαχείριση[], ROW()-4,8)))</f>
        <v>95932.851118486564</v>
      </c>
      <c r="E252" s="31">
        <f ca="1">IF(ΚαταχωρημένεςΤιμές,IF(ROW()-ROW(Διαχείριση[[#Headers],[τόκος]])=1,-IPMT(Επιτoκιο/12,1,ΔιάρκειαΔανείου-ROWS($C$4:C252)+1,Διαχείριση[[#This Row],[αρχικό
υπόλοιπο]]),IFERROR(-IPMT(Επιτoκιο/12,1,Διαχείριση[[#This Row],[Αρ.
δόσεων που απομένουν]],D253),0)),0)</f>
        <v>396.91220035606659</v>
      </c>
      <c r="F252" s="31">
        <f ca="1">IFERROR(IF(AND(ΚαταχωρημένεςΤιμές,Διαχείριση[[#This Row],[ημερομηνία
πληρωμής]]&lt;&gt;""),-PPMT(Επιτoκιο/12,1,ΔιάρκειαΔανείου-ROWS($C$4:C252)+1,Διαχείριση[[#This Row],[αρχικό
υπόλοιπο]]),""),0)</f>
        <v>673.92303303058509</v>
      </c>
      <c r="G252" s="31">
        <f ca="1">IF(Διαχείριση[[#This Row],[ημερομηνία
πληρωμής]]="",0,ΦόροςΑκίνητηςΠεριουσίας)</f>
        <v>375</v>
      </c>
      <c r="H252" s="31">
        <f ca="1">IF(Διαχείριση[[#This Row],[ημερομηνία
πληρωμής]]="",0,Διαχείριση[[#This Row],[τόκος]]+Διαχείριση[[#This Row],[κεφάλαιο]]+Διαχείριση[[#This Row],[φόρος ακίνητης
περιουσίας]])</f>
        <v>1445.8352333866517</v>
      </c>
      <c r="I252" s="31">
        <f ca="1">IF(Διαχείριση[[#This Row],[ημερομηνία
πληρωμής]]="",0,Διαχείριση[[#This Row],[αρχικό
υπόλοιπο]]-Διαχείριση[[#This Row],[κεφάλαιο]])</f>
        <v>95258.928085455977</v>
      </c>
      <c r="J252" s="13">
        <f ca="1">IF(Διαχείριση[[#This Row],[υπόλοιπο
που απομένει]]&gt;0,ΤελευταίαΓραμμή-ROW(),0)</f>
        <v>111</v>
      </c>
    </row>
    <row r="253" spans="2:10" ht="15" customHeight="1" x14ac:dyDescent="0.25">
      <c r="B253" s="12">
        <f>ROWS($B$4:B253)</f>
        <v>250</v>
      </c>
      <c r="C253" s="30">
        <f ca="1">IF(ΚαταχωρημένεςΤιμές,IF(Διαχείριση[[#This Row],[Αρ.]]&lt;=ΔιάρκειαΔανείου,IF(ROW()-ROW(Διαχείριση[[#Headers],[ημερομηνία
πληρωμής]])=1,ΈναρξηΔανείου,IF(I252&gt;0,EDATE(C252,1),"")),""),"")</f>
        <v>50819</v>
      </c>
      <c r="D253" s="31">
        <f ca="1">IF(ROW()-ROW(Διαχείριση[[#Headers],[αρχικό
υπόλοιπο]])=1,ΠοσόΔανείου,IF(Διαχείριση[[#This Row],[ημερομηνία
πληρωμής]]="",0,INDEX(Διαχείριση[], ROW()-4,8)))</f>
        <v>95258.928085455977</v>
      </c>
      <c r="E253" s="31">
        <f ca="1">IF(ΚαταχωρημένεςΤιμές,IF(ROW()-ROW(Διαχείριση[[#Headers],[τόκος]])=1,-IPMT(Επιτoκιο/12,1,ΔιάρκειαΔανείου-ROWS($C$4:C253)+1,Διαχείριση[[#This Row],[αρχικό
υπόλοιπο]]),IFERROR(-IPMT(Επιτoκιο/12,1,Διαχείριση[[#This Row],[Αρ.
δόσεων που απομένουν]],D254),0)),0)</f>
        <v>394.0924876657823</v>
      </c>
      <c r="F253" s="31">
        <f ca="1">IFERROR(IF(AND(ΚαταχωρημένεςΤιμές,Διαχείριση[[#This Row],[ημερομηνία
πληρωμής]]&lt;&gt;""),-PPMT(Επιτoκιο/12,1,ΔιάρκειαΔανείου-ROWS($C$4:C253)+1,Διαχείριση[[#This Row],[αρχικό
υπόλοιπο]]),""),0)</f>
        <v>676.73104566821257</v>
      </c>
      <c r="G253" s="31">
        <f ca="1">IF(Διαχείριση[[#This Row],[ημερομηνία
πληρωμής]]="",0,ΦόροςΑκίνητηςΠεριουσίας)</f>
        <v>375</v>
      </c>
      <c r="H253" s="31">
        <f ca="1">IF(Διαχείριση[[#This Row],[ημερομηνία
πληρωμής]]="",0,Διαχείριση[[#This Row],[τόκος]]+Διαχείριση[[#This Row],[κεφάλαιο]]+Διαχείριση[[#This Row],[φόρος ακίνητης
περιουσίας]])</f>
        <v>1445.8235333339949</v>
      </c>
      <c r="I253" s="31">
        <f ca="1">IF(Διαχείριση[[#This Row],[ημερομηνία
πληρωμής]]="",0,Διαχείριση[[#This Row],[αρχικό
υπόλοιπο]]-Διαχείριση[[#This Row],[κεφάλαιο]])</f>
        <v>94582.197039787759</v>
      </c>
      <c r="J253" s="13">
        <f ca="1">IF(Διαχείριση[[#This Row],[υπόλοιπο
που απομένει]]&gt;0,ΤελευταίαΓραμμή-ROW(),0)</f>
        <v>110</v>
      </c>
    </row>
    <row r="254" spans="2:10" ht="15" customHeight="1" x14ac:dyDescent="0.25">
      <c r="B254" s="12">
        <f>ROWS($B$4:B254)</f>
        <v>251</v>
      </c>
      <c r="C254" s="30">
        <f ca="1">IF(ΚαταχωρημένεςΤιμές,IF(Διαχείριση[[#This Row],[Αρ.]]&lt;=ΔιάρκειαΔανείου,IF(ROW()-ROW(Διαχείριση[[#Headers],[ημερομηνία
πληρωμής]])=1,ΈναρξηΔανείου,IF(I253&gt;0,EDATE(C253,1),"")),""),"")</f>
        <v>50847</v>
      </c>
      <c r="D254" s="31">
        <f ca="1">IF(ROW()-ROW(Διαχείριση[[#Headers],[αρχικό
υπόλοιπο]])=1,ΠοσόΔανείου,IF(Διαχείριση[[#This Row],[ημερομηνία
πληρωμής]]="",0,INDEX(Διαχείριση[], ROW()-4,8)))</f>
        <v>94582.197039787759</v>
      </c>
      <c r="E254" s="31">
        <f ca="1">IF(ΚαταχωρημένεςΤιμές,IF(ROW()-ROW(Διαχείριση[[#Headers],[τόκος]])=1,-IPMT(Επιτoκιο/12,1,ΔιάρκειαΔανείου-ROWS($C$4:C254)+1,Διαχείριση[[#This Row],[αρχικό
υπόλοιπο]]),IFERROR(-IPMT(Επιτoκιο/12,1,Διαχείριση[[#This Row],[Αρ.
δόσεων που απομένουν]],D255),0)),0)</f>
        <v>391.26102617262194</v>
      </c>
      <c r="F254" s="31">
        <f ca="1">IFERROR(IF(AND(ΚαταχωρημένεςΤιμές,Διαχείριση[[#This Row],[ημερομηνία
πληρωμής]]&lt;&gt;""),-PPMT(Επιτoκιο/12,1,ΔιάρκειαΔανείου-ROWS($C$4:C254)+1,Διαχείριση[[#This Row],[αρχικό
υπόλοιπο]]),""),0)</f>
        <v>679.55075835849686</v>
      </c>
      <c r="G254" s="31">
        <f ca="1">IF(Διαχείριση[[#This Row],[ημερομηνία
πληρωμής]]="",0,ΦόροςΑκίνητηςΠεριουσίας)</f>
        <v>375</v>
      </c>
      <c r="H254" s="31">
        <f ca="1">IF(Διαχείριση[[#This Row],[ημερομηνία
πληρωμής]]="",0,Διαχείριση[[#This Row],[τόκος]]+Διαχείριση[[#This Row],[κεφάλαιο]]+Διαχείριση[[#This Row],[φόρος ακίνητης
περιουσίας]])</f>
        <v>1445.8117845311187</v>
      </c>
      <c r="I254" s="31">
        <f ca="1">IF(Διαχείριση[[#This Row],[ημερομηνία
πληρωμής]]="",0,Διαχείριση[[#This Row],[αρχικό
υπόλοιπο]]-Διαχείριση[[#This Row],[κεφάλαιο]])</f>
        <v>93902.646281429261</v>
      </c>
      <c r="J254" s="13">
        <f ca="1">IF(Διαχείριση[[#This Row],[υπόλοιπο
που απομένει]]&gt;0,ΤελευταίαΓραμμή-ROW(),0)</f>
        <v>109</v>
      </c>
    </row>
    <row r="255" spans="2:10" ht="15" customHeight="1" x14ac:dyDescent="0.25">
      <c r="B255" s="12">
        <f>ROWS($B$4:B255)</f>
        <v>252</v>
      </c>
      <c r="C255" s="30">
        <f ca="1">IF(ΚαταχωρημένεςΤιμές,IF(Διαχείριση[[#This Row],[Αρ.]]&lt;=ΔιάρκειαΔανείου,IF(ROW()-ROW(Διαχείριση[[#Headers],[ημερομηνία
πληρωμής]])=1,ΈναρξηΔανείου,IF(I254&gt;0,EDATE(C254,1),"")),""),"")</f>
        <v>50878</v>
      </c>
      <c r="D255" s="31">
        <f ca="1">IF(ROW()-ROW(Διαχείριση[[#Headers],[αρχικό
υπόλοιπο]])=1,ΠοσόΔανείου,IF(Διαχείριση[[#This Row],[ημερομηνία
πληρωμής]]="",0,INDEX(Διαχείριση[], ROW()-4,8)))</f>
        <v>93902.646281429261</v>
      </c>
      <c r="E255" s="31">
        <f ca="1">IF(ΚαταχωρημένεςΤιμές,IF(ROW()-ROW(Διαχείριση[[#Headers],[τόκος]])=1,-IPMT(Επιτoκιο/12,1,ΔιάρκειαΔανείου-ROWS($C$4:C255)+1,Διαχείριση[[#This Row],[αρχικό
υπόλοιπο]]),IFERROR(-IPMT(Επιτoκιο/12,1,Διαχείριση[[#This Row],[Αρ.
δόσεων που απομένουν]],D256),0)),0)</f>
        <v>388.41776692324004</v>
      </c>
      <c r="F255" s="31">
        <f ca="1">IFERROR(IF(AND(ΚαταχωρημένεςΤιμές,Διαχείριση[[#This Row],[ημερομηνία
πληρωμής]]&lt;&gt;""),-PPMT(Επιτoκιο/12,1,ΔιάρκειαΔανείου-ROWS($C$4:C255)+1,Διαχείριση[[#This Row],[αρχικό
υπόλοιπο]]),""),0)</f>
        <v>682.38221985165728</v>
      </c>
      <c r="G255" s="31">
        <f ca="1">IF(Διαχείριση[[#This Row],[ημερομηνία
πληρωμής]]="",0,ΦόροςΑκίνητηςΠεριουσίας)</f>
        <v>375</v>
      </c>
      <c r="H255" s="31">
        <f ca="1">IF(Διαχείριση[[#This Row],[ημερομηνία
πληρωμής]]="",0,Διαχείριση[[#This Row],[τόκος]]+Διαχείριση[[#This Row],[κεφάλαιο]]+Διαχείριση[[#This Row],[φόρος ακίνητης
περιουσίας]])</f>
        <v>1445.7999867748972</v>
      </c>
      <c r="I255" s="31">
        <f ca="1">IF(Διαχείριση[[#This Row],[ημερομηνία
πληρωμής]]="",0,Διαχείριση[[#This Row],[αρχικό
υπόλοιπο]]-Διαχείριση[[#This Row],[κεφάλαιο]])</f>
        <v>93220.264061577604</v>
      </c>
      <c r="J255" s="13">
        <f ca="1">IF(Διαχείριση[[#This Row],[υπόλοιπο
που απομένει]]&gt;0,ΤελευταίαΓραμμή-ROW(),0)</f>
        <v>108</v>
      </c>
    </row>
    <row r="256" spans="2:10" ht="15" customHeight="1" x14ac:dyDescent="0.25">
      <c r="B256" s="12">
        <f>ROWS($B$4:B256)</f>
        <v>253</v>
      </c>
      <c r="C256" s="30">
        <f ca="1">IF(ΚαταχωρημένεςΤιμές,IF(Διαχείριση[[#This Row],[Αρ.]]&lt;=ΔιάρκειαΔανείου,IF(ROW()-ROW(Διαχείριση[[#Headers],[ημερομηνία
πληρωμής]])=1,ΈναρξηΔανείου,IF(I255&gt;0,EDATE(C255,1),"")),""),"")</f>
        <v>50908</v>
      </c>
      <c r="D256" s="31">
        <f ca="1">IF(ROW()-ROW(Διαχείριση[[#Headers],[αρχικό
υπόλοιπο]])=1,ΠοσόΔανείου,IF(Διαχείριση[[#This Row],[ημερομηνία
πληρωμής]]="",0,INDEX(Διαχείριση[], ROW()-4,8)))</f>
        <v>93220.264061577604</v>
      </c>
      <c r="E256" s="31">
        <f ca="1">IF(ΚαταχωρημένεςΤιμές,IF(ROW()-ROW(Διαχείριση[[#Headers],[τόκος]])=1,-IPMT(Επιτoκιο/12,1,ΔιάρκειαΔανείου-ROWS($C$4:C256)+1,Διαχείριση[[#This Row],[αρχικό
υπόλοιπο]]),IFERROR(-IPMT(Επιτoκιο/12,1,Διαχείριση[[#This Row],[Αρ.
δόσεων που απομένουν]],D257),0)),0)</f>
        <v>385.56266076031903</v>
      </c>
      <c r="F256" s="31">
        <f ca="1">IFERROR(IF(AND(ΚαταχωρημένεςΤιμές,Διαχείριση[[#This Row],[ημερομηνία
πληρωμής]]&lt;&gt;""),-PPMT(Επιτoκιο/12,1,ΔιάρκειαΔανείου-ROWS($C$4:C256)+1,Διαχείριση[[#This Row],[αρχικό
υπόλοιπο]]),""),0)</f>
        <v>685.22547910103913</v>
      </c>
      <c r="G256" s="31">
        <f ca="1">IF(Διαχείριση[[#This Row],[ημερομηνία
πληρωμής]]="",0,ΦόροςΑκίνητηςΠεριουσίας)</f>
        <v>375</v>
      </c>
      <c r="H256" s="31">
        <f ca="1">IF(Διαχείριση[[#This Row],[ημερομηνία
πληρωμής]]="",0,Διαχείριση[[#This Row],[τόκος]]+Διαχείριση[[#This Row],[κεφάλαιο]]+Διαχείριση[[#This Row],[φόρος ακίνητης
περιουσίας]])</f>
        <v>1445.7881398613581</v>
      </c>
      <c r="I256" s="31">
        <f ca="1">IF(Διαχείριση[[#This Row],[ημερομηνία
πληρωμής]]="",0,Διαχείριση[[#This Row],[αρχικό
υπόλοιπο]]-Διαχείριση[[#This Row],[κεφάλαιο]])</f>
        <v>92535.038582476569</v>
      </c>
      <c r="J256" s="13">
        <f ca="1">IF(Διαχείριση[[#This Row],[υπόλοιπο
που απομένει]]&gt;0,ΤελευταίαΓραμμή-ROW(),0)</f>
        <v>107</v>
      </c>
    </row>
    <row r="257" spans="2:10" ht="15" customHeight="1" x14ac:dyDescent="0.25">
      <c r="B257" s="12">
        <f>ROWS($B$4:B257)</f>
        <v>254</v>
      </c>
      <c r="C257" s="30">
        <f ca="1">IF(ΚαταχωρημένεςΤιμές,IF(Διαχείριση[[#This Row],[Αρ.]]&lt;=ΔιάρκειαΔανείου,IF(ROW()-ROW(Διαχείριση[[#Headers],[ημερομηνία
πληρωμής]])=1,ΈναρξηΔανείου,IF(I256&gt;0,EDATE(C256,1),"")),""),"")</f>
        <v>50939</v>
      </c>
      <c r="D257" s="31">
        <f ca="1">IF(ROW()-ROW(Διαχείριση[[#Headers],[αρχικό
υπόλοιπο]])=1,ΠοσόΔανείου,IF(Διαχείριση[[#This Row],[ημερομηνία
πληρωμής]]="",0,INDEX(Διαχείριση[], ROW()-4,8)))</f>
        <v>92535.038582476569</v>
      </c>
      <c r="E257" s="31">
        <f ca="1">IF(ΚαταχωρημένεςΤιμές,IF(ROW()-ROW(Διαχείριση[[#Headers],[τόκος]])=1,-IPMT(Επιτoκιο/12,1,ΔιάρκειαΔανείου-ROWS($C$4:C257)+1,Διαχείριση[[#This Row],[αρχικό
υπόλοιπο]]),IFERROR(-IPMT(Επιτoκιο/12,1,Διαχείριση[[#This Row],[Αρ.
δόσεων που απομένουν]],D258),0)),0)</f>
        <v>382.69565832171918</v>
      </c>
      <c r="F257" s="31">
        <f ca="1">IFERROR(IF(AND(ΚαταχωρημένεςΤιμές,Διαχείριση[[#This Row],[ημερομηνία
πληρωμής]]&lt;&gt;""),-PPMT(Επιτoκιο/12,1,ΔιάρκειαΔανείου-ROWS($C$4:C257)+1,Διαχείριση[[#This Row],[αρχικό
υπόλοιπο]]),""),0)</f>
        <v>688.08058526396007</v>
      </c>
      <c r="G257" s="31">
        <f ca="1">IF(Διαχείριση[[#This Row],[ημερομηνία
πληρωμής]]="",0,ΦόροςΑκίνητηςΠεριουσίας)</f>
        <v>375</v>
      </c>
      <c r="H257" s="31">
        <f ca="1">IF(Διαχείριση[[#This Row],[ημερομηνία
πληρωμής]]="",0,Διαχείριση[[#This Row],[τόκος]]+Διαχείριση[[#This Row],[κεφάλαιο]]+Διαχείριση[[#This Row],[φόρος ακίνητης
περιουσίας]])</f>
        <v>1445.7762435856794</v>
      </c>
      <c r="I257" s="31">
        <f ca="1">IF(Διαχείριση[[#This Row],[ημερομηνία
πληρωμής]]="",0,Διαχείριση[[#This Row],[αρχικό
υπόλοιπο]]-Διαχείριση[[#This Row],[κεφάλαιο]])</f>
        <v>91846.957997212608</v>
      </c>
      <c r="J257" s="13">
        <f ca="1">IF(Διαχείριση[[#This Row],[υπόλοιπο
που απομένει]]&gt;0,ΤελευταίαΓραμμή-ROW(),0)</f>
        <v>106</v>
      </c>
    </row>
    <row r="258" spans="2:10" ht="15" customHeight="1" x14ac:dyDescent="0.25">
      <c r="B258" s="12">
        <f>ROWS($B$4:B258)</f>
        <v>255</v>
      </c>
      <c r="C258" s="30">
        <f ca="1">IF(ΚαταχωρημένεςΤιμές,IF(Διαχείριση[[#This Row],[Αρ.]]&lt;=ΔιάρκειαΔανείου,IF(ROW()-ROW(Διαχείριση[[#Headers],[ημερομηνία
πληρωμής]])=1,ΈναρξηΔανείου,IF(I257&gt;0,EDATE(C257,1),"")),""),"")</f>
        <v>50969</v>
      </c>
      <c r="D258" s="31">
        <f ca="1">IF(ROW()-ROW(Διαχείριση[[#Headers],[αρχικό
υπόλοιπο]])=1,ΠοσόΔανείου,IF(Διαχείριση[[#This Row],[ημερομηνία
πληρωμής]]="",0,INDEX(Διαχείριση[], ROW()-4,8)))</f>
        <v>91846.957997212608</v>
      </c>
      <c r="E258" s="31">
        <f ca="1">IF(ΚαταχωρημένεςΤιμές,IF(ROW()-ROW(Διαχείριση[[#Headers],[τόκος]])=1,-IPMT(Επιτoκιο/12,1,ΔιάρκειαΔανείου-ROWS($C$4:C258)+1,Διαχείριση[[#This Row],[αρχικό
υπόλοιπο]]),IFERROR(-IPMT(Επιτoκιο/12,1,Διαχείριση[[#This Row],[Αρ.
δόσεων που απομένουν]],D259),0)),0)</f>
        <v>379.81671003962521</v>
      </c>
      <c r="F258" s="31">
        <f ca="1">IFERROR(IF(AND(ΚαταχωρημένεςΤιμές,Διαχείριση[[#This Row],[ημερομηνία
πληρωμής]]&lt;&gt;""),-PPMT(Επιτoκιο/12,1,ΔιάρκειαΔανείου-ROWS($C$4:C258)+1,Διαχείριση[[#This Row],[αρχικό
υπόλοιπο]]),""),0)</f>
        <v>690.94758770255987</v>
      </c>
      <c r="G258" s="31">
        <f ca="1">IF(Διαχείριση[[#This Row],[ημερομηνία
πληρωμής]]="",0,ΦόροςΑκίνητηςΠεριουσίας)</f>
        <v>375</v>
      </c>
      <c r="H258" s="31">
        <f ca="1">IF(Διαχείριση[[#This Row],[ημερομηνία
πληρωμής]]="",0,Διαχείριση[[#This Row],[τόκος]]+Διαχείριση[[#This Row],[κεφάλαιο]]+Διαχείριση[[#This Row],[φόρος ακίνητης
περιουσίας]])</f>
        <v>1445.7642977421851</v>
      </c>
      <c r="I258" s="31">
        <f ca="1">IF(Διαχείριση[[#This Row],[ημερομηνία
πληρωμής]]="",0,Διαχείριση[[#This Row],[αρχικό
υπόλοιπο]]-Διαχείριση[[#This Row],[κεφάλαιο]])</f>
        <v>91156.010409510054</v>
      </c>
      <c r="J258" s="13">
        <f ca="1">IF(Διαχείριση[[#This Row],[υπόλοιπο
που απομένει]]&gt;0,ΤελευταίαΓραμμή-ROW(),0)</f>
        <v>105</v>
      </c>
    </row>
    <row r="259" spans="2:10" ht="15" customHeight="1" x14ac:dyDescent="0.25">
      <c r="B259" s="12">
        <f>ROWS($B$4:B259)</f>
        <v>256</v>
      </c>
      <c r="C259" s="30">
        <f ca="1">IF(ΚαταχωρημένεςΤιμές,IF(Διαχείριση[[#This Row],[Αρ.]]&lt;=ΔιάρκειαΔανείου,IF(ROW()-ROW(Διαχείριση[[#Headers],[ημερομηνία
πληρωμής]])=1,ΈναρξηΔανείου,IF(I258&gt;0,EDATE(C258,1),"")),""),"")</f>
        <v>51000</v>
      </c>
      <c r="D259" s="31">
        <f ca="1">IF(ROW()-ROW(Διαχείριση[[#Headers],[αρχικό
υπόλοιπο]])=1,ΠοσόΔανείου,IF(Διαχείριση[[#This Row],[ημερομηνία
πληρωμής]]="",0,INDEX(Διαχείριση[], ROW()-4,8)))</f>
        <v>91156.010409510054</v>
      </c>
      <c r="E259" s="31">
        <f ca="1">IF(ΚαταχωρημένεςΤιμές,IF(ROW()-ROW(Διαχείριση[[#Headers],[τόκος]])=1,-IPMT(Επιτoκιο/12,1,ΔιάρκειαΔανείου-ROWS($C$4:C259)+1,Διαχείριση[[#This Row],[αρχικό
υπόλοιπο]]),IFERROR(-IPMT(Επιτoκιο/12,1,Διαχείριση[[#This Row],[Αρ.
δόσεων που απομένουν]],D260),0)),0)</f>
        <v>376.92576613968913</v>
      </c>
      <c r="F259" s="31">
        <f ca="1">IFERROR(IF(AND(ΚαταχωρημένεςΤιμές,Διαχείριση[[#This Row],[ημερομηνία
πληρωμής]]&lt;&gt;""),-PPMT(Επιτoκιο/12,1,ΔιάρκειαΔανείου-ROWS($C$4:C259)+1,Διαχείριση[[#This Row],[αρχικό
υπόλοιπο]]),""),0)</f>
        <v>693.82653598465402</v>
      </c>
      <c r="G259" s="31">
        <f ca="1">IF(Διαχείριση[[#This Row],[ημερομηνία
πληρωμής]]="",0,ΦόροςΑκίνητηςΠεριουσίας)</f>
        <v>375</v>
      </c>
      <c r="H259" s="31">
        <f ca="1">IF(Διαχείριση[[#This Row],[ημερομηνία
πληρωμής]]="",0,Διαχείριση[[#This Row],[τόκος]]+Διαχείριση[[#This Row],[κεφάλαιο]]+Διαχείριση[[#This Row],[φόρος ακίνητης
περιουσίας]])</f>
        <v>1445.7523021243433</v>
      </c>
      <c r="I259" s="31">
        <f ca="1">IF(Διαχείριση[[#This Row],[ημερομηνία
πληρωμής]]="",0,Διαχείριση[[#This Row],[αρχικό
υπόλοιπο]]-Διαχείριση[[#This Row],[κεφάλαιο]])</f>
        <v>90462.183873525399</v>
      </c>
      <c r="J259" s="13">
        <f ca="1">IF(Διαχείριση[[#This Row],[υπόλοιπο
που απομένει]]&gt;0,ΤελευταίαΓραμμή-ROW(),0)</f>
        <v>104</v>
      </c>
    </row>
    <row r="260" spans="2:10" ht="15" customHeight="1" x14ac:dyDescent="0.25">
      <c r="B260" s="12">
        <f>ROWS($B$4:B260)</f>
        <v>257</v>
      </c>
      <c r="C260" s="30">
        <f ca="1">IF(ΚαταχωρημένεςΤιμές,IF(Διαχείριση[[#This Row],[Αρ.]]&lt;=ΔιάρκειαΔανείου,IF(ROW()-ROW(Διαχείριση[[#Headers],[ημερομηνία
πληρωμής]])=1,ΈναρξηΔανείου,IF(I259&gt;0,EDATE(C259,1),"")),""),"")</f>
        <v>51031</v>
      </c>
      <c r="D260" s="31">
        <f ca="1">IF(ROW()-ROW(Διαχείριση[[#Headers],[αρχικό
υπόλοιπο]])=1,ΠοσόΔανείου,IF(Διαχείριση[[#This Row],[ημερομηνία
πληρωμής]]="",0,INDEX(Διαχείριση[], ROW()-4,8)))</f>
        <v>90462.183873525399</v>
      </c>
      <c r="E260" s="31">
        <f ca="1">IF(ΚαταχωρημένεςΤιμές,IF(ROW()-ROW(Διαχείριση[[#Headers],[τόκος]])=1,-IPMT(Επιτoκιο/12,1,ΔιάρκειαΔανείου-ROWS($C$4:C260)+1,Διαχείριση[[#This Row],[αρχικό
υπόλοιπο]]),IFERROR(-IPMT(Επιτoκιο/12,1,Διαχείριση[[#This Row],[Αρ.
δόσεων που απομένουν]],D261),0)),0)</f>
        <v>374.02277664017004</v>
      </c>
      <c r="F260" s="31">
        <f ca="1">IFERROR(IF(AND(ΚαταχωρημένεςΤιμές,Διαχείριση[[#This Row],[ημερομηνία
πληρωμής]]&lt;&gt;""),-PPMT(Επιτoκιο/12,1,ΔιάρκειαΔανείου-ROWS($C$4:C260)+1,Διαχείριση[[#This Row],[αρχικό
υπόλοιπο]]),""),0)</f>
        <v>696.71747988459003</v>
      </c>
      <c r="G260" s="31">
        <f ca="1">IF(Διαχείριση[[#This Row],[ημερομηνία
πληρωμής]]="",0,ΦόροςΑκίνητηςΠεριουσίας)</f>
        <v>375</v>
      </c>
      <c r="H260" s="31">
        <f ca="1">IF(Διαχείριση[[#This Row],[ημερομηνία
πληρωμής]]="",0,Διαχείριση[[#This Row],[τόκος]]+Διαχείριση[[#This Row],[κεφάλαιο]]+Διαχείριση[[#This Row],[φόρος ακίνητης
περιουσίας]])</f>
        <v>1445.7402565247601</v>
      </c>
      <c r="I260" s="31">
        <f ca="1">IF(Διαχείριση[[#This Row],[ημερομηνία
πληρωμής]]="",0,Διαχείριση[[#This Row],[αρχικό
υπόλοιπο]]-Διαχείριση[[#This Row],[κεφάλαιο]])</f>
        <v>89765.466393640803</v>
      </c>
      <c r="J260" s="13">
        <f ca="1">IF(Διαχείριση[[#This Row],[υπόλοιπο
που απομένει]]&gt;0,ΤελευταίαΓραμμή-ROW(),0)</f>
        <v>103</v>
      </c>
    </row>
    <row r="261" spans="2:10" ht="15" customHeight="1" x14ac:dyDescent="0.25">
      <c r="B261" s="12">
        <f>ROWS($B$4:B261)</f>
        <v>258</v>
      </c>
      <c r="C261" s="30">
        <f ca="1">IF(ΚαταχωρημένεςΤιμές,IF(Διαχείριση[[#This Row],[Αρ.]]&lt;=ΔιάρκειαΔανείου,IF(ROW()-ROW(Διαχείριση[[#Headers],[ημερομηνία
πληρωμής]])=1,ΈναρξηΔανείου,IF(I260&gt;0,EDATE(C260,1),"")),""),"")</f>
        <v>51061</v>
      </c>
      <c r="D261" s="31">
        <f ca="1">IF(ROW()-ROW(Διαχείριση[[#Headers],[αρχικό
υπόλοιπο]])=1,ΠοσόΔανείου,IF(Διαχείριση[[#This Row],[ημερομηνία
πληρωμής]]="",0,INDEX(Διαχείριση[], ROW()-4,8)))</f>
        <v>89765.466393640803</v>
      </c>
      <c r="E261" s="31">
        <f ca="1">IF(ΚαταχωρημένεςΤιμές,IF(ROW()-ROW(Διαχείριση[[#Headers],[τόκος]])=1,-IPMT(Επιτoκιο/12,1,ΔιάρκειαΔανείου-ROWS($C$4:C261)+1,Διαχείριση[[#This Row],[αρχικό
υπόλοιπο]]),IFERROR(-IPMT(Επιτoκιο/12,1,Διαχείριση[[#This Row],[Αρ.
δόσεων που απομένουν]],D262),0)),0)</f>
        <v>371.10769135106955</v>
      </c>
      <c r="F261" s="31">
        <f ca="1">IFERROR(IF(AND(ΚαταχωρημένεςΤιμές,Διαχείριση[[#This Row],[ημερομηνία
πληρωμής]]&lt;&gt;""),-PPMT(Επιτoκιο/12,1,ΔιάρκειαΔανείου-ROWS($C$4:C261)+1,Διαχείριση[[#This Row],[αρχικό
υπόλοιπο]]),""),0)</f>
        <v>699.62046938410901</v>
      </c>
      <c r="G261" s="31">
        <f ca="1">IF(Διαχείριση[[#This Row],[ημερομηνία
πληρωμής]]="",0,ΦόροςΑκίνητηςΠεριουσίας)</f>
        <v>375</v>
      </c>
      <c r="H261" s="31">
        <f ca="1">IF(Διαχείριση[[#This Row],[ημερομηνία
πληρωμής]]="",0,Διαχείριση[[#This Row],[τόκος]]+Διαχείριση[[#This Row],[κεφάλαιο]]+Διαχείριση[[#This Row],[φόρος ακίνητης
περιουσίας]])</f>
        <v>1445.7281607351786</v>
      </c>
      <c r="I261" s="31">
        <f ca="1">IF(Διαχείριση[[#This Row],[ημερομηνία
πληρωμής]]="",0,Διαχείριση[[#This Row],[αρχικό
υπόλοιπο]]-Διαχείριση[[#This Row],[κεφάλαιο]])</f>
        <v>89065.84592425669</v>
      </c>
      <c r="J261" s="13">
        <f ca="1">IF(Διαχείριση[[#This Row],[υπόλοιπο
που απομένει]]&gt;0,ΤελευταίαΓραμμή-ROW(),0)</f>
        <v>102</v>
      </c>
    </row>
    <row r="262" spans="2:10" ht="15" customHeight="1" x14ac:dyDescent="0.25">
      <c r="B262" s="12">
        <f>ROWS($B$4:B262)</f>
        <v>259</v>
      </c>
      <c r="C262" s="30">
        <f ca="1">IF(ΚαταχωρημένεςΤιμές,IF(Διαχείριση[[#This Row],[Αρ.]]&lt;=ΔιάρκειαΔανείου,IF(ROW()-ROW(Διαχείριση[[#Headers],[ημερομηνία
πληρωμής]])=1,ΈναρξηΔανείου,IF(I261&gt;0,EDATE(C261,1),"")),""),"")</f>
        <v>51092</v>
      </c>
      <c r="D262" s="31">
        <f ca="1">IF(ROW()-ROW(Διαχείριση[[#Headers],[αρχικό
υπόλοιπο]])=1,ΠοσόΔανείου,IF(Διαχείριση[[#This Row],[ημερομηνία
πληρωμής]]="",0,INDEX(Διαχείριση[], ROW()-4,8)))</f>
        <v>89065.84592425669</v>
      </c>
      <c r="E262" s="31">
        <f ca="1">IF(ΚαταχωρημένεςΤιμές,IF(ROW()-ROW(Διαχείριση[[#Headers],[τόκος]])=1,-IPMT(Επιτoκιο/12,1,ΔιάρκειαΔανείου-ROWS($C$4:C262)+1,Διαχείριση[[#This Row],[αρχικό
υπόλοιπο]]),IFERROR(-IPMT(Επιτoκιο/12,1,Διαχείριση[[#This Row],[Αρ.
δόσεων που απομένουν]],D263),0)),0)</f>
        <v>368.18045987326451</v>
      </c>
      <c r="F262" s="31">
        <f ca="1">IFERROR(IF(AND(ΚαταχωρημένεςΤιμές,Διαχείριση[[#This Row],[ημερομηνία
πληρωμής]]&lt;&gt;""),-PPMT(Επιτoκιο/12,1,ΔιάρκειαΔανείου-ROWS($C$4:C262)+1,Διαχείριση[[#This Row],[αρχικό
υπόλοιπο]]),""),0)</f>
        <v>702.5355546732095</v>
      </c>
      <c r="G262" s="31">
        <f ca="1">IF(Διαχείριση[[#This Row],[ημερομηνία
πληρωμής]]="",0,ΦόροςΑκίνητηςΠεριουσίας)</f>
        <v>375</v>
      </c>
      <c r="H262" s="31">
        <f ca="1">IF(Διαχείριση[[#This Row],[ημερομηνία
πληρωμής]]="",0,Διαχείριση[[#This Row],[τόκος]]+Διαχείριση[[#This Row],[κεφάλαιο]]+Διαχείριση[[#This Row],[φόρος ακίνητης
περιουσίας]])</f>
        <v>1445.7160145464741</v>
      </c>
      <c r="I262" s="31">
        <f ca="1">IF(Διαχείριση[[#This Row],[ημερομηνία
πληρωμής]]="",0,Διαχείριση[[#This Row],[αρχικό
υπόλοιπο]]-Διαχείριση[[#This Row],[κεφάλαιο]])</f>
        <v>88363.310369583487</v>
      </c>
      <c r="J262" s="13">
        <f ca="1">IF(Διαχείριση[[#This Row],[υπόλοιπο
που απομένει]]&gt;0,ΤελευταίαΓραμμή-ROW(),0)</f>
        <v>101</v>
      </c>
    </row>
    <row r="263" spans="2:10" ht="15" customHeight="1" x14ac:dyDescent="0.25">
      <c r="B263" s="12">
        <f>ROWS($B$4:B263)</f>
        <v>260</v>
      </c>
      <c r="C263" s="30">
        <f ca="1">IF(ΚαταχωρημένεςΤιμές,IF(Διαχείριση[[#This Row],[Αρ.]]&lt;=ΔιάρκειαΔανείου,IF(ROW()-ROW(Διαχείριση[[#Headers],[ημερομηνία
πληρωμής]])=1,ΈναρξηΔανείου,IF(I262&gt;0,EDATE(C262,1),"")),""),"")</f>
        <v>51122</v>
      </c>
      <c r="D263" s="31">
        <f ca="1">IF(ROW()-ROW(Διαχείριση[[#Headers],[αρχικό
υπόλοιπο]])=1,ΠοσόΔανείου,IF(Διαχείριση[[#This Row],[ημερομηνία
πληρωμής]]="",0,INDEX(Διαχείριση[], ROW()-4,8)))</f>
        <v>88363.310369583487</v>
      </c>
      <c r="E263" s="31">
        <f ca="1">IF(ΚαταχωρημένεςΤιμές,IF(ROW()-ROW(Διαχείριση[[#Headers],[τόκος]])=1,-IPMT(Επιτoκιο/12,1,ΔιάρκειαΔανείου-ROWS($C$4:C263)+1,Διαχείριση[[#This Row],[αρχικό
υπόλοιπο]]),IFERROR(-IPMT(Επιτoκιο/12,1,Διαχείριση[[#This Row],[Αρ.
δόσεων που απομένουν]],D264),0)),0)</f>
        <v>365.2410315976353</v>
      </c>
      <c r="F263" s="31">
        <f ca="1">IFERROR(IF(AND(ΚαταχωρημένεςΤιμές,Διαχείριση[[#This Row],[ημερομηνία
πληρωμής]]&lt;&gt;""),-PPMT(Επιτoκιο/12,1,ΔιάρκειαΔανείου-ROWS($C$4:C263)+1,Διαχείριση[[#This Row],[αρχικό
υπόλοιπο]]),""),0)</f>
        <v>705.4627861510146</v>
      </c>
      <c r="G263" s="31">
        <f ca="1">IF(Διαχείριση[[#This Row],[ημερομηνία
πληρωμής]]="",0,ΦόροςΑκίνητηςΠεριουσίας)</f>
        <v>375</v>
      </c>
      <c r="H263" s="31">
        <f ca="1">IF(Διαχείριση[[#This Row],[ημερομηνία
πληρωμής]]="",0,Διαχείριση[[#This Row],[τόκος]]+Διαχείριση[[#This Row],[κεφάλαιο]]+Διαχείριση[[#This Row],[φόρος ακίνητης
περιουσίας]])</f>
        <v>1445.70381774865</v>
      </c>
      <c r="I263" s="31">
        <f ca="1">IF(Διαχείριση[[#This Row],[ημερομηνία
πληρωμής]]="",0,Διαχείριση[[#This Row],[αρχικό
υπόλοιπο]]-Διαχείριση[[#This Row],[κεφάλαιο]])</f>
        <v>87657.847583432478</v>
      </c>
      <c r="J263" s="13">
        <f ca="1">IF(Διαχείριση[[#This Row],[υπόλοιπο
που απομένει]]&gt;0,ΤελευταίαΓραμμή-ROW(),0)</f>
        <v>100</v>
      </c>
    </row>
    <row r="264" spans="2:10" ht="15" customHeight="1" x14ac:dyDescent="0.25">
      <c r="B264" s="12">
        <f>ROWS($B$4:B264)</f>
        <v>261</v>
      </c>
      <c r="C264" s="30">
        <f ca="1">IF(ΚαταχωρημένεςΤιμές,IF(Διαχείριση[[#This Row],[Αρ.]]&lt;=ΔιάρκειαΔανείου,IF(ROW()-ROW(Διαχείριση[[#Headers],[ημερομηνία
πληρωμής]])=1,ΈναρξηΔανείου,IF(I263&gt;0,EDATE(C263,1),"")),""),"")</f>
        <v>51153</v>
      </c>
      <c r="D264" s="31">
        <f ca="1">IF(ROW()-ROW(Διαχείριση[[#Headers],[αρχικό
υπόλοιπο]])=1,ΠοσόΔανείου,IF(Διαχείριση[[#This Row],[ημερομηνία
πληρωμής]]="",0,INDEX(Διαχείριση[], ROW()-4,8)))</f>
        <v>87657.847583432478</v>
      </c>
      <c r="E264" s="31">
        <f ca="1">IF(ΚαταχωρημένεςΤιμές,IF(ROW()-ROW(Διαχείριση[[#Headers],[τόκος]])=1,-IPMT(Επιτoκιο/12,1,ΔιάρκειαΔανείου-ROWS($C$4:C264)+1,Διαχείριση[[#This Row],[αρχικό
υπόλοιπο]]),IFERROR(-IPMT(Επιτoκιο/12,1,Διαχείριση[[#This Row],[Αρ.
δόσεων που απομένουν]],D265),0)),0)</f>
        <v>362.28935570419094</v>
      </c>
      <c r="F264" s="31">
        <f ca="1">IFERROR(IF(AND(ΚαταχωρημένεςΤιμές,Διαχείριση[[#This Row],[ημερομηνία
πληρωμής]]&lt;&gt;""),-PPMT(Επιτoκιο/12,1,ΔιάρκειαΔανείου-ROWS($C$4:C264)+1,Διαχείριση[[#This Row],[αρχικό
υπόλοιπο]]),""),0)</f>
        <v>708.40221442664392</v>
      </c>
      <c r="G264" s="31">
        <f ca="1">IF(Διαχείριση[[#This Row],[ημερομηνία
πληρωμής]]="",0,ΦόροςΑκίνητηςΠεριουσίας)</f>
        <v>375</v>
      </c>
      <c r="H264" s="31">
        <f ca="1">IF(Διαχείριση[[#This Row],[ημερομηνία
πληρωμής]]="",0,Διαχείριση[[#This Row],[τόκος]]+Διαχείριση[[#This Row],[κεφάλαιο]]+Διαχείριση[[#This Row],[φόρος ακίνητης
περιουσίας]])</f>
        <v>1445.6915701308349</v>
      </c>
      <c r="I264" s="31">
        <f ca="1">IF(Διαχείριση[[#This Row],[ημερομηνία
πληρωμής]]="",0,Διαχείριση[[#This Row],[αρχικό
υπόλοιπο]]-Διαχείριση[[#This Row],[κεφάλαιο]])</f>
        <v>86949.445369005829</v>
      </c>
      <c r="J264" s="13">
        <f ca="1">IF(Διαχείριση[[#This Row],[υπόλοιπο
που απομένει]]&gt;0,ΤελευταίαΓραμμή-ROW(),0)</f>
        <v>99</v>
      </c>
    </row>
    <row r="265" spans="2:10" ht="15" customHeight="1" x14ac:dyDescent="0.25">
      <c r="B265" s="12">
        <f>ROWS($B$4:B265)</f>
        <v>262</v>
      </c>
      <c r="C265" s="30">
        <f ca="1">IF(ΚαταχωρημένεςΤιμές,IF(Διαχείριση[[#This Row],[Αρ.]]&lt;=ΔιάρκειαΔανείου,IF(ROW()-ROW(Διαχείριση[[#Headers],[ημερομηνία
πληρωμής]])=1,ΈναρξηΔανείου,IF(I264&gt;0,EDATE(C264,1),"")),""),"")</f>
        <v>51184</v>
      </c>
      <c r="D265" s="31">
        <f ca="1">IF(ROW()-ROW(Διαχείριση[[#Headers],[αρχικό
υπόλοιπο]])=1,ΠοσόΔανείου,IF(Διαχείριση[[#This Row],[ημερομηνία
πληρωμής]]="",0,INDEX(Διαχείριση[], ROW()-4,8)))</f>
        <v>86949.445369005829</v>
      </c>
      <c r="E265" s="31">
        <f ca="1">IF(ΚαταχωρημένεςΤιμές,IF(ROW()-ROW(Διαχείριση[[#Headers],[τόκος]])=1,-IPMT(Επιτoκιο/12,1,ΔιάρκειαΔανείου-ROWS($C$4:C265)+1,Διαχείριση[[#This Row],[αρχικό
υπόλοιπο]]),IFERROR(-IPMT(Επιτoκιο/12,1,Διαχείριση[[#This Row],[Αρ.
δόσεων που απομένουν]],D266),0)),0)</f>
        <v>359.32538116119059</v>
      </c>
      <c r="F265" s="31">
        <f ca="1">IFERROR(IF(AND(ΚαταχωρημένεςΤιμές,Διαχείριση[[#This Row],[ημερομηνία
πληρωμής]]&lt;&gt;""),-PPMT(Επιτoκιο/12,1,ΔιάρκειαΔανείου-ROWS($C$4:C265)+1,Διαχείριση[[#This Row],[αρχικό
υπόλοιπο]]),""),0)</f>
        <v>711.35389032008823</v>
      </c>
      <c r="G265" s="31">
        <f ca="1">IF(Διαχείριση[[#This Row],[ημερομηνία
πληρωμής]]="",0,ΦόροςΑκίνητηςΠεριουσίας)</f>
        <v>375</v>
      </c>
      <c r="H265" s="31">
        <f ca="1">IF(Διαχείριση[[#This Row],[ημερομηνία
πληρωμής]]="",0,Διαχείριση[[#This Row],[τόκος]]+Διαχείριση[[#This Row],[κεφάλαιο]]+Διαχείριση[[#This Row],[φόρος ακίνητης
περιουσίας]])</f>
        <v>1445.6792714812789</v>
      </c>
      <c r="I265" s="31">
        <f ca="1">IF(Διαχείριση[[#This Row],[ημερομηνία
πληρωμής]]="",0,Διαχείριση[[#This Row],[αρχικό
υπόλοιπο]]-Διαχείριση[[#This Row],[κεφάλαιο]])</f>
        <v>86238.091478685747</v>
      </c>
      <c r="J265" s="13">
        <f ca="1">IF(Διαχείριση[[#This Row],[υπόλοιπο
που απομένει]]&gt;0,ΤελευταίαΓραμμή-ROW(),0)</f>
        <v>98</v>
      </c>
    </row>
    <row r="266" spans="2:10" ht="15" customHeight="1" x14ac:dyDescent="0.25">
      <c r="B266" s="12">
        <f>ROWS($B$4:B266)</f>
        <v>263</v>
      </c>
      <c r="C266" s="30">
        <f ca="1">IF(ΚαταχωρημένεςΤιμές,IF(Διαχείριση[[#This Row],[Αρ.]]&lt;=ΔιάρκειαΔανείου,IF(ROW()-ROW(Διαχείριση[[#Headers],[ημερομηνία
πληρωμής]])=1,ΈναρξηΔανείου,IF(I265&gt;0,EDATE(C265,1),"")),""),"")</f>
        <v>51213</v>
      </c>
      <c r="D266" s="31">
        <f ca="1">IF(ROW()-ROW(Διαχείριση[[#Headers],[αρχικό
υπόλοιπο]])=1,ΠοσόΔανείου,IF(Διαχείριση[[#This Row],[ημερομηνία
πληρωμής]]="",0,INDEX(Διαχείριση[], ROW()-4,8)))</f>
        <v>86238.091478685747</v>
      </c>
      <c r="E266" s="31">
        <f ca="1">IF(ΚαταχωρημένεςΤιμές,IF(ROW()-ROW(Διαχείριση[[#Headers],[τόκος]])=1,-IPMT(Επιτoκιο/12,1,ΔιάρκειαΔανείου-ROWS($C$4:C266)+1,Διαχείριση[[#This Row],[αρχικό
υπόλοιπο]]),IFERROR(-IPMT(Επιτoκιο/12,1,Διαχείριση[[#This Row],[Αρ.
δόσεων που απομένουν]],D267),0)),0)</f>
        <v>356.34905672426106</v>
      </c>
      <c r="F266" s="31">
        <f ca="1">IFERROR(IF(AND(ΚαταχωρημένεςΤιμές,Διαχείριση[[#This Row],[ημερομηνία
πληρωμής]]&lt;&gt;""),-PPMT(Επιτoκιο/12,1,ΔιάρκειαΔανείου-ROWS($C$4:C266)+1,Διαχείριση[[#This Row],[αρχικό
υπόλοιπο]]),""),0)</f>
        <v>714.31786486308874</v>
      </c>
      <c r="G266" s="31">
        <f ca="1">IF(Διαχείριση[[#This Row],[ημερομηνία
πληρωμής]]="",0,ΦόροςΑκίνητηςΠεριουσίας)</f>
        <v>375</v>
      </c>
      <c r="H266" s="31">
        <f ca="1">IF(Διαχείριση[[#This Row],[ημερομηνία
πληρωμής]]="",0,Διαχείριση[[#This Row],[τόκος]]+Διαχείριση[[#This Row],[κεφάλαιο]]+Διαχείριση[[#This Row],[φόρος ακίνητης
περιουσίας]])</f>
        <v>1445.6669215873499</v>
      </c>
      <c r="I266" s="31">
        <f ca="1">IF(Διαχείριση[[#This Row],[ημερομηνία
πληρωμής]]="",0,Διαχείριση[[#This Row],[αρχικό
υπόλοιπο]]-Διαχείριση[[#This Row],[κεφάλαιο]])</f>
        <v>85523.773613822661</v>
      </c>
      <c r="J266" s="13">
        <f ca="1">IF(Διαχείριση[[#This Row],[υπόλοιπο
που απομένει]]&gt;0,ΤελευταίαΓραμμή-ROW(),0)</f>
        <v>97</v>
      </c>
    </row>
    <row r="267" spans="2:10" ht="15" customHeight="1" x14ac:dyDescent="0.25">
      <c r="B267" s="12">
        <f>ROWS($B$4:B267)</f>
        <v>264</v>
      </c>
      <c r="C267" s="30">
        <f ca="1">IF(ΚαταχωρημένεςΤιμές,IF(Διαχείριση[[#This Row],[Αρ.]]&lt;=ΔιάρκειαΔανείου,IF(ROW()-ROW(Διαχείριση[[#Headers],[ημερομηνία
πληρωμής]])=1,ΈναρξηΔανείου,IF(I266&gt;0,EDATE(C266,1),"")),""),"")</f>
        <v>51244</v>
      </c>
      <c r="D267" s="31">
        <f ca="1">IF(ROW()-ROW(Διαχείριση[[#Headers],[αρχικό
υπόλοιπο]])=1,ΠοσόΔανείου,IF(Διαχείριση[[#This Row],[ημερομηνία
πληρωμής]]="",0,INDEX(Διαχείριση[], ROW()-4,8)))</f>
        <v>85523.773613822661</v>
      </c>
      <c r="E267" s="31">
        <f ca="1">IF(ΚαταχωρημένεςΤιμές,IF(ROW()-ROW(Διαχείριση[[#Headers],[τόκος]])=1,-IPMT(Επιτoκιο/12,1,ΔιάρκειαΔανείου-ROWS($C$4:C267)+1,Διαχείριση[[#This Row],[αρχικό
υπόλοιπο]]),IFERROR(-IPMT(Επιτoκιο/12,1,Διαχείριση[[#This Row],[Αρ.
δόσεων που απομένουν]],D268),0)),0)</f>
        <v>353.360330935511</v>
      </c>
      <c r="F267" s="31">
        <f ca="1">IFERROR(IF(AND(ΚαταχωρημένεςΤιμές,Διαχείριση[[#This Row],[ημερομηνία
πληρωμής]]&lt;&gt;""),-PPMT(Επιτoκιο/12,1,ΔιάρκειαΔανείου-ROWS($C$4:C267)+1,Διαχείριση[[#This Row],[αρχικό
υπόλοιπο]]),""),0)</f>
        <v>717.29418930001827</v>
      </c>
      <c r="G267" s="31">
        <f ca="1">IF(Διαχείριση[[#This Row],[ημερομηνία
πληρωμής]]="",0,ΦόροςΑκίνητηςΠεριουσίας)</f>
        <v>375</v>
      </c>
      <c r="H267" s="31">
        <f ca="1">IF(Διαχείριση[[#This Row],[ημερομηνία
πληρωμής]]="",0,Διαχείριση[[#This Row],[τόκος]]+Διαχείριση[[#This Row],[κεφάλαιο]]+Διαχείριση[[#This Row],[φόρος ακίνητης
περιουσίας]])</f>
        <v>1445.6545202355292</v>
      </c>
      <c r="I267" s="31">
        <f ca="1">IF(Διαχείριση[[#This Row],[ημερομηνία
πληρωμής]]="",0,Διαχείριση[[#This Row],[αρχικό
υπόλοιπο]]-Διαχείριση[[#This Row],[κεφάλαιο]])</f>
        <v>84806.479424522637</v>
      </c>
      <c r="J267" s="13">
        <f ca="1">IF(Διαχείριση[[#This Row],[υπόλοιπο
που απομένει]]&gt;0,ΤελευταίαΓραμμή-ROW(),0)</f>
        <v>96</v>
      </c>
    </row>
    <row r="268" spans="2:10" ht="15" customHeight="1" x14ac:dyDescent="0.25">
      <c r="B268" s="12">
        <f>ROWS($B$4:B268)</f>
        <v>265</v>
      </c>
      <c r="C268" s="30">
        <f ca="1">IF(ΚαταχωρημένεςΤιμές,IF(Διαχείριση[[#This Row],[Αρ.]]&lt;=ΔιάρκειαΔανείου,IF(ROW()-ROW(Διαχείριση[[#Headers],[ημερομηνία
πληρωμής]])=1,ΈναρξηΔανείου,IF(I267&gt;0,EDATE(C267,1),"")),""),"")</f>
        <v>51274</v>
      </c>
      <c r="D268" s="31">
        <f ca="1">IF(ROW()-ROW(Διαχείριση[[#Headers],[αρχικό
υπόλοιπο]])=1,ΠοσόΔανείου,IF(Διαχείριση[[#This Row],[ημερομηνία
πληρωμής]]="",0,INDEX(Διαχείριση[], ROW()-4,8)))</f>
        <v>84806.479424522637</v>
      </c>
      <c r="E268" s="31">
        <f ca="1">IF(ΚαταχωρημένεςΤιμές,IF(ROW()-ROW(Διαχείριση[[#Headers],[τόκος]])=1,-IPMT(Επιτoκιο/12,1,ΔιάρκειαΔανείου-ROWS($C$4:C268)+1,Διαχείριση[[#This Row],[αρχικό
υπόλοιπο]]),IFERROR(-IPMT(Επιτoκιο/12,1,Διαχείριση[[#This Row],[Αρ.
δόσεων που απομένουν]],D269),0)),0)</f>
        <v>350.35915212264109</v>
      </c>
      <c r="F268" s="31">
        <f ca="1">IFERROR(IF(AND(ΚαταχωρημένεςΤιμές,Διαχείριση[[#This Row],[ημερομηνία
πληρωμής]]&lt;&gt;""),-PPMT(Επιτoκιο/12,1,ΔιάρκειαΔανείου-ROWS($C$4:C268)+1,Διαχείριση[[#This Row],[αρχικό
υπόλοιπο]]),""),0)</f>
        <v>720.28291508876816</v>
      </c>
      <c r="G268" s="31">
        <f ca="1">IF(Διαχείριση[[#This Row],[ημερομηνία
πληρωμής]]="",0,ΦόροςΑκίνητηςΠεριουσίας)</f>
        <v>375</v>
      </c>
      <c r="H268" s="31">
        <f ca="1">IF(Διαχείριση[[#This Row],[ημερομηνία
πληρωμής]]="",0,Διαχείριση[[#This Row],[τόκος]]+Διαχείριση[[#This Row],[κεφάλαιο]]+Διαχείριση[[#This Row],[φόρος ακίνητης
περιουσίας]])</f>
        <v>1445.6420672114093</v>
      </c>
      <c r="I268" s="31">
        <f ca="1">IF(Διαχείριση[[#This Row],[ημερομηνία
πληρωμής]]="",0,Διαχείριση[[#This Row],[αρχικό
υπόλοιπο]]-Διαχείριση[[#This Row],[κεφάλαιο]])</f>
        <v>84086.196509433867</v>
      </c>
      <c r="J268" s="13">
        <f ca="1">IF(Διαχείριση[[#This Row],[υπόλοιπο
που απομένει]]&gt;0,ΤελευταίαΓραμμή-ROW(),0)</f>
        <v>95</v>
      </c>
    </row>
    <row r="269" spans="2:10" ht="15" customHeight="1" x14ac:dyDescent="0.25">
      <c r="B269" s="12">
        <f>ROWS($B$4:B269)</f>
        <v>266</v>
      </c>
      <c r="C269" s="30">
        <f ca="1">IF(ΚαταχωρημένεςΤιμές,IF(Διαχείριση[[#This Row],[Αρ.]]&lt;=ΔιάρκειαΔανείου,IF(ROW()-ROW(Διαχείριση[[#Headers],[ημερομηνία
πληρωμής]])=1,ΈναρξηΔανείου,IF(I268&gt;0,EDATE(C268,1),"")),""),"")</f>
        <v>51305</v>
      </c>
      <c r="D269" s="31">
        <f ca="1">IF(ROW()-ROW(Διαχείριση[[#Headers],[αρχικό
υπόλοιπο]])=1,ΠοσόΔανείου,IF(Διαχείριση[[#This Row],[ημερομηνία
πληρωμής]]="",0,INDEX(Διαχείριση[], ROW()-4,8)))</f>
        <v>84086.196509433867</v>
      </c>
      <c r="E269" s="31">
        <f ca="1">IF(ΚαταχωρημένεςΤιμές,IF(ROW()-ROW(Διαχείριση[[#Headers],[τόκος]])=1,-IPMT(Επιτoκιο/12,1,ΔιάρκειαΔανείου-ROWS($C$4:C269)+1,Διαχείριση[[#This Row],[αρχικό
υπόλοιπο]]),IFERROR(-IPMT(Επιτoκιο/12,1,Διαχείριση[[#This Row],[Αρ.
δόσεων που απομένουν]],D270),0)),0)</f>
        <v>347.34546839805097</v>
      </c>
      <c r="F269" s="31">
        <f ca="1">IFERROR(IF(AND(ΚαταχωρημένεςΤιμές,Διαχείριση[[#This Row],[ημερομηνία
πληρωμής]]&lt;&gt;""),-PPMT(Επιτoκιο/12,1,ΔιάρκειαΔανείου-ROWS($C$4:C269)+1,Διαχείριση[[#This Row],[αρχικό
υπόλοιπο]]),""),0)</f>
        <v>723.28409390163813</v>
      </c>
      <c r="G269" s="31">
        <f ca="1">IF(Διαχείριση[[#This Row],[ημερομηνία
πληρωμής]]="",0,ΦόροςΑκίνητηςΠεριουσίας)</f>
        <v>375</v>
      </c>
      <c r="H269" s="31">
        <f ca="1">IF(Διαχείριση[[#This Row],[ημερομηνία
πληρωμής]]="",0,Διαχείριση[[#This Row],[τόκος]]+Διαχείριση[[#This Row],[κεφάλαιο]]+Διαχείριση[[#This Row],[φόρος ακίνητης
περιουσίας]])</f>
        <v>1445.629562299689</v>
      </c>
      <c r="I269" s="31">
        <f ca="1">IF(Διαχείριση[[#This Row],[ημερομηνία
πληρωμής]]="",0,Διαχείριση[[#This Row],[αρχικό
υπόλοιπο]]-Διαχείριση[[#This Row],[κεφάλαιο]])</f>
        <v>83362.912415532235</v>
      </c>
      <c r="J269" s="13">
        <f ca="1">IF(Διαχείριση[[#This Row],[υπόλοιπο
που απομένει]]&gt;0,ΤελευταίαΓραμμή-ROW(),0)</f>
        <v>94</v>
      </c>
    </row>
    <row r="270" spans="2:10" ht="15" customHeight="1" x14ac:dyDescent="0.25">
      <c r="B270" s="12">
        <f>ROWS($B$4:B270)</f>
        <v>267</v>
      </c>
      <c r="C270" s="30">
        <f ca="1">IF(ΚαταχωρημένεςΤιμές,IF(Διαχείριση[[#This Row],[Αρ.]]&lt;=ΔιάρκειαΔανείου,IF(ROW()-ROW(Διαχείριση[[#Headers],[ημερομηνία
πληρωμής]])=1,ΈναρξηΔανείου,IF(I269&gt;0,EDATE(C269,1),"")),""),"")</f>
        <v>51335</v>
      </c>
      <c r="D270" s="31">
        <f ca="1">IF(ROW()-ROW(Διαχείριση[[#Headers],[αρχικό
υπόλοιπο]])=1,ΠοσόΔανείου,IF(Διαχείριση[[#This Row],[ημερομηνία
πληρωμής]]="",0,INDEX(Διαχείριση[], ROW()-4,8)))</f>
        <v>83362.912415532235</v>
      </c>
      <c r="E270" s="31">
        <f ca="1">IF(ΚαταχωρημένεςΤιμές,IF(ROW()-ROW(Διαχείριση[[#Headers],[τόκος]])=1,-IPMT(Επιτoκιο/12,1,ΔιάρκειαΔανείου-ROWS($C$4:C270)+1,Διαχείριση[[#This Row],[αρχικό
υπόλοιπο]]),IFERROR(-IPMT(Επιτoκιο/12,1,Διαχείριση[[#This Row],[Αρ.
δόσεων που απομένουν]],D271),0)),0)</f>
        <v>344.31922765794172</v>
      </c>
      <c r="F270" s="31">
        <f ca="1">IFERROR(IF(AND(ΚαταχωρημένεςΤιμές,Διαχείριση[[#This Row],[ημερομηνία
πληρωμής]]&lt;&gt;""),-PPMT(Επιτoκιο/12,1,ΔιάρκειαΔανείου-ROWS($C$4:C270)+1,Διαχείριση[[#This Row],[αρχικό
υπόλοιπο]]),""),0)</f>
        <v>726.29777762622825</v>
      </c>
      <c r="G270" s="31">
        <f ca="1">IF(Διαχείριση[[#This Row],[ημερομηνία
πληρωμής]]="",0,ΦόροςΑκίνητηςΠεριουσίας)</f>
        <v>375</v>
      </c>
      <c r="H270" s="31">
        <f ca="1">IF(Διαχείριση[[#This Row],[ημερομηνία
πληρωμής]]="",0,Διαχείριση[[#This Row],[τόκος]]+Διαχείριση[[#This Row],[κεφάλαιο]]+Διαχείριση[[#This Row],[φόρος ακίνητης
περιουσίας]])</f>
        <v>1445.6170052841699</v>
      </c>
      <c r="I270" s="31">
        <f ca="1">IF(Διαχείριση[[#This Row],[ημερομηνία
πληρωμής]]="",0,Διαχείριση[[#This Row],[αρχικό
υπόλοιπο]]-Διαχείριση[[#This Row],[κεφάλαιο]])</f>
        <v>82636.614637906008</v>
      </c>
      <c r="J270" s="13">
        <f ca="1">IF(Διαχείριση[[#This Row],[υπόλοιπο
που απομένει]]&gt;0,ΤελευταίαΓραμμή-ROW(),0)</f>
        <v>93</v>
      </c>
    </row>
    <row r="271" spans="2:10" ht="15" customHeight="1" x14ac:dyDescent="0.25">
      <c r="B271" s="12">
        <f>ROWS($B$4:B271)</f>
        <v>268</v>
      </c>
      <c r="C271" s="30">
        <f ca="1">IF(ΚαταχωρημένεςΤιμές,IF(Διαχείριση[[#This Row],[Αρ.]]&lt;=ΔιάρκειαΔανείου,IF(ROW()-ROW(Διαχείριση[[#Headers],[ημερομηνία
πληρωμής]])=1,ΈναρξηΔανείου,IF(I270&gt;0,EDATE(C270,1),"")),""),"")</f>
        <v>51366</v>
      </c>
      <c r="D271" s="31">
        <f ca="1">IF(ROW()-ROW(Διαχείριση[[#Headers],[αρχικό
υπόλοιπο]])=1,ΠοσόΔανείου,IF(Διαχείριση[[#This Row],[ημερομηνία
πληρωμής]]="",0,INDEX(Διαχείριση[], ROW()-4,8)))</f>
        <v>82636.614637906008</v>
      </c>
      <c r="E271" s="31">
        <f ca="1">IF(ΚαταχωρημένεςΤιμές,IF(ROW()-ROW(Διαχείριση[[#Headers],[τόκος]])=1,-IPMT(Επιτoκιο/12,1,ΔιάρκειαΔανείου-ROWS($C$4:C271)+1,Διαχείριση[[#This Row],[αρχικό
υπόλοιπο]]),IFERROR(-IPMT(Επιτoκιο/12,1,Διαχείριση[[#This Row],[Αρ.
δόσεων που απομένουν]],D272),0)),0)</f>
        <v>341.28037758141528</v>
      </c>
      <c r="F271" s="31">
        <f ca="1">IFERROR(IF(AND(ΚαταχωρημένεςΤιμές,Διαχείριση[[#This Row],[ημερομηνία
πληρωμής]]&lt;&gt;""),-PPMT(Επιτoκιο/12,1,ΔιάρκειαΔανείου-ROWS($C$4:C271)+1,Διαχείριση[[#This Row],[αρχικό
υπόλοιπο]]),""),0)</f>
        <v>729.32401836633744</v>
      </c>
      <c r="G271" s="31">
        <f ca="1">IF(Διαχείριση[[#This Row],[ημερομηνία
πληρωμής]]="",0,ΦόροςΑκίνητηςΠεριουσίας)</f>
        <v>375</v>
      </c>
      <c r="H271" s="31">
        <f ca="1">IF(Διαχείριση[[#This Row],[ημερομηνία
πληρωμής]]="",0,Διαχείριση[[#This Row],[τόκος]]+Διαχείριση[[#This Row],[κεφάλαιο]]+Διαχείριση[[#This Row],[φόρος ακίνητης
περιουσίας]])</f>
        <v>1445.6043959477527</v>
      </c>
      <c r="I271" s="31">
        <f ca="1">IF(Διαχείριση[[#This Row],[ημερομηνία
πληρωμής]]="",0,Διαχείριση[[#This Row],[αρχικό
υπόλοιπο]]-Διαχείριση[[#This Row],[κεφάλαιο]])</f>
        <v>81907.290619539664</v>
      </c>
      <c r="J271" s="13">
        <f ca="1">IF(Διαχείριση[[#This Row],[υπόλοιπο
που απομένει]]&gt;0,ΤελευταίαΓραμμή-ROW(),0)</f>
        <v>92</v>
      </c>
    </row>
    <row r="272" spans="2:10" ht="15" customHeight="1" x14ac:dyDescent="0.25">
      <c r="B272" s="12">
        <f>ROWS($B$4:B272)</f>
        <v>269</v>
      </c>
      <c r="C272" s="30">
        <f ca="1">IF(ΚαταχωρημένεςΤιμές,IF(Διαχείριση[[#This Row],[Αρ.]]&lt;=ΔιάρκειαΔανείου,IF(ROW()-ROW(Διαχείριση[[#Headers],[ημερομηνία
πληρωμής]])=1,ΈναρξηΔανείου,IF(I271&gt;0,EDATE(C271,1),"")),""),"")</f>
        <v>51397</v>
      </c>
      <c r="D272" s="31">
        <f ca="1">IF(ROW()-ROW(Διαχείριση[[#Headers],[αρχικό
υπόλοιπο]])=1,ΠοσόΔανείου,IF(Διαχείριση[[#This Row],[ημερομηνία
πληρωμής]]="",0,INDEX(Διαχείριση[], ROW()-4,8)))</f>
        <v>81907.290619539664</v>
      </c>
      <c r="E272" s="31">
        <f ca="1">IF(ΚαταχωρημένεςΤιμές,IF(ROW()-ROW(Διαχείριση[[#Headers],[τόκος]])=1,-IPMT(Επιτoκιο/12,1,ΔιάρκειαΔανείου-ROWS($C$4:C272)+1,Διαχείριση[[#This Row],[αρχικό
υπόλοιπο]]),IFERROR(-IPMT(Επιτoκιο/12,1,Διαχείριση[[#This Row],[Αρ.
δόσεων που απομένουν]],D273),0)),0)</f>
        <v>338.22886562956995</v>
      </c>
      <c r="F272" s="31">
        <f ca="1">IFERROR(IF(AND(ΚαταχωρημένεςΤιμές,Διαχείριση[[#This Row],[ημερομηνία
πληρωμής]]&lt;&gt;""),-PPMT(Επιτoκιο/12,1,ΔιάρκειαΔανείου-ROWS($C$4:C272)+1,Διαχείριση[[#This Row],[αρχικό
υπόλοιπο]]),""),0)</f>
        <v>732.36286844286394</v>
      </c>
      <c r="G272" s="31">
        <f ca="1">IF(Διαχείριση[[#This Row],[ημερομηνία
πληρωμής]]="",0,ΦόροςΑκίνητηςΠεριουσίας)</f>
        <v>375</v>
      </c>
      <c r="H272" s="31">
        <f ca="1">IF(Διαχείριση[[#This Row],[ημερομηνία
πληρωμής]]="",0,Διαχείριση[[#This Row],[τόκος]]+Διαχείριση[[#This Row],[κεφάλαιο]]+Διαχείριση[[#This Row],[φόρος ακίνητης
περιουσίας]])</f>
        <v>1445.5917340724338</v>
      </c>
      <c r="I272" s="31">
        <f ca="1">IF(Διαχείριση[[#This Row],[ημερομηνία
πληρωμής]]="",0,Διαχείριση[[#This Row],[αρχικό
υπόλοιπο]]-Διαχείριση[[#This Row],[κεφάλαιο]])</f>
        <v>81174.927751096795</v>
      </c>
      <c r="J272" s="13">
        <f ca="1">IF(Διαχείριση[[#This Row],[υπόλοιπο
που απομένει]]&gt;0,ΤελευταίαΓραμμή-ROW(),0)</f>
        <v>91</v>
      </c>
    </row>
    <row r="273" spans="2:10" ht="15" customHeight="1" x14ac:dyDescent="0.25">
      <c r="B273" s="12">
        <f>ROWS($B$4:B273)</f>
        <v>270</v>
      </c>
      <c r="C273" s="30">
        <f ca="1">IF(ΚαταχωρημένεςΤιμές,IF(Διαχείριση[[#This Row],[Αρ.]]&lt;=ΔιάρκειαΔανείου,IF(ROW()-ROW(Διαχείριση[[#Headers],[ημερομηνία
πληρωμής]])=1,ΈναρξηΔανείου,IF(I272&gt;0,EDATE(C272,1),"")),""),"")</f>
        <v>51427</v>
      </c>
      <c r="D273" s="31">
        <f ca="1">IF(ROW()-ROW(Διαχείριση[[#Headers],[αρχικό
υπόλοιπο]])=1,ΠοσόΔανείου,IF(Διαχείριση[[#This Row],[ημερομηνία
πληρωμής]]="",0,INDEX(Διαχείριση[], ROW()-4,8)))</f>
        <v>81174.927751096795</v>
      </c>
      <c r="E273" s="31">
        <f ca="1">IF(ΚαταχωρημένεςΤιμές,IF(ROW()-ROW(Διαχείριση[[#Headers],[τόκος]])=1,-IPMT(Επιτoκιο/12,1,ΔιάρκειαΔανείου-ROWS($C$4:C273)+1,Διαχείριση[[#This Row],[αρχικό
υπόλοιπο]]),IFERROR(-IPMT(Επιτoκιο/12,1,Διαχείριση[[#This Row],[Αρ.
δόσεων που απομένουν]],D274),0)),0)</f>
        <v>335.16463904459204</v>
      </c>
      <c r="F273" s="31">
        <f ca="1">IFERROR(IF(AND(ΚαταχωρημένεςΤιμές,Διαχείριση[[#This Row],[ημερομηνία
πληρωμής]]&lt;&gt;""),-PPMT(Επιτoκιο/12,1,ΔιάρκειαΔανείου-ROWS($C$4:C273)+1,Διαχείριση[[#This Row],[αρχικό
υπόλοιπο]]),""),0)</f>
        <v>735.41438039470904</v>
      </c>
      <c r="G273" s="31">
        <f ca="1">IF(Διαχείριση[[#This Row],[ημερομηνία
πληρωμής]]="",0,ΦόροςΑκίνητηςΠεριουσίας)</f>
        <v>375</v>
      </c>
      <c r="H273" s="31">
        <f ca="1">IF(Διαχείριση[[#This Row],[ημερομηνία
πληρωμής]]="",0,Διαχείριση[[#This Row],[τόκος]]+Διαχείριση[[#This Row],[κεφάλαιο]]+Διαχείριση[[#This Row],[φόρος ακίνητης
περιουσίας]])</f>
        <v>1445.5790194393012</v>
      </c>
      <c r="I273" s="31">
        <f ca="1">IF(Διαχείριση[[#This Row],[ημερομηνία
πληρωμής]]="",0,Διαχείριση[[#This Row],[αρχικό
υπόλοιπο]]-Διαχείριση[[#This Row],[κεφάλαιο]])</f>
        <v>80439.513370702087</v>
      </c>
      <c r="J273" s="13">
        <f ca="1">IF(Διαχείριση[[#This Row],[υπόλοιπο
που απομένει]]&gt;0,ΤελευταίαΓραμμή-ROW(),0)</f>
        <v>90</v>
      </c>
    </row>
    <row r="274" spans="2:10" ht="15" customHeight="1" x14ac:dyDescent="0.25">
      <c r="B274" s="12">
        <f>ROWS($B$4:B274)</f>
        <v>271</v>
      </c>
      <c r="C274" s="30">
        <f ca="1">IF(ΚαταχωρημένεςΤιμές,IF(Διαχείριση[[#This Row],[Αρ.]]&lt;=ΔιάρκειαΔανείου,IF(ROW()-ROW(Διαχείριση[[#Headers],[ημερομηνία
πληρωμής]])=1,ΈναρξηΔανείου,IF(I273&gt;0,EDATE(C273,1),"")),""),"")</f>
        <v>51458</v>
      </c>
      <c r="D274" s="31">
        <f ca="1">IF(ROW()-ROW(Διαχείριση[[#Headers],[αρχικό
υπόλοιπο]])=1,ΠοσόΔανείου,IF(Διαχείριση[[#This Row],[ημερομηνία
πληρωμής]]="",0,INDEX(Διαχείριση[], ROW()-4,8)))</f>
        <v>80439.513370702087</v>
      </c>
      <c r="E274" s="31">
        <f ca="1">IF(ΚαταχωρημένεςΤιμές,IF(ROW()-ROW(Διαχείριση[[#Headers],[τόκος]])=1,-IPMT(Επιτoκιο/12,1,ΔιάρκειαΔανείου-ROWS($C$4:C274)+1,Διαχείριση[[#This Row],[αρχικό
υπόλοιπο]]),IFERROR(-IPMT(Επιτoκιο/12,1,Διαχείριση[[#This Row],[Αρ.
δόσεων που απομένουν]],D275),0)),0)</f>
        <v>332.08764484884335</v>
      </c>
      <c r="F274" s="31">
        <f ca="1">IFERROR(IF(AND(ΚαταχωρημένεςΤιμές,Διαχείριση[[#This Row],[ημερομηνία
πληρωμής]]&lt;&gt;""),-PPMT(Επιτoκιο/12,1,ΔιάρκειαΔανείου-ROWS($C$4:C274)+1,Διαχείριση[[#This Row],[αρχικό
υπόλοιπο]]),""),0)</f>
        <v>738.47860697968702</v>
      </c>
      <c r="G274" s="31">
        <f ca="1">IF(Διαχείριση[[#This Row],[ημερομηνία
πληρωμής]]="",0,ΦόροςΑκίνητηςΠεριουσίας)</f>
        <v>375</v>
      </c>
      <c r="H274" s="31">
        <f ca="1">IF(Διαχείριση[[#This Row],[ημερομηνία
πληρωμής]]="",0,Διαχείριση[[#This Row],[τόκος]]+Διαχείριση[[#This Row],[κεφάλαιο]]+Διαχείριση[[#This Row],[φόρος ακίνητης
περιουσίας]])</f>
        <v>1445.5662518285303</v>
      </c>
      <c r="I274" s="31">
        <f ca="1">IF(Διαχείριση[[#This Row],[ημερομηνία
πληρωμής]]="",0,Διαχείριση[[#This Row],[αρχικό
υπόλοιπο]]-Διαχείριση[[#This Row],[κεφάλαιο]])</f>
        <v>79701.034763722404</v>
      </c>
      <c r="J274" s="13">
        <f ca="1">IF(Διαχείριση[[#This Row],[υπόλοιπο
που απομένει]]&gt;0,ΤελευταίαΓραμμή-ROW(),0)</f>
        <v>89</v>
      </c>
    </row>
    <row r="275" spans="2:10" ht="15" customHeight="1" x14ac:dyDescent="0.25">
      <c r="B275" s="12">
        <f>ROWS($B$4:B275)</f>
        <v>272</v>
      </c>
      <c r="C275" s="30">
        <f ca="1">IF(ΚαταχωρημένεςΤιμές,IF(Διαχείριση[[#This Row],[Αρ.]]&lt;=ΔιάρκειαΔανείου,IF(ROW()-ROW(Διαχείριση[[#Headers],[ημερομηνία
πληρωμής]])=1,ΈναρξηΔανείου,IF(I274&gt;0,EDATE(C274,1),"")),""),"")</f>
        <v>51488</v>
      </c>
      <c r="D275" s="31">
        <f ca="1">IF(ROW()-ROW(Διαχείριση[[#Headers],[αρχικό
υπόλοιπο]])=1,ΠοσόΔανείου,IF(Διαχείριση[[#This Row],[ημερομηνία
πληρωμής]]="",0,INDEX(Διαχείριση[], ROW()-4,8)))</f>
        <v>79701.034763722404</v>
      </c>
      <c r="E275" s="31">
        <f ca="1">IF(ΚαταχωρημένεςΤιμές,IF(ROW()-ROW(Διαχείριση[[#Headers],[τόκος]])=1,-IPMT(Επιτoκιο/12,1,ΔιάρκειαΔανείου-ROWS($C$4:C275)+1,Διαχείριση[[#This Row],[αρχικό
υπόλοιπο]]),IFERROR(-IPMT(Επιτoκιο/12,1,Διαχείριση[[#This Row],[Αρ.
δόσεων που απομένουν]],D276),0)),0)</f>
        <v>328.99782984394568</v>
      </c>
      <c r="F275" s="31">
        <f ca="1">IFERROR(IF(AND(ΚαταχωρημένεςΤιμές,Διαχείριση[[#This Row],[ημερομηνία
πληρωμής]]&lt;&gt;""),-PPMT(Επιτoκιο/12,1,ΔιάρκειαΔανείου-ROWS($C$4:C275)+1,Διαχείριση[[#This Row],[αρχικό
υπόλοιπο]]),""),0)</f>
        <v>741.55560117543587</v>
      </c>
      <c r="G275" s="31">
        <f ca="1">IF(Διαχείριση[[#This Row],[ημερομηνία
πληρωμής]]="",0,ΦόροςΑκίνητηςΠεριουσίας)</f>
        <v>375</v>
      </c>
      <c r="H275" s="31">
        <f ca="1">IF(Διαχείριση[[#This Row],[ημερομηνία
πληρωμής]]="",0,Διαχείριση[[#This Row],[τόκος]]+Διαχείριση[[#This Row],[κεφάλαιο]]+Διαχείριση[[#This Row],[φόρος ακίνητης
περιουσίας]])</f>
        <v>1445.5534310193816</v>
      </c>
      <c r="I275" s="31">
        <f ca="1">IF(Διαχείριση[[#This Row],[ημερομηνία
πληρωμής]]="",0,Διαχείριση[[#This Row],[αρχικό
υπόλοιπο]]-Διαχείριση[[#This Row],[κεφάλαιο]])</f>
        <v>78959.479162546966</v>
      </c>
      <c r="J275" s="13">
        <f ca="1">IF(Διαχείριση[[#This Row],[υπόλοιπο
που απομένει]]&gt;0,ΤελευταίαΓραμμή-ROW(),0)</f>
        <v>88</v>
      </c>
    </row>
    <row r="276" spans="2:10" ht="15" customHeight="1" x14ac:dyDescent="0.25">
      <c r="B276" s="12">
        <f>ROWS($B$4:B276)</f>
        <v>273</v>
      </c>
      <c r="C276" s="30">
        <f ca="1">IF(ΚαταχωρημένεςΤιμές,IF(Διαχείριση[[#This Row],[Αρ.]]&lt;=ΔιάρκειαΔανείου,IF(ROW()-ROW(Διαχείριση[[#Headers],[ημερομηνία
πληρωμής]])=1,ΈναρξηΔανείου,IF(I275&gt;0,EDATE(C275,1),"")),""),"")</f>
        <v>51519</v>
      </c>
      <c r="D276" s="31">
        <f ca="1">IF(ROW()-ROW(Διαχείριση[[#Headers],[αρχικό
υπόλοιπο]])=1,ΠοσόΔανείου,IF(Διαχείριση[[#This Row],[ημερομηνία
πληρωμής]]="",0,INDEX(Διαχείριση[], ROW()-4,8)))</f>
        <v>78959.479162546966</v>
      </c>
      <c r="E276" s="31">
        <f ca="1">IF(ΚαταχωρημένεςΤιμές,IF(ROW()-ROW(Διαχείριση[[#Headers],[τόκος]])=1,-IPMT(Επιτoκιο/12,1,ΔιάρκειαΔανείου-ROWS($C$4:C276)+1,Διαχείριση[[#This Row],[αρχικό
υπόλοιπο]]),IFERROR(-IPMT(Επιτoκιο/12,1,Διαχείριση[[#This Row],[Αρ.
δόσεων που απομένουν]],D277),0)),0)</f>
        <v>325.89514060986102</v>
      </c>
      <c r="F276" s="31">
        <f ca="1">IFERROR(IF(AND(ΚαταχωρημένεςΤιμές,Διαχείριση[[#This Row],[ημερομηνία
πληρωμής]]&lt;&gt;""),-PPMT(Επιτoκιο/12,1,ΔιάρκειαΔανείου-ROWS($C$4:C276)+1,Διαχείριση[[#This Row],[αρχικό
υπόλοιπο]]),""),0)</f>
        <v>744.64541618033354</v>
      </c>
      <c r="G276" s="31">
        <f ca="1">IF(Διαχείριση[[#This Row],[ημερομηνία
πληρωμής]]="",0,ΦόροςΑκίνητηςΠεριουσίας)</f>
        <v>375</v>
      </c>
      <c r="H276" s="31">
        <f ca="1">IF(Διαχείριση[[#This Row],[ημερομηνία
πληρωμής]]="",0,Διαχείριση[[#This Row],[τόκος]]+Διαχείριση[[#This Row],[κεφάλαιο]]+Διαχείριση[[#This Row],[φόρος ακίνητης
περιουσίας]])</f>
        <v>1445.5405567901946</v>
      </c>
      <c r="I276" s="31">
        <f ca="1">IF(Διαχείριση[[#This Row],[ημερομηνία
πληρωμής]]="",0,Διαχείριση[[#This Row],[αρχικό
υπόλοιπο]]-Διαχείριση[[#This Row],[κεφάλαιο]])</f>
        <v>78214.833746366639</v>
      </c>
      <c r="J276" s="13">
        <f ca="1">IF(Διαχείριση[[#This Row],[υπόλοιπο
που απομένει]]&gt;0,ΤελευταίαΓραμμή-ROW(),0)</f>
        <v>87</v>
      </c>
    </row>
    <row r="277" spans="2:10" ht="15" customHeight="1" x14ac:dyDescent="0.25">
      <c r="B277" s="12">
        <f>ROWS($B$4:B277)</f>
        <v>274</v>
      </c>
      <c r="C277" s="30">
        <f ca="1">IF(ΚαταχωρημένεςΤιμές,IF(Διαχείριση[[#This Row],[Αρ.]]&lt;=ΔιάρκειαΔανείου,IF(ROW()-ROW(Διαχείριση[[#Headers],[ημερομηνία
πληρωμής]])=1,ΈναρξηΔανείου,IF(I276&gt;0,EDATE(C276,1),"")),""),"")</f>
        <v>51550</v>
      </c>
      <c r="D277" s="31">
        <f ca="1">IF(ROW()-ROW(Διαχείριση[[#Headers],[αρχικό
υπόλοιπο]])=1,ΠοσόΔανείου,IF(Διαχείριση[[#This Row],[ημερομηνία
πληρωμής]]="",0,INDEX(Διαχείριση[], ROW()-4,8)))</f>
        <v>78214.833746366639</v>
      </c>
      <c r="E277" s="31">
        <f ca="1">IF(ΚαταχωρημένεςΤιμές,IF(ROW()-ROW(Διαχείριση[[#Headers],[τόκος]])=1,-IPMT(Επιτoκιο/12,1,ΔιάρκειαΔανείου-ROWS($C$4:C277)+1,Διαχείριση[[#This Row],[αρχικό
υπόλοιπο]]),IFERROR(-IPMT(Επιτoκιο/12,1,Διαχείριση[[#This Row],[Αρ.
δόσεων που απομένουν]],D278),0)),0)</f>
        <v>322.7795235039676</v>
      </c>
      <c r="F277" s="31">
        <f ca="1">IFERROR(IF(AND(ΚαταχωρημένεςΤιμές,Διαχείριση[[#This Row],[ημερομηνία
πληρωμής]]&lt;&gt;""),-PPMT(Επιτoκιο/12,1,ΔιάρκειαΔανείου-ROWS($C$4:C277)+1,Διαχείριση[[#This Row],[αρχικό
υπόλοιπο]]),""),0)</f>
        <v>747.74810541441821</v>
      </c>
      <c r="G277" s="31">
        <f ca="1">IF(Διαχείριση[[#This Row],[ημερομηνία
πληρωμής]]="",0,ΦόροςΑκίνητηςΠεριουσίας)</f>
        <v>375</v>
      </c>
      <c r="H277" s="31">
        <f ca="1">IF(Διαχείριση[[#This Row],[ημερομηνία
πληρωμής]]="",0,Διαχείριση[[#This Row],[τόκος]]+Διαχείριση[[#This Row],[κεφάλαιο]]+Διαχείριση[[#This Row],[φόρος ακίνητης
περιουσίας]])</f>
        <v>1445.5276289183857</v>
      </c>
      <c r="I277" s="31">
        <f ca="1">IF(Διαχείριση[[#This Row],[ημερομηνία
πληρωμής]]="",0,Διαχείριση[[#This Row],[αρχικό
υπόλοιπο]]-Διαχείριση[[#This Row],[κεφάλαιο]])</f>
        <v>77467.085640952224</v>
      </c>
      <c r="J277" s="13">
        <f ca="1">IF(Διαχείριση[[#This Row],[υπόλοιπο
που απομένει]]&gt;0,ΤελευταίαΓραμμή-ROW(),0)</f>
        <v>86</v>
      </c>
    </row>
    <row r="278" spans="2:10" ht="15" customHeight="1" x14ac:dyDescent="0.25">
      <c r="B278" s="12">
        <f>ROWS($B$4:B278)</f>
        <v>275</v>
      </c>
      <c r="C278" s="30">
        <f ca="1">IF(ΚαταχωρημένεςΤιμές,IF(Διαχείριση[[#This Row],[Αρ.]]&lt;=ΔιάρκειαΔανείου,IF(ROW()-ROW(Διαχείριση[[#Headers],[ημερομηνία
πληρωμής]])=1,ΈναρξηΔανείου,IF(I277&gt;0,EDATE(C277,1),"")),""),"")</f>
        <v>51578</v>
      </c>
      <c r="D278" s="31">
        <f ca="1">IF(ROW()-ROW(Διαχείριση[[#Headers],[αρχικό
υπόλοιπο]])=1,ΠοσόΔανείου,IF(Διαχείριση[[#This Row],[ημερομηνία
πληρωμής]]="",0,INDEX(Διαχείριση[], ROW()-4,8)))</f>
        <v>77467.085640952224</v>
      </c>
      <c r="E278" s="31">
        <f ca="1">IF(ΚαταχωρημένεςΤιμές,IF(ROW()-ROW(Διαχείριση[[#Headers],[τόκος]])=1,-IPMT(Επιτoκιο/12,1,ΔιάρκειαΔανείου-ROWS($C$4:C278)+1,Διαχείριση[[#This Row],[αρχικό
υπόλοιπο]]),IFERROR(-IPMT(Επιτoκιο/12,1,Διαχείριση[[#This Row],[Αρ.
δόσεων που απομένουν]],D279),0)),0)</f>
        <v>319.65092466013294</v>
      </c>
      <c r="F278" s="31">
        <f ca="1">IFERROR(IF(AND(ΚαταχωρημένεςΤιμές,Διαχείριση[[#This Row],[ημερομηνία
πληρωμής]]&lt;&gt;""),-PPMT(Επιτoκιο/12,1,ΔιάρκειαΔανείου-ROWS($C$4:C278)+1,Διαχείριση[[#This Row],[αρχικό
υπόλοιπο]]),""),0)</f>
        <v>750.86372252031174</v>
      </c>
      <c r="G278" s="31">
        <f ca="1">IF(Διαχείριση[[#This Row],[ημερομηνία
πληρωμής]]="",0,ΦόροςΑκίνητηςΠεριουσίας)</f>
        <v>375</v>
      </c>
      <c r="H278" s="31">
        <f ca="1">IF(Διαχείριση[[#This Row],[ημερομηνία
πληρωμής]]="",0,Διαχείριση[[#This Row],[τόκος]]+Διαχείριση[[#This Row],[κεφάλαιο]]+Διαχείριση[[#This Row],[φόρος ακίνητης
περιουσίας]])</f>
        <v>1445.5146471804446</v>
      </c>
      <c r="I278" s="31">
        <f ca="1">IF(Διαχείριση[[#This Row],[ημερομηνία
πληρωμής]]="",0,Διαχείριση[[#This Row],[αρχικό
υπόλοιπο]]-Διαχείριση[[#This Row],[κεφάλαιο]])</f>
        <v>76716.221918431911</v>
      </c>
      <c r="J278" s="13">
        <f ca="1">IF(Διαχείριση[[#This Row],[υπόλοιπο
που απομένει]]&gt;0,ΤελευταίαΓραμμή-ROW(),0)</f>
        <v>85</v>
      </c>
    </row>
    <row r="279" spans="2:10" ht="15" customHeight="1" x14ac:dyDescent="0.25">
      <c r="B279" s="12">
        <f>ROWS($B$4:B279)</f>
        <v>276</v>
      </c>
      <c r="C279" s="30">
        <f ca="1">IF(ΚαταχωρημένεςΤιμές,IF(Διαχείριση[[#This Row],[Αρ.]]&lt;=ΔιάρκειαΔανείου,IF(ROW()-ROW(Διαχείριση[[#Headers],[ημερομηνία
πληρωμής]])=1,ΈναρξηΔανείου,IF(I278&gt;0,EDATE(C278,1),"")),""),"")</f>
        <v>51609</v>
      </c>
      <c r="D279" s="31">
        <f ca="1">IF(ROW()-ROW(Διαχείριση[[#Headers],[αρχικό
υπόλοιπο]])=1,ΠοσόΔανείου,IF(Διαχείριση[[#This Row],[ημερομηνία
πληρωμής]]="",0,INDEX(Διαχείριση[], ROW()-4,8)))</f>
        <v>76716.221918431911</v>
      </c>
      <c r="E279" s="31">
        <f ca="1">IF(ΚαταχωρημένεςΤιμές,IF(ROW()-ROW(Διαχείριση[[#Headers],[τόκος]])=1,-IPMT(Επιτoκιο/12,1,ΔιάρκειαΔανείου-ROWS($C$4:C279)+1,Διαχείριση[[#This Row],[αρχικό
υπόλοιπο]]),IFERROR(-IPMT(Επιτoκιο/12,1,Διαχείριση[[#This Row],[Αρ.
δόσεων που απομένουν]],D280),0)),0)</f>
        <v>316.50928998778238</v>
      </c>
      <c r="F279" s="31">
        <f ca="1">IFERROR(IF(AND(ΚαταχωρημένεςΤιμές,Διαχείριση[[#This Row],[ημερομηνία
πληρωμής]]&lt;&gt;""),-PPMT(Επιτoκιο/12,1,ΔιάρκειαΔανείου-ROWS($C$4:C279)+1,Διαχείριση[[#This Row],[αρχικό
υπόλοιπο]]),""),0)</f>
        <v>753.99232136414628</v>
      </c>
      <c r="G279" s="31">
        <f ca="1">IF(Διαχείριση[[#This Row],[ημερομηνία
πληρωμής]]="",0,ΦόροςΑκίνητηςΠεριουσίας)</f>
        <v>375</v>
      </c>
      <c r="H279" s="31">
        <f ca="1">IF(Διαχείριση[[#This Row],[ημερομηνία
πληρωμής]]="",0,Διαχείριση[[#This Row],[τόκος]]+Διαχείριση[[#This Row],[κεφάλαιο]]+Διαχείριση[[#This Row],[φόρος ακίνητης
περιουσίας]])</f>
        <v>1445.5016113519287</v>
      </c>
      <c r="I279" s="31">
        <f ca="1">IF(Διαχείριση[[#This Row],[ημερομηνία
πληρωμής]]="",0,Διαχείριση[[#This Row],[αρχικό
υπόλοιπο]]-Διαχείριση[[#This Row],[κεφάλαιο]])</f>
        <v>75962.229597067766</v>
      </c>
      <c r="J279" s="13">
        <f ca="1">IF(Διαχείριση[[#This Row],[υπόλοιπο
που απομένει]]&gt;0,ΤελευταίαΓραμμή-ROW(),0)</f>
        <v>84</v>
      </c>
    </row>
    <row r="280" spans="2:10" ht="15" customHeight="1" x14ac:dyDescent="0.25">
      <c r="B280" s="12">
        <f>ROWS($B$4:B280)</f>
        <v>277</v>
      </c>
      <c r="C280" s="30">
        <f ca="1">IF(ΚαταχωρημένεςΤιμές,IF(Διαχείριση[[#This Row],[Αρ.]]&lt;=ΔιάρκειαΔανείου,IF(ROW()-ROW(Διαχείριση[[#Headers],[ημερομηνία
πληρωμής]])=1,ΈναρξηΔανείου,IF(I279&gt;0,EDATE(C279,1),"")),""),"")</f>
        <v>51639</v>
      </c>
      <c r="D280" s="31">
        <f ca="1">IF(ROW()-ROW(Διαχείριση[[#Headers],[αρχικό
υπόλοιπο]])=1,ΠοσόΔανείου,IF(Διαχείριση[[#This Row],[ημερομηνία
πληρωμής]]="",0,INDEX(Διαχείριση[], ROW()-4,8)))</f>
        <v>75962.229597067766</v>
      </c>
      <c r="E280" s="31">
        <f ca="1">IF(ΚαταχωρημένεςΤιμές,IF(ROW()-ROW(Διαχείριση[[#Headers],[τόκος]])=1,-IPMT(Επιτoκιο/12,1,ΔιάρκειαΔανείου-ROWS($C$4:C280)+1,Διαχείριση[[#This Row],[αρχικό
υπόλοιπο]]),IFERROR(-IPMT(Επιτoκιο/12,1,Διαχείριση[[#This Row],[Αρ.
δόσεων που απομένουν]],D281),0)),0)</f>
        <v>313.35456517096361</v>
      </c>
      <c r="F280" s="31">
        <f ca="1">IFERROR(IF(AND(ΚαταχωρημένεςΤιμές,Διαχείριση[[#This Row],[ημερομηνία
πληρωμής]]&lt;&gt;""),-PPMT(Επιτoκιο/12,1,ΔιάρκειαΔανείου-ROWS($C$4:C280)+1,Διαχείριση[[#This Row],[αρχικό
υπόλοιπο]]),""),0)</f>
        <v>757.13395603649678</v>
      </c>
      <c r="G280" s="31">
        <f ca="1">IF(Διαχείριση[[#This Row],[ημερομηνία
πληρωμής]]="",0,ΦόροςΑκίνητηςΠεριουσίας)</f>
        <v>375</v>
      </c>
      <c r="H280" s="31">
        <f ca="1">IF(Διαχείριση[[#This Row],[ημερομηνία
πληρωμής]]="",0,Διαχείριση[[#This Row],[τόκος]]+Διαχείριση[[#This Row],[κεφάλαιο]]+Διαχείριση[[#This Row],[φόρος ακίνητης
περιουσίας]])</f>
        <v>1445.4885212074605</v>
      </c>
      <c r="I280" s="31">
        <f ca="1">IF(Διαχείριση[[#This Row],[ημερομηνία
πληρωμής]]="",0,Διαχείριση[[#This Row],[αρχικό
υπόλοιπο]]-Διαχείριση[[#This Row],[κεφάλαιο]])</f>
        <v>75205.095641031265</v>
      </c>
      <c r="J280" s="13">
        <f ca="1">IF(Διαχείριση[[#This Row],[υπόλοιπο
που απομένει]]&gt;0,ΤελευταίαΓραμμή-ROW(),0)</f>
        <v>83</v>
      </c>
    </row>
    <row r="281" spans="2:10" ht="15" customHeight="1" x14ac:dyDescent="0.25">
      <c r="B281" s="12">
        <f>ROWS($B$4:B281)</f>
        <v>278</v>
      </c>
      <c r="C281" s="30">
        <f ca="1">IF(ΚαταχωρημένεςΤιμές,IF(Διαχείριση[[#This Row],[Αρ.]]&lt;=ΔιάρκειαΔανείου,IF(ROW()-ROW(Διαχείριση[[#Headers],[ημερομηνία
πληρωμής]])=1,ΈναρξηΔανείου,IF(I280&gt;0,EDATE(C280,1),"")),""),"")</f>
        <v>51670</v>
      </c>
      <c r="D281" s="31">
        <f ca="1">IF(ROW()-ROW(Διαχείριση[[#Headers],[αρχικό
υπόλοιπο]])=1,ΠοσόΔανείου,IF(Διαχείριση[[#This Row],[ημερομηνία
πληρωμής]]="",0,INDEX(Διαχείριση[], ROW()-4,8)))</f>
        <v>75205.095641031265</v>
      </c>
      <c r="E281" s="31">
        <f ca="1">IF(ΚαταχωρημένεςΤιμές,IF(ROW()-ROW(Διαχείριση[[#Headers],[τόκος]])=1,-IPMT(Επιτoκιο/12,1,ΔιάρκειαΔανείου-ROWS($C$4:C281)+1,Διαχείριση[[#This Row],[αρχικό
υπόλοιπο]]),IFERROR(-IPMT(Επιτoκιο/12,1,Διαχείριση[[#This Row],[Αρ.
δόσεων που απομένουν]],D282),0)),0)</f>
        <v>310.18669566740812</v>
      </c>
      <c r="F281" s="31">
        <f ca="1">IFERROR(IF(AND(ΚαταχωρημένεςΤιμές,Διαχείριση[[#This Row],[ημερομηνία
πληρωμής]]&lt;&gt;""),-PPMT(Επιτoκιο/12,1,ΔιάρκειαΔανείου-ROWS($C$4:C281)+1,Διαχείριση[[#This Row],[αρχικό
υπόλοιπο]]),""),0)</f>
        <v>760.28868085331555</v>
      </c>
      <c r="G281" s="31">
        <f ca="1">IF(Διαχείριση[[#This Row],[ημερομηνία
πληρωμής]]="",0,ΦόροςΑκίνητηςΠεριουσίας)</f>
        <v>375</v>
      </c>
      <c r="H281" s="31">
        <f ca="1">IF(Διαχείριση[[#This Row],[ημερομηνία
πληρωμής]]="",0,Διαχείριση[[#This Row],[τόκος]]+Διαχείριση[[#This Row],[κεφάλαιο]]+Διαχείριση[[#This Row],[φόρος ακίνητης
περιουσίας]])</f>
        <v>1445.4753765207238</v>
      </c>
      <c r="I281" s="31">
        <f ca="1">IF(Διαχείριση[[#This Row],[ημερομηνία
πληρωμής]]="",0,Διαχείριση[[#This Row],[αρχικό
υπόλοιπο]]-Διαχείριση[[#This Row],[κεφάλαιο]])</f>
        <v>74444.806960177943</v>
      </c>
      <c r="J281" s="13">
        <f ca="1">IF(Διαχείριση[[#This Row],[υπόλοιπο
που απομένει]]&gt;0,ΤελευταίαΓραμμή-ROW(),0)</f>
        <v>82</v>
      </c>
    </row>
    <row r="282" spans="2:10" ht="15" customHeight="1" x14ac:dyDescent="0.25">
      <c r="B282" s="12">
        <f>ROWS($B$4:B282)</f>
        <v>279</v>
      </c>
      <c r="C282" s="30">
        <f ca="1">IF(ΚαταχωρημένεςΤιμές,IF(Διαχείριση[[#This Row],[Αρ.]]&lt;=ΔιάρκειαΔανείου,IF(ROW()-ROW(Διαχείριση[[#Headers],[ημερομηνία
πληρωμής]])=1,ΈναρξηΔανείου,IF(I281&gt;0,EDATE(C281,1),"")),""),"")</f>
        <v>51700</v>
      </c>
      <c r="D282" s="31">
        <f ca="1">IF(ROW()-ROW(Διαχείριση[[#Headers],[αρχικό
υπόλοιπο]])=1,ΠοσόΔανείου,IF(Διαχείριση[[#This Row],[ημερομηνία
πληρωμής]]="",0,INDEX(Διαχείριση[], ROW()-4,8)))</f>
        <v>74444.806960177943</v>
      </c>
      <c r="E282" s="31">
        <f ca="1">IF(ΚαταχωρημένεςΤιμές,IF(ROW()-ROW(Διαχείριση[[#Headers],[τόκος]])=1,-IPMT(Επιτoκιο/12,1,ΔιάρκειαΔανείου-ROWS($C$4:C282)+1,Διαχείριση[[#This Row],[αρχικό
υπόλοιπο]]),IFERROR(-IPMT(Επιτoκιο/12,1,Διαχείριση[[#This Row],[Αρ.
δόσεων που απομένουν]],D283),0)),0)</f>
        <v>307.00562670758779</v>
      </c>
      <c r="F282" s="31">
        <f ca="1">IFERROR(IF(AND(ΚαταχωρημένεςΤιμές,Διαχείριση[[#This Row],[ημερομηνία
πληρωμής]]&lt;&gt;""),-PPMT(Επιτoκιο/12,1,ΔιάρκειαΔανείου-ROWS($C$4:C282)+1,Διαχείριση[[#This Row],[αρχικό
υπόλοιπο]]),""),0)</f>
        <v>763.45655035687093</v>
      </c>
      <c r="G282" s="31">
        <f ca="1">IF(Διαχείριση[[#This Row],[ημερομηνία
πληρωμής]]="",0,ΦόροςΑκίνητηςΠεριουσίας)</f>
        <v>375</v>
      </c>
      <c r="H282" s="31">
        <f ca="1">IF(Διαχείριση[[#This Row],[ημερομηνία
πληρωμής]]="",0,Διαχείριση[[#This Row],[τόκος]]+Διαχείριση[[#This Row],[κεφάλαιο]]+Διαχείριση[[#This Row],[φόρος ακίνητης
περιουσίας]])</f>
        <v>1445.4621770644587</v>
      </c>
      <c r="I282" s="31">
        <f ca="1">IF(Διαχείριση[[#This Row],[ημερομηνία
πληρωμής]]="",0,Διαχείριση[[#This Row],[αρχικό
υπόλοιπο]]-Διαχείριση[[#This Row],[κεφάλαιο]])</f>
        <v>73681.350409821069</v>
      </c>
      <c r="J282" s="13">
        <f ca="1">IF(Διαχείριση[[#This Row],[υπόλοιπο
που απομένει]]&gt;0,ΤελευταίαΓραμμή-ROW(),0)</f>
        <v>81</v>
      </c>
    </row>
    <row r="283" spans="2:10" ht="15" customHeight="1" x14ac:dyDescent="0.25">
      <c r="B283" s="12">
        <f>ROWS($B$4:B283)</f>
        <v>280</v>
      </c>
      <c r="C283" s="30">
        <f ca="1">IF(ΚαταχωρημένεςΤιμές,IF(Διαχείριση[[#This Row],[Αρ.]]&lt;=ΔιάρκειαΔανείου,IF(ROW()-ROW(Διαχείριση[[#Headers],[ημερομηνία
πληρωμής]])=1,ΈναρξηΔανείου,IF(I282&gt;0,EDATE(C282,1),"")),""),"")</f>
        <v>51731</v>
      </c>
      <c r="D283" s="31">
        <f ca="1">IF(ROW()-ROW(Διαχείριση[[#Headers],[αρχικό
υπόλοιπο]])=1,ΠοσόΔανείου,IF(Διαχείριση[[#This Row],[ημερομηνία
πληρωμής]]="",0,INDEX(Διαχείριση[], ROW()-4,8)))</f>
        <v>73681.350409821069</v>
      </c>
      <c r="E283" s="31">
        <f ca="1">IF(ΚαταχωρημένεςΤιμές,IF(ROW()-ROW(Διαχείριση[[#Headers],[τόκος]])=1,-IPMT(Επιτoκιο/12,1,ΔιάρκειαΔανείου-ROWS($C$4:C283)+1,Διαχείριση[[#This Row],[αρχικό
υπόλοιπο]]),IFERROR(-IPMT(Επιτoκιο/12,1,Διαχείριση[[#This Row],[Αρ.
δόσεων που απομένουν]],D284),0)),0)</f>
        <v>303.81130329376822</v>
      </c>
      <c r="F283" s="31">
        <f ca="1">IFERROR(IF(AND(ΚαταχωρημένεςΤιμές,Διαχείριση[[#This Row],[ημερομηνία
πληρωμής]]&lt;&gt;""),-PPMT(Επιτoκιο/12,1,ΔιάρκειαΔανείου-ROWS($C$4:C283)+1,Διαχείριση[[#This Row],[αρχικό
υπόλοιπο]]),""),0)</f>
        <v>766.63761931669126</v>
      </c>
      <c r="G283" s="31">
        <f ca="1">IF(Διαχείριση[[#This Row],[ημερομηνία
πληρωμής]]="",0,ΦόροςΑκίνητηςΠεριουσίας)</f>
        <v>375</v>
      </c>
      <c r="H283" s="31">
        <f ca="1">IF(Διαχείριση[[#This Row],[ημερομηνία
πληρωμής]]="",0,Διαχείριση[[#This Row],[τόκος]]+Διαχείριση[[#This Row],[κεφάλαιο]]+Διαχείριση[[#This Row],[φόρος ακίνητης
περιουσίας]])</f>
        <v>1445.4489226104595</v>
      </c>
      <c r="I283" s="31">
        <f ca="1">IF(Διαχείριση[[#This Row],[ημερομηνία
πληρωμής]]="",0,Διαχείριση[[#This Row],[αρχικό
υπόλοιπο]]-Διαχείριση[[#This Row],[κεφάλαιο]])</f>
        <v>72914.712790504374</v>
      </c>
      <c r="J283" s="13">
        <f ca="1">IF(Διαχείριση[[#This Row],[υπόλοιπο
που απομένει]]&gt;0,ΤελευταίαΓραμμή-ROW(),0)</f>
        <v>80</v>
      </c>
    </row>
    <row r="284" spans="2:10" ht="15" customHeight="1" x14ac:dyDescent="0.25">
      <c r="B284" s="12">
        <f>ROWS($B$4:B284)</f>
        <v>281</v>
      </c>
      <c r="C284" s="30">
        <f ca="1">IF(ΚαταχωρημένεςΤιμές,IF(Διαχείριση[[#This Row],[Αρ.]]&lt;=ΔιάρκειαΔανείου,IF(ROW()-ROW(Διαχείριση[[#Headers],[ημερομηνία
πληρωμής]])=1,ΈναρξηΔανείου,IF(I283&gt;0,EDATE(C283,1),"")),""),"")</f>
        <v>51762</v>
      </c>
      <c r="D284" s="31">
        <f ca="1">IF(ROW()-ROW(Διαχείριση[[#Headers],[αρχικό
υπόλοιπο]])=1,ΠοσόΔανείου,IF(Διαχείριση[[#This Row],[ημερομηνία
πληρωμής]]="",0,INDEX(Διαχείριση[], ROW()-4,8)))</f>
        <v>72914.712790504374</v>
      </c>
      <c r="E284" s="31">
        <f ca="1">IF(ΚαταχωρημένεςΤιμές,IF(ROW()-ROW(Διαχείριση[[#Headers],[τόκος]])=1,-IPMT(Επιτoκιο/12,1,ΔιάρκειαΔανείου-ROWS($C$4:C284)+1,Διαχείριση[[#This Row],[αρχικό
υπόλοιπο]]),IFERROR(-IPMT(Επιτoκιο/12,1,Διαχείριση[[#This Row],[Αρ.
δόσεων που απομένουν]],D285),0)),0)</f>
        <v>300.60367019905777</v>
      </c>
      <c r="F284" s="31">
        <f ca="1">IFERROR(IF(AND(ΚαταχωρημένεςΤιμές,Διαχείριση[[#This Row],[ημερομηνία
πληρωμής]]&lt;&gt;""),-PPMT(Επιτoκιο/12,1,ΔιάρκειαΔανείου-ROWS($C$4:C284)+1,Διαχείριση[[#This Row],[αρχικό
υπόλοιπο]]),""),0)</f>
        <v>769.83194273051083</v>
      </c>
      <c r="G284" s="31">
        <f ca="1">IF(Διαχείριση[[#This Row],[ημερομηνία
πληρωμής]]="",0,ΦόροςΑκίνητηςΠεριουσίας)</f>
        <v>375</v>
      </c>
      <c r="H284" s="31">
        <f ca="1">IF(Διαχείριση[[#This Row],[ημερομηνία
πληρωμής]]="",0,Διαχείριση[[#This Row],[τόκος]]+Διαχείριση[[#This Row],[κεφάλαιο]]+Διαχείριση[[#This Row],[φόρος ακίνητης
περιουσίας]])</f>
        <v>1445.4356129295686</v>
      </c>
      <c r="I284" s="31">
        <f ca="1">IF(Διαχείριση[[#This Row],[ημερομηνία
πληρωμής]]="",0,Διαχείριση[[#This Row],[αρχικό
υπόλοιπο]]-Διαχείριση[[#This Row],[κεφάλαιο]])</f>
        <v>72144.880847773864</v>
      </c>
      <c r="J284" s="13">
        <f ca="1">IF(Διαχείριση[[#This Row],[υπόλοιπο
που απομένει]]&gt;0,ΤελευταίαΓραμμή-ROW(),0)</f>
        <v>79</v>
      </c>
    </row>
    <row r="285" spans="2:10" ht="15" customHeight="1" x14ac:dyDescent="0.25">
      <c r="B285" s="12">
        <f>ROWS($B$4:B285)</f>
        <v>282</v>
      </c>
      <c r="C285" s="30">
        <f ca="1">IF(ΚαταχωρημένεςΤιμές,IF(Διαχείριση[[#This Row],[Αρ.]]&lt;=ΔιάρκειαΔανείου,IF(ROW()-ROW(Διαχείριση[[#Headers],[ημερομηνία
πληρωμής]])=1,ΈναρξηΔανείου,IF(I284&gt;0,EDATE(C284,1),"")),""),"")</f>
        <v>51792</v>
      </c>
      <c r="D285" s="31">
        <f ca="1">IF(ROW()-ROW(Διαχείριση[[#Headers],[αρχικό
υπόλοιπο]])=1,ΠοσόΔανείου,IF(Διαχείριση[[#This Row],[ημερομηνία
πληρωμής]]="",0,INDEX(Διαχείριση[], ROW()-4,8)))</f>
        <v>72144.880847773864</v>
      </c>
      <c r="E285" s="31">
        <f ca="1">IF(ΚαταχωρημένεςΤιμές,IF(ROW()-ROW(Διαχείριση[[#Headers],[τόκος]])=1,-IPMT(Επιτoκιο/12,1,ΔιάρκειαΔανείου-ROWS($C$4:C285)+1,Διαχείριση[[#This Row],[αρχικό
υπόλοιπο]]),IFERROR(-IPMT(Επιτoκιο/12,1,Διαχείριση[[#This Row],[Αρ.
δόσεων που απομένουν]],D286),0)),0)</f>
        <v>297.38267196645268</v>
      </c>
      <c r="F285" s="31">
        <f ca="1">IFERROR(IF(AND(ΚαταχωρημένεςΤιμές,Διαχείριση[[#This Row],[ημερομηνία
πληρωμής]]&lt;&gt;""),-PPMT(Επιτoκιο/12,1,ΔιάρκειαΔανείου-ROWS($C$4:C285)+1,Διαχείριση[[#This Row],[αρχικό
υπόλοιπο]]),""),0)</f>
        <v>773.03957582522128</v>
      </c>
      <c r="G285" s="31">
        <f ca="1">IF(Διαχείριση[[#This Row],[ημερομηνία
πληρωμής]]="",0,ΦόροςΑκίνητηςΠεριουσίας)</f>
        <v>375</v>
      </c>
      <c r="H285" s="31">
        <f ca="1">IF(Διαχείριση[[#This Row],[ημερομηνία
πληρωμής]]="",0,Διαχείριση[[#This Row],[τόκος]]+Διαχείριση[[#This Row],[κεφάλαιο]]+Διαχείριση[[#This Row],[φόρος ακίνητης
περιουσίας]])</f>
        <v>1445.422247791674</v>
      </c>
      <c r="I285" s="31">
        <f ca="1">IF(Διαχείριση[[#This Row],[ημερομηνία
πληρωμής]]="",0,Διαχείριση[[#This Row],[αρχικό
υπόλοιπο]]-Διαχείριση[[#This Row],[κεφάλαιο]])</f>
        <v>71371.841271948637</v>
      </c>
      <c r="J285" s="13">
        <f ca="1">IF(Διαχείριση[[#This Row],[υπόλοιπο
που απομένει]]&gt;0,ΤελευταίαΓραμμή-ROW(),0)</f>
        <v>78</v>
      </c>
    </row>
    <row r="286" spans="2:10" ht="15" customHeight="1" x14ac:dyDescent="0.25">
      <c r="B286" s="12">
        <f>ROWS($B$4:B286)</f>
        <v>283</v>
      </c>
      <c r="C286" s="30">
        <f ca="1">IF(ΚαταχωρημένεςΤιμές,IF(Διαχείριση[[#This Row],[Αρ.]]&lt;=ΔιάρκειαΔανείου,IF(ROW()-ROW(Διαχείριση[[#Headers],[ημερομηνία
πληρωμής]])=1,ΈναρξηΔανείου,IF(I285&gt;0,EDATE(C285,1),"")),""),"")</f>
        <v>51823</v>
      </c>
      <c r="D286" s="31">
        <f ca="1">IF(ROW()-ROW(Διαχείριση[[#Headers],[αρχικό
υπόλοιπο]])=1,ΠοσόΔανείου,IF(Διαχείριση[[#This Row],[ημερομηνία
πληρωμής]]="",0,INDEX(Διαχείριση[], ROW()-4,8)))</f>
        <v>71371.841271948637</v>
      </c>
      <c r="E286" s="31">
        <f ca="1">IF(ΚαταχωρημένεςΤιμές,IF(ROW()-ROW(Διαχείριση[[#Headers],[τόκος]])=1,-IPMT(Επιτoκιο/12,1,ΔιάρκειαΔανείου-ROWS($C$4:C286)+1,Διαχείριση[[#This Row],[αρχικό
υπόλοιπο]]),IFERROR(-IPMT(Επιτoκιο/12,1,Διαχείριση[[#This Row],[Αρ.
δόσεων που απομένουν]],D287),0)),0)</f>
        <v>294.14825290787837</v>
      </c>
      <c r="F286" s="31">
        <f ca="1">IFERROR(IF(AND(ΚαταχωρημένεςΤιμές,Διαχείριση[[#This Row],[ημερομηνία
πληρωμής]]&lt;&gt;""),-PPMT(Επιτoκιο/12,1,ΔιάρκειαΔανείου-ROWS($C$4:C286)+1,Διαχείριση[[#This Row],[αρχικό
υπόλοιπο]]),""),0)</f>
        <v>776.26057405782615</v>
      </c>
      <c r="G286" s="31">
        <f ca="1">IF(Διαχείριση[[#This Row],[ημερομηνία
πληρωμής]]="",0,ΦόροςΑκίνητηςΠεριουσίας)</f>
        <v>375</v>
      </c>
      <c r="H286" s="31">
        <f ca="1">IF(Διαχείριση[[#This Row],[ημερομηνία
πληρωμής]]="",0,Διαχείριση[[#This Row],[τόκος]]+Διαχείριση[[#This Row],[κεφάλαιο]]+Διαχείριση[[#This Row],[φόρος ακίνητης
περιουσίας]])</f>
        <v>1445.4088269657045</v>
      </c>
      <c r="I286" s="31">
        <f ca="1">IF(Διαχείριση[[#This Row],[ημερομηνία
πληρωμής]]="",0,Διαχείριση[[#This Row],[αρχικό
υπόλοιπο]]-Διαχείριση[[#This Row],[κεφάλαιο]])</f>
        <v>70595.580697890808</v>
      </c>
      <c r="J286" s="13">
        <f ca="1">IF(Διαχείριση[[#This Row],[υπόλοιπο
που απομένει]]&gt;0,ΤελευταίαΓραμμή-ROW(),0)</f>
        <v>77</v>
      </c>
    </row>
    <row r="287" spans="2:10" ht="15" customHeight="1" x14ac:dyDescent="0.25">
      <c r="B287" s="12">
        <f>ROWS($B$4:B287)</f>
        <v>284</v>
      </c>
      <c r="C287" s="30">
        <f ca="1">IF(ΚαταχωρημένεςΤιμές,IF(Διαχείριση[[#This Row],[Αρ.]]&lt;=ΔιάρκειαΔανείου,IF(ROW()-ROW(Διαχείριση[[#Headers],[ημερομηνία
πληρωμής]])=1,ΈναρξηΔανείου,IF(I286&gt;0,EDATE(C286,1),"")),""),"")</f>
        <v>51853</v>
      </c>
      <c r="D287" s="31">
        <f ca="1">IF(ROW()-ROW(Διαχείριση[[#Headers],[αρχικό
υπόλοιπο]])=1,ΠοσόΔανείου,IF(Διαχείριση[[#This Row],[ημερομηνία
πληρωμής]]="",0,INDEX(Διαχείριση[], ROW()-4,8)))</f>
        <v>70595.580697890808</v>
      </c>
      <c r="E287" s="31">
        <f ca="1">IF(ΚαταχωρημένεςΤιμές,IF(ROW()-ROW(Διαχείριση[[#Headers],[τόκος]])=1,-IPMT(Επιτoκιο/12,1,ΔιάρκειαΔανείου-ROWS($C$4:C287)+1,Διαχείριση[[#This Row],[αρχικό
υπόλοιπο]]),IFERROR(-IPMT(Επιτoκιο/12,1,Διαχείριση[[#This Row],[Αρ.
δόσεων που απομένουν]],D288),0)),0)</f>
        <v>290.90035710322667</v>
      </c>
      <c r="F287" s="31">
        <f ca="1">IFERROR(IF(AND(ΚαταχωρημένεςΤιμές,Διαχείριση[[#This Row],[ημερομηνία
πληρωμής]]&lt;&gt;""),-PPMT(Επιτoκιο/12,1,ΔιάρκειαΔανείου-ROWS($C$4:C287)+1,Διαχείριση[[#This Row],[αρχικό
υπόλοιπο]]),""),0)</f>
        <v>779.49499311640034</v>
      </c>
      <c r="G287" s="31">
        <f ca="1">IF(Διαχείριση[[#This Row],[ημερομηνία
πληρωμής]]="",0,ΦόροςΑκίνητηςΠεριουσίας)</f>
        <v>375</v>
      </c>
      <c r="H287" s="31">
        <f ca="1">IF(Διαχείριση[[#This Row],[ημερομηνία
πληρωμής]]="",0,Διαχείριση[[#This Row],[τόκος]]+Διαχείριση[[#This Row],[κεφάλαιο]]+Διαχείριση[[#This Row],[φόρος ακίνητης
περιουσίας]])</f>
        <v>1445.3953502196271</v>
      </c>
      <c r="I287" s="31">
        <f ca="1">IF(Διαχείριση[[#This Row],[ημερομηνία
πληρωμής]]="",0,Διαχείριση[[#This Row],[αρχικό
υπόλοιπο]]-Διαχείριση[[#This Row],[κεφάλαιο]])</f>
        <v>69816.085704774407</v>
      </c>
      <c r="J287" s="13">
        <f ca="1">IF(Διαχείριση[[#This Row],[υπόλοιπο
που απομένει]]&gt;0,ΤελευταίαΓραμμή-ROW(),0)</f>
        <v>76</v>
      </c>
    </row>
    <row r="288" spans="2:10" ht="15" customHeight="1" x14ac:dyDescent="0.25">
      <c r="B288" s="12">
        <f>ROWS($B$4:B288)</f>
        <v>285</v>
      </c>
      <c r="C288" s="30">
        <f ca="1">IF(ΚαταχωρημένεςΤιμές,IF(Διαχείριση[[#This Row],[Αρ.]]&lt;=ΔιάρκειαΔανείου,IF(ROW()-ROW(Διαχείριση[[#Headers],[ημερομηνία
πληρωμής]])=1,ΈναρξηΔανείου,IF(I287&gt;0,EDATE(C287,1),"")),""),"")</f>
        <v>51884</v>
      </c>
      <c r="D288" s="31">
        <f ca="1">IF(ROW()-ROW(Διαχείριση[[#Headers],[αρχικό
υπόλοιπο]])=1,ΠοσόΔανείου,IF(Διαχείριση[[#This Row],[ημερομηνία
πληρωμής]]="",0,INDEX(Διαχείριση[], ROW()-4,8)))</f>
        <v>69816.085704774407</v>
      </c>
      <c r="E288" s="31">
        <f ca="1">IF(ΚαταχωρημένεςΤιμές,IF(ROW()-ROW(Διαχείριση[[#Headers],[τόκος]])=1,-IPMT(Επιτoκιο/12,1,ΔιάρκειαΔανείου-ROWS($C$4:C288)+1,Διαχείριση[[#This Row],[αρχικό
υπόλοιπο]]),IFERROR(-IPMT(Επιτoκιο/12,1,Διαχείριση[[#This Row],[Αρ.
δόσεων που απομένουν]],D289),0)),0)</f>
        <v>287.63892839938893</v>
      </c>
      <c r="F288" s="31">
        <f ca="1">IFERROR(IF(AND(ΚαταχωρημένεςΤιμές,Διαχείριση[[#This Row],[ημερομηνία
πληρωμής]]&lt;&gt;""),-PPMT(Επιτoκιο/12,1,ΔιάρκειαΔανείου-ROWS($C$4:C288)+1,Διαχείριση[[#This Row],[αρχικό
υπόλοιπο]]),""),0)</f>
        <v>782.7428889210521</v>
      </c>
      <c r="G288" s="31">
        <f ca="1">IF(Διαχείριση[[#This Row],[ημερομηνία
πληρωμής]]="",0,ΦόροςΑκίνητηςΠεριουσίας)</f>
        <v>375</v>
      </c>
      <c r="H288" s="31">
        <f ca="1">IF(Διαχείριση[[#This Row],[ημερομηνία
πληρωμής]]="",0,Διαχείριση[[#This Row],[τόκος]]+Διαχείριση[[#This Row],[κεφάλαιο]]+Διαχείριση[[#This Row],[φόρος ακίνητης
περιουσίας]])</f>
        <v>1445.3818173204411</v>
      </c>
      <c r="I288" s="31">
        <f ca="1">IF(Διαχείριση[[#This Row],[ημερομηνία
πληρωμής]]="",0,Διαχείριση[[#This Row],[αρχικό
υπόλοιπο]]-Διαχείριση[[#This Row],[κεφάλαιο]])</f>
        <v>69033.34281585335</v>
      </c>
      <c r="J288" s="13">
        <f ca="1">IF(Διαχείριση[[#This Row],[υπόλοιπο
που απομένει]]&gt;0,ΤελευταίαΓραμμή-ROW(),0)</f>
        <v>75</v>
      </c>
    </row>
    <row r="289" spans="2:10" ht="15" customHeight="1" x14ac:dyDescent="0.25">
      <c r="B289" s="12">
        <f>ROWS($B$4:B289)</f>
        <v>286</v>
      </c>
      <c r="C289" s="30">
        <f ca="1">IF(ΚαταχωρημένεςΤιμές,IF(Διαχείριση[[#This Row],[Αρ.]]&lt;=ΔιάρκειαΔανείου,IF(ROW()-ROW(Διαχείριση[[#Headers],[ημερομηνία
πληρωμής]])=1,ΈναρξηΔανείου,IF(I288&gt;0,EDATE(C288,1),"")),""),"")</f>
        <v>51915</v>
      </c>
      <c r="D289" s="31">
        <f ca="1">IF(ROW()-ROW(Διαχείριση[[#Headers],[αρχικό
υπόλοιπο]])=1,ΠοσόΔανείου,IF(Διαχείριση[[#This Row],[ημερομηνία
πληρωμής]]="",0,INDEX(Διαχείριση[], ROW()-4,8)))</f>
        <v>69033.34281585335</v>
      </c>
      <c r="E289" s="31">
        <f ca="1">IF(ΚαταχωρημένεςΤιμές,IF(ROW()-ROW(Διαχείριση[[#Headers],[τόκος]])=1,-IPMT(Επιτoκιο/12,1,ΔιάρκειαΔανείου-ROWS($C$4:C289)+1,Διαχείριση[[#This Row],[αρχικό
υπόλοιπο]]),IFERROR(-IPMT(Επιτoκιο/12,1,Διαχείριση[[#This Row],[Αρ.
δόσεων που απομένουν]],D290),0)),0)</f>
        <v>284.36391040928527</v>
      </c>
      <c r="F289" s="31">
        <f ca="1">IFERROR(IF(AND(ΚαταχωρημένεςΤιμές,Διαχείριση[[#This Row],[ημερομηνία
πληρωμής]]&lt;&gt;""),-PPMT(Επιτoκιο/12,1,ΔιάρκειαΔανείου-ROWS($C$4:C289)+1,Διαχείριση[[#This Row],[αρχικό
υπόλοιπο]]),""),0)</f>
        <v>786.00431762488984</v>
      </c>
      <c r="G289" s="31">
        <f ca="1">IF(Διαχείριση[[#This Row],[ημερομηνία
πληρωμής]]="",0,ΦόροςΑκίνητηςΠεριουσίας)</f>
        <v>375</v>
      </c>
      <c r="H289" s="31">
        <f ca="1">IF(Διαχείριση[[#This Row],[ημερομηνία
πληρωμής]]="",0,Διαχείριση[[#This Row],[τόκος]]+Διαχείριση[[#This Row],[κεφάλαιο]]+Διαχείριση[[#This Row],[φόρος ακίνητης
περιουσίας]])</f>
        <v>1445.368228034175</v>
      </c>
      <c r="I289" s="31">
        <f ca="1">IF(Διαχείριση[[#This Row],[ημερομηνία
πληρωμής]]="",0,Διαχείριση[[#This Row],[αρχικό
υπόλοιπο]]-Διαχείριση[[#This Row],[κεφάλαιο]])</f>
        <v>68247.338498228462</v>
      </c>
      <c r="J289" s="13">
        <f ca="1">IF(Διαχείριση[[#This Row],[υπόλοιπο
που απομένει]]&gt;0,ΤελευταίαΓραμμή-ROW(),0)</f>
        <v>74</v>
      </c>
    </row>
    <row r="290" spans="2:10" ht="15" customHeight="1" x14ac:dyDescent="0.25">
      <c r="B290" s="12">
        <f>ROWS($B$4:B290)</f>
        <v>287</v>
      </c>
      <c r="C290" s="30">
        <f ca="1">IF(ΚαταχωρημένεςΤιμές,IF(Διαχείριση[[#This Row],[Αρ.]]&lt;=ΔιάρκειαΔανείου,IF(ROW()-ROW(Διαχείριση[[#Headers],[ημερομηνία
πληρωμής]])=1,ΈναρξηΔανείου,IF(I289&gt;0,EDATE(C289,1),"")),""),"")</f>
        <v>51943</v>
      </c>
      <c r="D290" s="31">
        <f ca="1">IF(ROW()-ROW(Διαχείριση[[#Headers],[αρχικό
υπόλοιπο]])=1,ΠοσόΔανείου,IF(Διαχείριση[[#This Row],[ημερομηνία
πληρωμής]]="",0,INDEX(Διαχείριση[], ROW()-4,8)))</f>
        <v>68247.338498228462</v>
      </c>
      <c r="E290" s="31">
        <f ca="1">IF(ΚαταχωρημένεςΤιμές,IF(ROW()-ROW(Διαχείριση[[#Headers],[τόκος]])=1,-IPMT(Επιτoκιο/12,1,ΔιάρκειαΔανείου-ROWS($C$4:C290)+1,Διαχείριση[[#This Row],[αρχικό
υπόλοιπο]]),IFERROR(-IPMT(Επιτoκιο/12,1,Διαχείριση[[#This Row],[Αρ.
δόσεων που απομένουν]],D291),0)),0)</f>
        <v>281.07524651088943</v>
      </c>
      <c r="F290" s="31">
        <f ca="1">IFERROR(IF(AND(ΚαταχωρημένεςΤιμές,Διαχείριση[[#This Row],[ημερομηνία
πληρωμής]]&lt;&gt;""),-PPMT(Επιτoκιο/12,1,ΔιάρκειαΔανείου-ROWS($C$4:C290)+1,Διαχείριση[[#This Row],[αρχικό
υπόλοιπο]]),""),0)</f>
        <v>789.27933561499356</v>
      </c>
      <c r="G290" s="31">
        <f ca="1">IF(Διαχείριση[[#This Row],[ημερομηνία
πληρωμής]]="",0,ΦόροςΑκίνητηςΠεριουσίας)</f>
        <v>375</v>
      </c>
      <c r="H290" s="31">
        <f ca="1">IF(Διαχείριση[[#This Row],[ημερομηνία
πληρωμής]]="",0,Διαχείριση[[#This Row],[τόκος]]+Διαχείριση[[#This Row],[κεφάλαιο]]+Διαχείριση[[#This Row],[φόρος ακίνητης
περιουσίας]])</f>
        <v>1445.3545821258831</v>
      </c>
      <c r="I290" s="31">
        <f ca="1">IF(Διαχείριση[[#This Row],[ημερομηνία
πληρωμής]]="",0,Διαχείριση[[#This Row],[αρχικό
υπόλοιπο]]-Διαχείριση[[#This Row],[κεφάλαιο]])</f>
        <v>67458.05916261347</v>
      </c>
      <c r="J290" s="13">
        <f ca="1">IF(Διαχείριση[[#This Row],[υπόλοιπο
που απομένει]]&gt;0,ΤελευταίαΓραμμή-ROW(),0)</f>
        <v>73</v>
      </c>
    </row>
    <row r="291" spans="2:10" ht="15" customHeight="1" x14ac:dyDescent="0.25">
      <c r="B291" s="12">
        <f>ROWS($B$4:B291)</f>
        <v>288</v>
      </c>
      <c r="C291" s="30">
        <f ca="1">IF(ΚαταχωρημένεςΤιμές,IF(Διαχείριση[[#This Row],[Αρ.]]&lt;=ΔιάρκειαΔανείου,IF(ROW()-ROW(Διαχείριση[[#Headers],[ημερομηνία
πληρωμής]])=1,ΈναρξηΔανείου,IF(I290&gt;0,EDATE(C290,1),"")),""),"")</f>
        <v>51974</v>
      </c>
      <c r="D291" s="31">
        <f ca="1">IF(ROW()-ROW(Διαχείριση[[#Headers],[αρχικό
υπόλοιπο]])=1,ΠοσόΔανείου,IF(Διαχείριση[[#This Row],[ημερομηνία
πληρωμής]]="",0,INDEX(Διαχείριση[], ROW()-4,8)))</f>
        <v>67458.05916261347</v>
      </c>
      <c r="E291" s="31">
        <f ca="1">IF(ΚαταχωρημένεςΤιμές,IF(ROW()-ROW(Διαχείριση[[#Headers],[τόκος]])=1,-IPMT(Επιτoκιο/12,1,ΔιάρκειαΔανείου-ROWS($C$4:C291)+1,Διαχείριση[[#This Row],[αρχικό
υπόλοιπο]]),IFERROR(-IPMT(Επιτoκιο/12,1,Διαχείριση[[#This Row],[Αρ.
δόσεων που απομένουν]],D292),0)),0)</f>
        <v>277.77287984625036</v>
      </c>
      <c r="F291" s="31">
        <f ca="1">IFERROR(IF(AND(ΚαταχωρημένεςΤιμές,Διαχείριση[[#This Row],[ημερομηνία
πληρωμής]]&lt;&gt;""),-PPMT(Επιτoκιο/12,1,ΔιάρκειαΔανείου-ROWS($C$4:C291)+1,Διαχείριση[[#This Row],[αρχικό
υπόλοιπο]]),""),0)</f>
        <v>792.5679995133894</v>
      </c>
      <c r="G291" s="31">
        <f ca="1">IF(Διαχείριση[[#This Row],[ημερομηνία
πληρωμής]]="",0,ΦόροςΑκίνητηςΠεριουσίας)</f>
        <v>375</v>
      </c>
      <c r="H291" s="31">
        <f ca="1">IF(Διαχείριση[[#This Row],[ημερομηνία
πληρωμής]]="",0,Διαχείριση[[#This Row],[τόκος]]+Διαχείριση[[#This Row],[κεφάλαιο]]+Διαχείριση[[#This Row],[φόρος ακίνητης
περιουσίας]])</f>
        <v>1445.3408793596398</v>
      </c>
      <c r="I291" s="31">
        <f ca="1">IF(Διαχείριση[[#This Row],[ημερομηνία
πληρωμής]]="",0,Διαχείριση[[#This Row],[αρχικό
υπόλοιπο]]-Διαχείριση[[#This Row],[κεφάλαιο]])</f>
        <v>66665.491163100087</v>
      </c>
      <c r="J291" s="13">
        <f ca="1">IF(Διαχείριση[[#This Row],[υπόλοιπο
που απομένει]]&gt;0,ΤελευταίαΓραμμή-ROW(),0)</f>
        <v>72</v>
      </c>
    </row>
    <row r="292" spans="2:10" ht="15" customHeight="1" x14ac:dyDescent="0.25">
      <c r="B292" s="12">
        <f>ROWS($B$4:B292)</f>
        <v>289</v>
      </c>
      <c r="C292" s="30">
        <f ca="1">IF(ΚαταχωρημένεςΤιμές,IF(Διαχείριση[[#This Row],[Αρ.]]&lt;=ΔιάρκειαΔανείου,IF(ROW()-ROW(Διαχείριση[[#Headers],[ημερομηνία
πληρωμής]])=1,ΈναρξηΔανείου,IF(I291&gt;0,EDATE(C291,1),"")),""),"")</f>
        <v>52004</v>
      </c>
      <c r="D292" s="31">
        <f ca="1">IF(ROW()-ROW(Διαχείριση[[#Headers],[αρχικό
υπόλοιπο]])=1,ΠοσόΔανείου,IF(Διαχείριση[[#This Row],[ημερομηνία
πληρωμής]]="",0,INDEX(Διαχείριση[], ROW()-4,8)))</f>
        <v>66665.491163100087</v>
      </c>
      <c r="E292" s="31">
        <f ca="1">IF(ΚαταχωρημένεςΤιμές,IF(ROW()-ROW(Διαχείριση[[#Headers],[τόκος]])=1,-IPMT(Επιτoκιο/12,1,ΔιάρκειαΔανείου-ROWS($C$4:C292)+1,Διαχείριση[[#This Row],[αρχικό
υπόλοιπο]]),IFERROR(-IPMT(Επιτoκιο/12,1,Διαχείριση[[#This Row],[Αρ.
δόσεων που απομένουν]],D293),0)),0)</f>
        <v>274.45675332050854</v>
      </c>
      <c r="F292" s="31">
        <f ca="1">IFERROR(IF(AND(ΚαταχωρημένεςΤιμές,Διαχείριση[[#This Row],[ημερομηνία
πληρωμής]]&lt;&gt;""),-PPMT(Επιτoκιο/12,1,ΔιάρκειαΔανείου-ROWS($C$4:C292)+1,Διαχείριση[[#This Row],[αρχικό
υπόλοιπο]]),""),0)</f>
        <v>795.87036617802869</v>
      </c>
      <c r="G292" s="31">
        <f ca="1">IF(Διαχείριση[[#This Row],[ημερομηνία
πληρωμής]]="",0,ΦόροςΑκίνητηςΠεριουσίας)</f>
        <v>375</v>
      </c>
      <c r="H292" s="31">
        <f ca="1">IF(Διαχείριση[[#This Row],[ημερομηνία
πληρωμής]]="",0,Διαχείριση[[#This Row],[τόκος]]+Διαχείριση[[#This Row],[κεφάλαιο]]+Διαχείριση[[#This Row],[φόρος ακίνητης
περιουσίας]])</f>
        <v>1445.3271194985373</v>
      </c>
      <c r="I292" s="31">
        <f ca="1">IF(Διαχείριση[[#This Row],[ημερομηνία
πληρωμής]]="",0,Διαχείριση[[#This Row],[αρχικό
υπόλοιπο]]-Διαχείριση[[#This Row],[κεφάλαιο]])</f>
        <v>65869.620796922056</v>
      </c>
      <c r="J292" s="13">
        <f ca="1">IF(Διαχείριση[[#This Row],[υπόλοιπο
που απομένει]]&gt;0,ΤελευταίαΓραμμή-ROW(),0)</f>
        <v>71</v>
      </c>
    </row>
    <row r="293" spans="2:10" ht="15" customHeight="1" x14ac:dyDescent="0.25">
      <c r="B293" s="12">
        <f>ROWS($B$4:B293)</f>
        <v>290</v>
      </c>
      <c r="C293" s="30">
        <f ca="1">IF(ΚαταχωρημένεςΤιμές,IF(Διαχείριση[[#This Row],[Αρ.]]&lt;=ΔιάρκειαΔανείου,IF(ROW()-ROW(Διαχείριση[[#Headers],[ημερομηνία
πληρωμής]])=1,ΈναρξηΔανείου,IF(I292&gt;0,EDATE(C292,1),"")),""),"")</f>
        <v>52035</v>
      </c>
      <c r="D293" s="31">
        <f ca="1">IF(ROW()-ROW(Διαχείριση[[#Headers],[αρχικό
υπόλοιπο]])=1,ΠοσόΔανείου,IF(Διαχείριση[[#This Row],[ημερομηνία
πληρωμής]]="",0,INDEX(Διαχείριση[], ROW()-4,8)))</f>
        <v>65869.620796922056</v>
      </c>
      <c r="E293" s="31">
        <f ca="1">IF(ΚαταχωρημένεςΤιμές,IF(ROW()-ROW(Διαχείριση[[#Headers],[τόκος]])=1,-IPMT(Επιτoκιο/12,1,ΔιάρκειαΔανείου-ROWS($C$4:C293)+1,Διαχείριση[[#This Row],[αρχικό
υπόλοιπο]]),IFERROR(-IPMT(Επιτoκιο/12,1,Διαχείριση[[#This Row],[Αρ.
δόσεων που απομένουν]],D294),0)),0)</f>
        <v>271.12680960090955</v>
      </c>
      <c r="F293" s="31">
        <f ca="1">IFERROR(IF(AND(ΚαταχωρημένεςΤιμές,Διαχείριση[[#This Row],[ημερομηνία
πληρωμής]]&lt;&gt;""),-PPMT(Επιτoκιο/12,1,ΔιάρκειαΔανείου-ROWS($C$4:C293)+1,Διαχείριση[[#This Row],[αρχικό
υπόλοιπο]]),""),0)</f>
        <v>799.18649270377034</v>
      </c>
      <c r="G293" s="31">
        <f ca="1">IF(Διαχείριση[[#This Row],[ημερομηνία
πληρωμής]]="",0,ΦόροςΑκίνητηςΠεριουσίας)</f>
        <v>375</v>
      </c>
      <c r="H293" s="31">
        <f ca="1">IF(Διαχείριση[[#This Row],[ημερομηνία
πληρωμής]]="",0,Διαχείριση[[#This Row],[τόκος]]+Διαχείριση[[#This Row],[κεφάλαιο]]+Διαχείριση[[#This Row],[φόρος ακίνητης
περιουσίας]])</f>
        <v>1445.3133023046798</v>
      </c>
      <c r="I293" s="31">
        <f ca="1">IF(Διαχείριση[[#This Row],[ημερομηνία
πληρωμής]]="",0,Διαχείριση[[#This Row],[αρχικό
υπόλοιπο]]-Διαχείριση[[#This Row],[κεφάλαιο]])</f>
        <v>65070.434304218288</v>
      </c>
      <c r="J293" s="13">
        <f ca="1">IF(Διαχείριση[[#This Row],[υπόλοιπο
που απομένει]]&gt;0,ΤελευταίαΓραμμή-ROW(),0)</f>
        <v>70</v>
      </c>
    </row>
    <row r="294" spans="2:10" ht="15" customHeight="1" x14ac:dyDescent="0.25">
      <c r="B294" s="12">
        <f>ROWS($B$4:B294)</f>
        <v>291</v>
      </c>
      <c r="C294" s="30">
        <f ca="1">IF(ΚαταχωρημένεςΤιμές,IF(Διαχείριση[[#This Row],[Αρ.]]&lt;=ΔιάρκειαΔανείου,IF(ROW()-ROW(Διαχείριση[[#Headers],[ημερομηνία
πληρωμής]])=1,ΈναρξηΔανείου,IF(I293&gt;0,EDATE(C293,1),"")),""),"")</f>
        <v>52065</v>
      </c>
      <c r="D294" s="31">
        <f ca="1">IF(ROW()-ROW(Διαχείριση[[#Headers],[αρχικό
υπόλοιπο]])=1,ΠοσόΔανείου,IF(Διαχείριση[[#This Row],[ημερομηνία
πληρωμής]]="",0,INDEX(Διαχείριση[], ROW()-4,8)))</f>
        <v>65070.434304218288</v>
      </c>
      <c r="E294" s="31">
        <f ca="1">IF(ΚαταχωρημένεςΤιμές,IF(ROW()-ROW(Διαχείριση[[#Headers],[τόκος]])=1,-IPMT(Επιτoκιο/12,1,ΔιάρκειαΔανείου-ROWS($C$4:C294)+1,Διαχείριση[[#This Row],[αρχικό
υπόλοιπο]]),IFERROR(-IPMT(Επιτoκιο/12,1,Διαχείριση[[#This Row],[Αρ.
δόσεων που απομένουν]],D295),0)),0)</f>
        <v>267.78299111581214</v>
      </c>
      <c r="F294" s="31">
        <f ca="1">IFERROR(IF(AND(ΚαταχωρημένεςΤιμές,Διαχείριση[[#This Row],[ημερομηνία
πληρωμής]]&lt;&gt;""),-PPMT(Επιτoκιο/12,1,ΔιάρκειαΔανείου-ROWS($C$4:C294)+1,Διαχείριση[[#This Row],[αρχικό
υπόλοιπο]]),""),0)</f>
        <v>802.51643642336933</v>
      </c>
      <c r="G294" s="31">
        <f ca="1">IF(Διαχείριση[[#This Row],[ημερομηνία
πληρωμής]]="",0,ΦόροςΑκίνητηςΠεριουσίας)</f>
        <v>375</v>
      </c>
      <c r="H294" s="31">
        <f ca="1">IF(Διαχείριση[[#This Row],[ημερομηνία
πληρωμής]]="",0,Διαχείριση[[#This Row],[τόκος]]+Διαχείριση[[#This Row],[κεφάλαιο]]+Διαχείριση[[#This Row],[φόρος ακίνητης
περιουσίας]])</f>
        <v>1445.2994275391816</v>
      </c>
      <c r="I294" s="31">
        <f ca="1">IF(Διαχείριση[[#This Row],[ημερομηνία
πληρωμής]]="",0,Διαχείριση[[#This Row],[αρχικό
υπόλοιπο]]-Διαχείριση[[#This Row],[κεφάλαιο]])</f>
        <v>64267.917867794917</v>
      </c>
      <c r="J294" s="13">
        <f ca="1">IF(Διαχείριση[[#This Row],[υπόλοιπο
που απομένει]]&gt;0,ΤελευταίαΓραμμή-ROW(),0)</f>
        <v>69</v>
      </c>
    </row>
    <row r="295" spans="2:10" ht="15" customHeight="1" x14ac:dyDescent="0.25">
      <c r="B295" s="12">
        <f>ROWS($B$4:B295)</f>
        <v>292</v>
      </c>
      <c r="C295" s="30">
        <f ca="1">IF(ΚαταχωρημένεςΤιμές,IF(Διαχείριση[[#This Row],[Αρ.]]&lt;=ΔιάρκειαΔανείου,IF(ROW()-ROW(Διαχείριση[[#Headers],[ημερομηνία
πληρωμής]])=1,ΈναρξηΔανείου,IF(I294&gt;0,EDATE(C294,1),"")),""),"")</f>
        <v>52096</v>
      </c>
      <c r="D295" s="31">
        <f ca="1">IF(ROW()-ROW(Διαχείριση[[#Headers],[αρχικό
υπόλοιπο]])=1,ΠοσόΔανείου,IF(Διαχείριση[[#This Row],[ημερομηνία
πληρωμής]]="",0,INDEX(Διαχείριση[], ROW()-4,8)))</f>
        <v>64267.917867794917</v>
      </c>
      <c r="E295" s="31">
        <f ca="1">IF(ΚαταχωρημένεςΤιμές,IF(ROW()-ROW(Διαχείριση[[#Headers],[τόκος]])=1,-IPMT(Επιτoκιο/12,1,ΔιάρκειαΔανείου-ROWS($C$4:C295)+1,Διαχείριση[[#This Row],[αρχικό
υπόλοιπο]]),IFERROR(-IPMT(Επιτoκιο/12,1,Διαχείριση[[#This Row],[Αρ.
δόσεων που απομένουν]],D296),0)),0)</f>
        <v>264.42524005369353</v>
      </c>
      <c r="F295" s="31">
        <f ca="1">IFERROR(IF(AND(ΚαταχωρημένεςΤιμές,Διαχείριση[[#This Row],[ημερομηνία
πληρωμής]]&lt;&gt;""),-PPMT(Επιτoκιο/12,1,ΔιάρκειαΔανείου-ROWS($C$4:C295)+1,Διαχείριση[[#This Row],[αρχικό
υπόλοιπο]]),""),0)</f>
        <v>805.86025490846669</v>
      </c>
      <c r="G295" s="31">
        <f ca="1">IF(Διαχείριση[[#This Row],[ημερομηνία
πληρωμής]]="",0,ΦόροςΑκίνητηςΠεριουσίας)</f>
        <v>375</v>
      </c>
      <c r="H295" s="31">
        <f ca="1">IF(Διαχείριση[[#This Row],[ημερομηνία
πληρωμής]]="",0,Διαχείριση[[#This Row],[τόκος]]+Διαχείριση[[#This Row],[κεφάλαιο]]+Διαχείριση[[#This Row],[φόρος ακίνητης
περιουσίας]])</f>
        <v>1445.2854949621601</v>
      </c>
      <c r="I295" s="31">
        <f ca="1">IF(Διαχείριση[[#This Row],[ημερομηνία
πληρωμής]]="",0,Διαχείριση[[#This Row],[αρχικό
υπόλοιπο]]-Διαχείριση[[#This Row],[κεφάλαιο]])</f>
        <v>63462.057612886449</v>
      </c>
      <c r="J295" s="13">
        <f ca="1">IF(Διαχείριση[[#This Row],[υπόλοιπο
που απομένει]]&gt;0,ΤελευταίαΓραμμή-ROW(),0)</f>
        <v>68</v>
      </c>
    </row>
    <row r="296" spans="2:10" ht="15" customHeight="1" x14ac:dyDescent="0.25">
      <c r="B296" s="12">
        <f>ROWS($B$4:B296)</f>
        <v>293</v>
      </c>
      <c r="C296" s="30">
        <f ca="1">IF(ΚαταχωρημένεςΤιμές,IF(Διαχείριση[[#This Row],[Αρ.]]&lt;=ΔιάρκειαΔανείου,IF(ROW()-ROW(Διαχείριση[[#Headers],[ημερομηνία
πληρωμής]])=1,ΈναρξηΔανείου,IF(I295&gt;0,EDATE(C295,1),"")),""),"")</f>
        <v>52127</v>
      </c>
      <c r="D296" s="31">
        <f ca="1">IF(ROW()-ROW(Διαχείριση[[#Headers],[αρχικό
υπόλοιπο]])=1,ΠοσόΔανείου,IF(Διαχείριση[[#This Row],[ημερομηνία
πληρωμής]]="",0,INDEX(Διαχείριση[], ROW()-4,8)))</f>
        <v>63462.057612886449</v>
      </c>
      <c r="E296" s="31">
        <f ca="1">IF(ΚαταχωρημένεςΤιμές,IF(ROW()-ROW(Διαχείριση[[#Headers],[τόκος]])=1,-IPMT(Επιτoκιο/12,1,ΔιάρκειαΔανείου-ROWS($C$4:C296)+1,Διαχείριση[[#This Row],[αρχικό
υπόλοιπο]]),IFERROR(-IPMT(Επιτoκιο/12,1,Διαχείριση[[#This Row],[Αρ.
δόσεων που απομένουν]],D297),0)),0)</f>
        <v>261.05349836214941</v>
      </c>
      <c r="F296" s="31">
        <f ca="1">IFERROR(IF(AND(ΚαταχωρημένεςΤιμές,Διαχείριση[[#This Row],[ημερομηνία
πληρωμής]]&lt;&gt;""),-PPMT(Επιτoκιο/12,1,ΔιάρκειαΔανείου-ROWS($C$4:C296)+1,Διαχείριση[[#This Row],[αρχικό
υπόλοιπο]]),""),0)</f>
        <v>809.21800597058541</v>
      </c>
      <c r="G296" s="31">
        <f ca="1">IF(Διαχείριση[[#This Row],[ημερομηνία
πληρωμής]]="",0,ΦόροςΑκίνητηςΠεριουσίας)</f>
        <v>375</v>
      </c>
      <c r="H296" s="31">
        <f ca="1">IF(Διαχείριση[[#This Row],[ημερομηνία
πληρωμής]]="",0,Διαχείριση[[#This Row],[τόκος]]+Διαχείριση[[#This Row],[κεφάλαιο]]+Διαχείριση[[#This Row],[φόρος ακίνητης
περιουσίας]])</f>
        <v>1445.2715043327348</v>
      </c>
      <c r="I296" s="31">
        <f ca="1">IF(Διαχείριση[[#This Row],[ημερομηνία
πληρωμής]]="",0,Διαχείριση[[#This Row],[αρχικό
υπόλοιπο]]-Διαχείριση[[#This Row],[κεφάλαιο]])</f>
        <v>62652.839606915863</v>
      </c>
      <c r="J296" s="13">
        <f ca="1">IF(Διαχείριση[[#This Row],[υπόλοιπο
που απομένει]]&gt;0,ΤελευταίαΓραμμή-ROW(),0)</f>
        <v>67</v>
      </c>
    </row>
    <row r="297" spans="2:10" ht="15" customHeight="1" x14ac:dyDescent="0.25">
      <c r="B297" s="12">
        <f>ROWS($B$4:B297)</f>
        <v>294</v>
      </c>
      <c r="C297" s="30">
        <f ca="1">IF(ΚαταχωρημένεςΤιμές,IF(Διαχείριση[[#This Row],[Αρ.]]&lt;=ΔιάρκειαΔανείου,IF(ROW()-ROW(Διαχείριση[[#Headers],[ημερομηνία
πληρωμής]])=1,ΈναρξηΔανείου,IF(I296&gt;0,EDATE(C296,1),"")),""),"")</f>
        <v>52157</v>
      </c>
      <c r="D297" s="31">
        <f ca="1">IF(ROW()-ROW(Διαχείριση[[#Headers],[αρχικό
υπόλοιπο]])=1,ΠοσόΔανείου,IF(Διαχείριση[[#This Row],[ημερομηνία
πληρωμής]]="",0,INDEX(Διαχείριση[], ROW()-4,8)))</f>
        <v>62652.839606915863</v>
      </c>
      <c r="E297" s="31">
        <f ca="1">IF(ΚαταχωρημένεςΤιμές,IF(ROW()-ROW(Διαχείριση[[#Headers],[τόκος]])=1,-IPMT(Επιτoκιο/12,1,ΔιάρκειαΔανείου-ROWS($C$4:C297)+1,Διαχείριση[[#This Row],[αρχικό
υπόλοιπο]]),IFERROR(-IPMT(Επιτoκιο/12,1,Διαχείριση[[#This Row],[Αρ.
δόσεων που απομένουν]],D298),0)),0)</f>
        <v>257.66770774689053</v>
      </c>
      <c r="F297" s="31">
        <f ca="1">IFERROR(IF(AND(ΚαταχωρημένεςΤιμές,Διαχείριση[[#This Row],[ημερομηνία
πληρωμής]]&lt;&gt;""),-PPMT(Επιτoκιο/12,1,ΔιάρκειαΔανείου-ROWS($C$4:C297)+1,Διαχείριση[[#This Row],[αρχικό
υπόλοιπο]]),""),0)</f>
        <v>812.58974766212964</v>
      </c>
      <c r="G297" s="31">
        <f ca="1">IF(Διαχείριση[[#This Row],[ημερομηνία
πληρωμής]]="",0,ΦόροςΑκίνητηςΠεριουσίας)</f>
        <v>375</v>
      </c>
      <c r="H297" s="31">
        <f ca="1">IF(Διαχείριση[[#This Row],[ημερομηνία
πληρωμής]]="",0,Διαχείριση[[#This Row],[τόκος]]+Διαχείριση[[#This Row],[κεφάλαιο]]+Διαχείριση[[#This Row],[φόρος ακίνητης
περιουσίας]])</f>
        <v>1445.2574554090202</v>
      </c>
      <c r="I297" s="31">
        <f ca="1">IF(Διαχείριση[[#This Row],[ημερομηνία
πληρωμής]]="",0,Διαχείριση[[#This Row],[αρχικό
υπόλοιπο]]-Διαχείριση[[#This Row],[κεφάλαιο]])</f>
        <v>61840.24985925373</v>
      </c>
      <c r="J297" s="13">
        <f ca="1">IF(Διαχείριση[[#This Row],[υπόλοιπο
που απομένει]]&gt;0,ΤελευταίαΓραμμή-ROW(),0)</f>
        <v>66</v>
      </c>
    </row>
    <row r="298" spans="2:10" ht="15" customHeight="1" x14ac:dyDescent="0.25">
      <c r="B298" s="12">
        <f>ROWS($B$4:B298)</f>
        <v>295</v>
      </c>
      <c r="C298" s="30">
        <f ca="1">IF(ΚαταχωρημένεςΤιμές,IF(Διαχείριση[[#This Row],[Αρ.]]&lt;=ΔιάρκειαΔανείου,IF(ROW()-ROW(Διαχείριση[[#Headers],[ημερομηνία
πληρωμής]])=1,ΈναρξηΔανείου,IF(I297&gt;0,EDATE(C297,1),"")),""),"")</f>
        <v>52188</v>
      </c>
      <c r="D298" s="31">
        <f ca="1">IF(ROW()-ROW(Διαχείριση[[#Headers],[αρχικό
υπόλοιπο]])=1,ΠοσόΔανείου,IF(Διαχείριση[[#This Row],[ημερομηνία
πληρωμής]]="",0,INDEX(Διαχείριση[], ROW()-4,8)))</f>
        <v>61840.24985925373</v>
      </c>
      <c r="E298" s="31">
        <f ca="1">IF(ΚαταχωρημένεςΤιμές,IF(ROW()-ROW(Διαχείριση[[#Headers],[τόκος]])=1,-IPMT(Επιτoκιο/12,1,ΔιάρκειαΔανείου-ROWS($C$4:C298)+1,Διαχείριση[[#This Row],[αρχικό
υπόλοιπο]]),IFERROR(-IPMT(Επιτoκιο/12,1,Διαχείριση[[#This Row],[Αρ.
δόσεων που απομένουν]],D299),0)),0)</f>
        <v>254.26780967073475</v>
      </c>
      <c r="F298" s="31">
        <f ca="1">IFERROR(IF(AND(ΚαταχωρημένεςΤιμές,Διαχείριση[[#This Row],[ημερομηνία
πληρωμής]]&lt;&gt;""),-PPMT(Επιτoκιο/12,1,ΔιάρκειαΔανείου-ROWS($C$4:C298)+1,Διαχείριση[[#This Row],[αρχικό
υπόλοιπο]]),""),0)</f>
        <v>815.97553827738852</v>
      </c>
      <c r="G298" s="31">
        <f ca="1">IF(Διαχείριση[[#This Row],[ημερομηνία
πληρωμής]]="",0,ΦόροςΑκίνητηςΠεριουσίας)</f>
        <v>375</v>
      </c>
      <c r="H298" s="31">
        <f ca="1">IF(Διαχείριση[[#This Row],[ημερομηνία
πληρωμής]]="",0,Διαχείριση[[#This Row],[τόκος]]+Διαχείριση[[#This Row],[κεφάλαιο]]+Διαχείριση[[#This Row],[φόρος ακίνητης
περιουσίας]])</f>
        <v>1445.2433479481233</v>
      </c>
      <c r="I298" s="31">
        <f ca="1">IF(Διαχείριση[[#This Row],[ημερομηνία
πληρωμής]]="",0,Διαχείριση[[#This Row],[αρχικό
υπόλοιπο]]-Διαχείριση[[#This Row],[κεφάλαιο]])</f>
        <v>61024.274320976343</v>
      </c>
      <c r="J298" s="13">
        <f ca="1">IF(Διαχείριση[[#This Row],[υπόλοιπο
που απομένει]]&gt;0,ΤελευταίαΓραμμή-ROW(),0)</f>
        <v>65</v>
      </c>
    </row>
    <row r="299" spans="2:10" ht="15" customHeight="1" x14ac:dyDescent="0.25">
      <c r="B299" s="12">
        <f>ROWS($B$4:B299)</f>
        <v>296</v>
      </c>
      <c r="C299" s="30">
        <f ca="1">IF(ΚαταχωρημένεςΤιμές,IF(Διαχείριση[[#This Row],[Αρ.]]&lt;=ΔιάρκειαΔανείου,IF(ROW()-ROW(Διαχείριση[[#Headers],[ημερομηνία
πληρωμής]])=1,ΈναρξηΔανείου,IF(I298&gt;0,EDATE(C298,1),"")),""),"")</f>
        <v>52218</v>
      </c>
      <c r="D299" s="31">
        <f ca="1">IF(ROW()-ROW(Διαχείριση[[#Headers],[αρχικό
υπόλοιπο]])=1,ΠοσόΔανείου,IF(Διαχείριση[[#This Row],[ημερομηνία
πληρωμής]]="",0,INDEX(Διαχείριση[], ROW()-4,8)))</f>
        <v>61024.274320976343</v>
      </c>
      <c r="E299" s="31">
        <f ca="1">IF(ΚαταχωρημένεςΤιμές,IF(ROW()-ROW(Διαχείριση[[#Headers],[τόκος]])=1,-IPMT(Επιτoκιο/12,1,ΔιάρκειαΔανείου-ROWS($C$4:C299)+1,Διαχείριση[[#This Row],[αρχικό
υπόλοιπο]]),IFERROR(-IPMT(Επιτoκιο/12,1,Διαχείριση[[#This Row],[Αρ.
δόσεων που απομένουν]],D300),0)),0)</f>
        <v>250.85374535259501</v>
      </c>
      <c r="F299" s="31">
        <f ca="1">IFERROR(IF(AND(ΚαταχωρημένεςΤιμές,Διαχείριση[[#This Row],[ημερομηνία
πληρωμής]]&lt;&gt;""),-PPMT(Επιτoκιο/12,1,ΔιάρκειαΔανείου-ROWS($C$4:C299)+1,Διαχείριση[[#This Row],[αρχικό
υπόλοιπο]]),""),0)</f>
        <v>819.37543635354427</v>
      </c>
      <c r="G299" s="31">
        <f ca="1">IF(Διαχείριση[[#This Row],[ημερομηνία
πληρωμής]]="",0,ΦόροςΑκίνητηςΠεριουσίας)</f>
        <v>375</v>
      </c>
      <c r="H299" s="31">
        <f ca="1">IF(Διαχείριση[[#This Row],[ημερομηνία
πληρωμής]]="",0,Διαχείριση[[#This Row],[τόκος]]+Διαχείριση[[#This Row],[κεφάλαιο]]+Διαχείριση[[#This Row],[φόρος ακίνητης
περιουσίας]])</f>
        <v>1445.2291817061393</v>
      </c>
      <c r="I299" s="31">
        <f ca="1">IF(Διαχείριση[[#This Row],[ημερομηνία
πληρωμής]]="",0,Διαχείριση[[#This Row],[αρχικό
υπόλοιπο]]-Διαχείριση[[#This Row],[κεφάλαιο]])</f>
        <v>60204.898884622802</v>
      </c>
      <c r="J299" s="13">
        <f ca="1">IF(Διαχείριση[[#This Row],[υπόλοιπο
που απομένει]]&gt;0,ΤελευταίαΓραμμή-ROW(),0)</f>
        <v>64</v>
      </c>
    </row>
    <row r="300" spans="2:10" ht="15" customHeight="1" x14ac:dyDescent="0.25">
      <c r="B300" s="12">
        <f>ROWS($B$4:B300)</f>
        <v>297</v>
      </c>
      <c r="C300" s="30">
        <f ca="1">IF(ΚαταχωρημένεςΤιμές,IF(Διαχείριση[[#This Row],[Αρ.]]&lt;=ΔιάρκειαΔανείου,IF(ROW()-ROW(Διαχείριση[[#Headers],[ημερομηνία
πληρωμής]])=1,ΈναρξηΔανείου,IF(I299&gt;0,EDATE(C299,1),"")),""),"")</f>
        <v>52249</v>
      </c>
      <c r="D300" s="31">
        <f ca="1">IF(ROW()-ROW(Διαχείριση[[#Headers],[αρχικό
υπόλοιπο]])=1,ΠοσόΔανείου,IF(Διαχείριση[[#This Row],[ημερομηνία
πληρωμής]]="",0,INDEX(Διαχείριση[], ROW()-4,8)))</f>
        <v>60204.898884622802</v>
      </c>
      <c r="E300" s="31">
        <f ca="1">IF(ΚαταχωρημένεςΤιμές,IF(ROW()-ROW(Διαχείριση[[#Headers],[τόκος]])=1,-IPMT(Επιτoκιο/12,1,ΔιάρκειαΔανείου-ROWS($C$4:C300)+1,Διαχείριση[[#This Row],[αρχικό
υπόλοιπο]]),IFERROR(-IPMT(Επιτoκιο/12,1,Διαχείριση[[#This Row],[Αρ.
δόσεων που απομένουν]],D301),0)),0)</f>
        <v>247.42545576646299</v>
      </c>
      <c r="F300" s="31">
        <f ca="1">IFERROR(IF(AND(ΚαταχωρημένεςΤιμές,Διαχείριση[[#This Row],[ημερομηνία
πληρωμής]]&lt;&gt;""),-PPMT(Επιτoκιο/12,1,ΔιάρκειαΔανείου-ROWS($C$4:C300)+1,Διαχείριση[[#This Row],[αρχικό
υπόλοιπο]]),""),0)</f>
        <v>822.78950067168387</v>
      </c>
      <c r="G300" s="31">
        <f ca="1">IF(Διαχείριση[[#This Row],[ημερομηνία
πληρωμής]]="",0,ΦόροςΑκίνητηςΠεριουσίας)</f>
        <v>375</v>
      </c>
      <c r="H300" s="31">
        <f ca="1">IF(Διαχείριση[[#This Row],[ημερομηνία
πληρωμής]]="",0,Διαχείριση[[#This Row],[τόκος]]+Διαχείριση[[#This Row],[κεφάλαιο]]+Διαχείριση[[#This Row],[φόρος ακίνητης
περιουσίας]])</f>
        <v>1445.2149564381468</v>
      </c>
      <c r="I300" s="31">
        <f ca="1">IF(Διαχείριση[[#This Row],[ημερομηνία
πληρωμής]]="",0,Διαχείριση[[#This Row],[αρχικό
υπόλοιπο]]-Διαχείριση[[#This Row],[κεφάλαιο]])</f>
        <v>59382.109383951116</v>
      </c>
      <c r="J300" s="13">
        <f ca="1">IF(Διαχείριση[[#This Row],[υπόλοιπο
που απομένει]]&gt;0,ΤελευταίαΓραμμή-ROW(),0)</f>
        <v>63</v>
      </c>
    </row>
    <row r="301" spans="2:10" ht="15" customHeight="1" x14ac:dyDescent="0.25">
      <c r="B301" s="12">
        <f>ROWS($B$4:B301)</f>
        <v>298</v>
      </c>
      <c r="C301" s="30">
        <f ca="1">IF(ΚαταχωρημένεςΤιμές,IF(Διαχείριση[[#This Row],[Αρ.]]&lt;=ΔιάρκειαΔανείου,IF(ROW()-ROW(Διαχείριση[[#Headers],[ημερομηνία
πληρωμής]])=1,ΈναρξηΔανείου,IF(I300&gt;0,EDATE(C300,1),"")),""),"")</f>
        <v>52280</v>
      </c>
      <c r="D301" s="31">
        <f ca="1">IF(ROW()-ROW(Διαχείριση[[#Headers],[αρχικό
υπόλοιπο]])=1,ΠοσόΔανείου,IF(Διαχείριση[[#This Row],[ημερομηνία
πληρωμής]]="",0,INDEX(Διαχείριση[], ROW()-4,8)))</f>
        <v>59382.109383951116</v>
      </c>
      <c r="E301" s="31">
        <f ca="1">IF(ΚαταχωρημένεςΤιμές,IF(ROW()-ROW(Διαχείριση[[#Headers],[τόκος]])=1,-IPMT(Επιτoκιο/12,1,ΔιάρκειαΔανείου-ROWS($C$4:C301)+1,Διαχείριση[[#This Row],[αρχικό
υπόλοιπο]]),IFERROR(-IPMT(Επιτoκιο/12,1,Διαχείριση[[#This Row],[Αρ.
δόσεων που απομένουν]],D302),0)),0)</f>
        <v>243.98288164038874</v>
      </c>
      <c r="F301" s="31">
        <f ca="1">IFERROR(IF(AND(ΚαταχωρημένεςΤιμές,Διαχείριση[[#This Row],[ημερομηνία
πληρωμής]]&lt;&gt;""),-PPMT(Επιτoκιο/12,1,ΔιάρκειαΔανείου-ROWS($C$4:C301)+1,Διαχείριση[[#This Row],[αρχικό
υπόλοιπο]]),""),0)</f>
        <v>826.21779025781575</v>
      </c>
      <c r="G301" s="31">
        <f ca="1">IF(Διαχείριση[[#This Row],[ημερομηνία
πληρωμής]]="",0,ΦόροςΑκίνητηςΠεριουσίας)</f>
        <v>375</v>
      </c>
      <c r="H301" s="31">
        <f ca="1">IF(Διαχείριση[[#This Row],[ημερομηνία
πληρωμής]]="",0,Διαχείριση[[#This Row],[τόκος]]+Διαχείριση[[#This Row],[κεφάλαιο]]+Διαχείριση[[#This Row],[φόρος ακίνητης
περιουσίας]])</f>
        <v>1445.2006718982045</v>
      </c>
      <c r="I301" s="31">
        <f ca="1">IF(Διαχείριση[[#This Row],[ημερομηνία
πληρωμής]]="",0,Διαχείριση[[#This Row],[αρχικό
υπόλοιπο]]-Διαχείριση[[#This Row],[κεφάλαιο]])</f>
        <v>58555.891593693297</v>
      </c>
      <c r="J301" s="13">
        <f ca="1">IF(Διαχείριση[[#This Row],[υπόλοιπο
που απομένει]]&gt;0,ΤελευταίαΓραμμή-ROW(),0)</f>
        <v>62</v>
      </c>
    </row>
    <row r="302" spans="2:10" ht="15" customHeight="1" x14ac:dyDescent="0.25">
      <c r="B302" s="12">
        <f>ROWS($B$4:B302)</f>
        <v>299</v>
      </c>
      <c r="C302" s="30">
        <f ca="1">IF(ΚαταχωρημένεςΤιμές,IF(Διαχείριση[[#This Row],[Αρ.]]&lt;=ΔιάρκειαΔανείου,IF(ROW()-ROW(Διαχείριση[[#Headers],[ημερομηνία
πληρωμής]])=1,ΈναρξηΔανείου,IF(I301&gt;0,EDATE(C301,1),"")),""),"")</f>
        <v>52308</v>
      </c>
      <c r="D302" s="31">
        <f ca="1">IF(ROW()-ROW(Διαχείριση[[#Headers],[αρχικό
υπόλοιπο]])=1,ΠοσόΔανείου,IF(Διαχείριση[[#This Row],[ημερομηνία
πληρωμής]]="",0,INDEX(Διαχείριση[], ROW()-4,8)))</f>
        <v>58555.891593693297</v>
      </c>
      <c r="E302" s="31">
        <f ca="1">IF(ΚαταχωρημένεςΤιμές,IF(ROW()-ROW(Διαχείριση[[#Headers],[τόκος]])=1,-IPMT(Επιτoκιο/12,1,ΔιάρκειαΔανείου-ROWS($C$4:C302)+1,Διαχείριση[[#This Row],[αρχικό
υπόλοιπο]]),IFERROR(-IPMT(Επιτoκιο/12,1,Διαχείριση[[#This Row],[Αρ.
δόσεων που απομένουν]],D303),0)),0)</f>
        <v>240.52596345545587</v>
      </c>
      <c r="F302" s="31">
        <f ca="1">IFERROR(IF(AND(ΚαταχωρημένεςΤιμές,Διαχείριση[[#This Row],[ημερομηνία
πληρωμής]]&lt;&gt;""),-PPMT(Επιτoκιο/12,1,ΔιάρκειαΔανείου-ROWS($C$4:C302)+1,Διαχείριση[[#This Row],[αρχικό
υπόλοιπο]]),""),0)</f>
        <v>829.66036438388983</v>
      </c>
      <c r="G302" s="31">
        <f ca="1">IF(Διαχείριση[[#This Row],[ημερομηνία
πληρωμής]]="",0,ΦόροςΑκίνητηςΠεριουσίας)</f>
        <v>375</v>
      </c>
      <c r="H302" s="31">
        <f ca="1">IF(Διαχείριση[[#This Row],[ημερομηνία
πληρωμής]]="",0,Διαχείριση[[#This Row],[τόκος]]+Διαχείριση[[#This Row],[κεφάλαιο]]+Διαχείριση[[#This Row],[φόρος ακίνητης
περιουσίας]])</f>
        <v>1445.1863278393457</v>
      </c>
      <c r="I302" s="31">
        <f ca="1">IF(Διαχείριση[[#This Row],[ημερομηνία
πληρωμής]]="",0,Διαχείριση[[#This Row],[αρχικό
υπόλοιπο]]-Διαχείριση[[#This Row],[κεφάλαιο]])</f>
        <v>57726.231229309407</v>
      </c>
      <c r="J302" s="13">
        <f ca="1">IF(Διαχείριση[[#This Row],[υπόλοιπο
που απομένει]]&gt;0,ΤελευταίαΓραμμή-ROW(),0)</f>
        <v>61</v>
      </c>
    </row>
    <row r="303" spans="2:10" ht="15" customHeight="1" x14ac:dyDescent="0.25">
      <c r="B303" s="12">
        <f>ROWS($B$4:B303)</f>
        <v>300</v>
      </c>
      <c r="C303" s="30">
        <f ca="1">IF(ΚαταχωρημένεςΤιμές,IF(Διαχείριση[[#This Row],[Αρ.]]&lt;=ΔιάρκειαΔανείου,IF(ROW()-ROW(Διαχείριση[[#Headers],[ημερομηνία
πληρωμής]])=1,ΈναρξηΔανείου,IF(I302&gt;0,EDATE(C302,1),"")),""),"")</f>
        <v>52339</v>
      </c>
      <c r="D303" s="31">
        <f ca="1">IF(ROW()-ROW(Διαχείριση[[#Headers],[αρχικό
υπόλοιπο]])=1,ΠοσόΔανείου,IF(Διαχείριση[[#This Row],[ημερομηνία
πληρωμής]]="",0,INDEX(Διαχείριση[], ROW()-4,8)))</f>
        <v>57726.231229309407</v>
      </c>
      <c r="E303" s="31">
        <f ca="1">IF(ΚαταχωρημένεςΤιμές,IF(ROW()-ROW(Διαχείριση[[#Headers],[τόκος]])=1,-IPMT(Επιτoκιο/12,1,ΔιάρκειαΔανείου-ROWS($C$4:C303)+1,Διαχείριση[[#This Row],[αρχικό
υπόλοιπο]]),IFERROR(-IPMT(Επιτoκιο/12,1,Διαχείριση[[#This Row],[Αρ.
δόσεων που απομένουν]],D304),0)),0)</f>
        <v>237.05464144475241</v>
      </c>
      <c r="F303" s="31">
        <f ca="1">IFERROR(IF(AND(ΚαταχωρημένεςΤιμές,Διαχείριση[[#This Row],[ημερομηνία
πληρωμής]]&lt;&gt;""),-PPMT(Επιτoκιο/12,1,ΔιάρκειαΔανείου-ROWS($C$4:C303)+1,Διαχείριση[[#This Row],[αρχικό
υπόλοιπο]]),""),0)</f>
        <v>833.11728256882282</v>
      </c>
      <c r="G303" s="31">
        <f ca="1">IF(Διαχείριση[[#This Row],[ημερομηνία
πληρωμής]]="",0,ΦόροςΑκίνητηςΠεριουσίας)</f>
        <v>375</v>
      </c>
      <c r="H303" s="31">
        <f ca="1">IF(Διαχείριση[[#This Row],[ημερομηνία
πληρωμής]]="",0,Διαχείριση[[#This Row],[τόκος]]+Διαχείριση[[#This Row],[κεφάλαιο]]+Διαχείριση[[#This Row],[φόρος ακίνητης
περιουσίας]])</f>
        <v>1445.1719240135753</v>
      </c>
      <c r="I303" s="31">
        <f ca="1">IF(Διαχείριση[[#This Row],[ημερομηνία
πληρωμής]]="",0,Διαχείριση[[#This Row],[αρχικό
υπόλοιπο]]-Διαχείριση[[#This Row],[κεφάλαιο]])</f>
        <v>56893.113946740581</v>
      </c>
      <c r="J303" s="13">
        <f ca="1">IF(Διαχείριση[[#This Row],[υπόλοιπο
που απομένει]]&gt;0,ΤελευταίαΓραμμή-ROW(),0)</f>
        <v>60</v>
      </c>
    </row>
    <row r="304" spans="2:10" ht="15" customHeight="1" x14ac:dyDescent="0.25">
      <c r="B304" s="12">
        <f>ROWS($B$4:B304)</f>
        <v>301</v>
      </c>
      <c r="C304" s="30">
        <f ca="1">IF(ΚαταχωρημένεςΤιμές,IF(Διαχείριση[[#This Row],[Αρ.]]&lt;=ΔιάρκειαΔανείου,IF(ROW()-ROW(Διαχείριση[[#Headers],[ημερομηνία
πληρωμής]])=1,ΈναρξηΔανείου,IF(I303&gt;0,EDATE(C303,1),"")),""),"")</f>
        <v>52369</v>
      </c>
      <c r="D304" s="31">
        <f ca="1">IF(ROW()-ROW(Διαχείριση[[#Headers],[αρχικό
υπόλοιπο]])=1,ΠοσόΔανείου,IF(Διαχείριση[[#This Row],[ημερομηνία
πληρωμής]]="",0,INDEX(Διαχείριση[], ROW()-4,8)))</f>
        <v>56893.113946740581</v>
      </c>
      <c r="E304" s="31">
        <f ca="1">IF(ΚαταχωρημένεςΤιμές,IF(ROW()-ROW(Διαχείριση[[#Headers],[τόκος]])=1,-IPMT(Επιτoκιο/12,1,ΔιάρκειαΔανείου-ROWS($C$4:C304)+1,Διαχείριση[[#This Row],[αρχικό
υπόλοιπο]]),IFERROR(-IPMT(Επιτoκιο/12,1,Διαχείριση[[#This Row],[Αρ.
δόσεων που απομένουν]],D305),0)),0)</f>
        <v>233.56885559233771</v>
      </c>
      <c r="F304" s="31">
        <f ca="1">IFERROR(IF(AND(ΚαταχωρημένεςΤιμές,Διαχείριση[[#This Row],[ημερομηνία
πληρωμής]]&lt;&gt;""),-PPMT(Επιτoκιο/12,1,ΔιάρκειαΔανείου-ROWS($C$4:C304)+1,Διαχείριση[[#This Row],[αρχικό
υπόλοιπο]]),""),0)</f>
        <v>836.5886045795263</v>
      </c>
      <c r="G304" s="31">
        <f ca="1">IF(Διαχείριση[[#This Row],[ημερομηνία
πληρωμής]]="",0,ΦόροςΑκίνητηςΠεριουσίας)</f>
        <v>375</v>
      </c>
      <c r="H304" s="31">
        <f ca="1">IF(Διαχείριση[[#This Row],[ημερομηνία
πληρωμής]]="",0,Διαχείριση[[#This Row],[τόκος]]+Διαχείριση[[#This Row],[κεφάλαιο]]+Διαχείριση[[#This Row],[φόρος ακίνητης
περιουσίας]])</f>
        <v>1445.1574601718639</v>
      </c>
      <c r="I304" s="31">
        <f ca="1">IF(Διαχείριση[[#This Row],[ημερομηνία
πληρωμής]]="",0,Διαχείριση[[#This Row],[αρχικό
υπόλοιπο]]-Διαχείριση[[#This Row],[κεφάλαιο]])</f>
        <v>56056.525342161054</v>
      </c>
      <c r="J304" s="13">
        <f ca="1">IF(Διαχείριση[[#This Row],[υπόλοιπο
που απομένει]]&gt;0,ΤελευταίαΓραμμή-ROW(),0)</f>
        <v>59</v>
      </c>
    </row>
    <row r="305" spans="2:10" ht="15" customHeight="1" x14ac:dyDescent="0.25">
      <c r="B305" s="12">
        <f>ROWS($B$4:B305)</f>
        <v>302</v>
      </c>
      <c r="C305" s="30">
        <f ca="1">IF(ΚαταχωρημένεςΤιμές,IF(Διαχείριση[[#This Row],[Αρ.]]&lt;=ΔιάρκειαΔανείου,IF(ROW()-ROW(Διαχείριση[[#Headers],[ημερομηνία
πληρωμής]])=1,ΈναρξηΔανείου,IF(I304&gt;0,EDATE(C304,1),"")),""),"")</f>
        <v>52400</v>
      </c>
      <c r="D305" s="31">
        <f ca="1">IF(ROW()-ROW(Διαχείριση[[#Headers],[αρχικό
υπόλοιπο]])=1,ΠοσόΔανείου,IF(Διαχείριση[[#This Row],[ημερομηνία
πληρωμής]]="",0,INDEX(Διαχείριση[], ROW()-4,8)))</f>
        <v>56056.525342161054</v>
      </c>
      <c r="E305" s="31">
        <f ca="1">IF(ΚαταχωρημένεςΤιμές,IF(ROW()-ROW(Διαχείριση[[#Headers],[τόκος]])=1,-IPMT(Επιτoκιο/12,1,ΔιάρκειαΔανείου-ROWS($C$4:C305)+1,Διαχείριση[[#This Row],[αρχικό
υπόλοιπο]]),IFERROR(-IPMT(Επιτoκιο/12,1,Διαχείριση[[#This Row],[Αρ.
δόσεων που απομένουν]],D306),0)),0)</f>
        <v>230.06854563220463</v>
      </c>
      <c r="F305" s="31">
        <f ca="1">IFERROR(IF(AND(ΚαταχωρημένεςΤιμές,Διαχείριση[[#This Row],[ημερομηνία
πληρωμής]]&lt;&gt;""),-PPMT(Επιτoκιο/12,1,ΔιάρκειαΔανείου-ROWS($C$4:C305)+1,Διαχείριση[[#This Row],[αρχικό
υπόλοιπο]]),""),0)</f>
        <v>840.07439043194097</v>
      </c>
      <c r="G305" s="31">
        <f ca="1">IF(Διαχείριση[[#This Row],[ημερομηνία
πληρωμής]]="",0,ΦόροςΑκίνητηςΠεριουσίας)</f>
        <v>375</v>
      </c>
      <c r="H305" s="31">
        <f ca="1">IF(Διαχείριση[[#This Row],[ημερομηνία
πληρωμής]]="",0,Διαχείριση[[#This Row],[τόκος]]+Διαχείριση[[#This Row],[κεφάλαιο]]+Διαχείριση[[#This Row],[φόρος ακίνητης
περιουσίας]])</f>
        <v>1445.1429360641455</v>
      </c>
      <c r="I305" s="31">
        <f ca="1">IF(Διαχείριση[[#This Row],[ημερομηνία
πληρωμής]]="",0,Διαχείριση[[#This Row],[αρχικό
υπόλοιπο]]-Διαχείριση[[#This Row],[κεφάλαιο]])</f>
        <v>55216.450951729115</v>
      </c>
      <c r="J305" s="13">
        <f ca="1">IF(Διαχείριση[[#This Row],[υπόλοιπο
που απομένει]]&gt;0,ΤελευταίαΓραμμή-ROW(),0)</f>
        <v>58</v>
      </c>
    </row>
    <row r="306" spans="2:10" ht="15" customHeight="1" x14ac:dyDescent="0.25">
      <c r="B306" s="12">
        <f>ROWS($B$4:B306)</f>
        <v>303</v>
      </c>
      <c r="C306" s="30">
        <f ca="1">IF(ΚαταχωρημένεςΤιμές,IF(Διαχείριση[[#This Row],[Αρ.]]&lt;=ΔιάρκειαΔανείου,IF(ROW()-ROW(Διαχείριση[[#Headers],[ημερομηνία
πληρωμής]])=1,ΈναρξηΔανείου,IF(I305&gt;0,EDATE(C305,1),"")),""),"")</f>
        <v>52430</v>
      </c>
      <c r="D306" s="31">
        <f ca="1">IF(ROW()-ROW(Διαχείριση[[#Headers],[αρχικό
υπόλοιπο]])=1,ΠοσόΔανείου,IF(Διαχείριση[[#This Row],[ημερομηνία
πληρωμής]]="",0,INDEX(Διαχείριση[], ROW()-4,8)))</f>
        <v>55216.450951729115</v>
      </c>
      <c r="E306" s="31">
        <f ca="1">IF(ΚαταχωρημένεςΤιμές,IF(ROW()-ROW(Διαχείριση[[#Headers],[τόκος]])=1,-IPMT(Επιτoκιο/12,1,ΔιάρκειαΔανείου-ROWS($C$4:C306)+1,Διαχείριση[[#This Row],[αρχικό
υπόλοιπο]]),IFERROR(-IPMT(Επιτoκιο/12,1,Διαχείριση[[#This Row],[Αρ.
δόσεων που απομένουν]],D307),0)),0)</f>
        <v>226.55365104723765</v>
      </c>
      <c r="F306" s="31">
        <f ca="1">IFERROR(IF(AND(ΚαταχωρημένεςΤιμές,Διαχείριση[[#This Row],[ημερομηνία
πληρωμής]]&lt;&gt;""),-PPMT(Επιτoκιο/12,1,ΔιάρκειαΔανείου-ROWS($C$4:C306)+1,Διαχείριση[[#This Row],[αρχικό
υπόλοιπο]]),""),0)</f>
        <v>843.57470039207385</v>
      </c>
      <c r="G306" s="31">
        <f ca="1">IF(Διαχείριση[[#This Row],[ημερομηνία
πληρωμής]]="",0,ΦόροςΑκίνητηςΠεριουσίας)</f>
        <v>375</v>
      </c>
      <c r="H306" s="31">
        <f ca="1">IF(Διαχείριση[[#This Row],[ημερομηνία
πληρωμής]]="",0,Διαχείριση[[#This Row],[τόκος]]+Διαχείριση[[#This Row],[κεφάλαιο]]+Διαχείριση[[#This Row],[φόρος ακίνητης
περιουσίας]])</f>
        <v>1445.1283514393115</v>
      </c>
      <c r="I306" s="31">
        <f ca="1">IF(Διαχείριση[[#This Row],[ημερομηνία
πληρωμής]]="",0,Διαχείριση[[#This Row],[αρχικό
υπόλοιπο]]-Διαχείριση[[#This Row],[κεφάλαιο]])</f>
        <v>54372.876251337038</v>
      </c>
      <c r="J306" s="13">
        <f ca="1">IF(Διαχείριση[[#This Row],[υπόλοιπο
που απομένει]]&gt;0,ΤελευταίαΓραμμή-ROW(),0)</f>
        <v>57</v>
      </c>
    </row>
    <row r="307" spans="2:10" ht="15" customHeight="1" x14ac:dyDescent="0.25">
      <c r="B307" s="12">
        <f>ROWS($B$4:B307)</f>
        <v>304</v>
      </c>
      <c r="C307" s="30">
        <f ca="1">IF(ΚαταχωρημένεςΤιμές,IF(Διαχείριση[[#This Row],[Αρ.]]&lt;=ΔιάρκειαΔανείου,IF(ROW()-ROW(Διαχείριση[[#Headers],[ημερομηνία
πληρωμής]])=1,ΈναρξηΔανείου,IF(I306&gt;0,EDATE(C306,1),"")),""),"")</f>
        <v>52461</v>
      </c>
      <c r="D307" s="31">
        <f ca="1">IF(ROW()-ROW(Διαχείριση[[#Headers],[αρχικό
υπόλοιπο]])=1,ΠοσόΔανείου,IF(Διαχείριση[[#This Row],[ημερομηνία
πληρωμής]]="",0,INDEX(Διαχείριση[], ROW()-4,8)))</f>
        <v>54372.876251337038</v>
      </c>
      <c r="E307" s="31">
        <f ca="1">IF(ΚαταχωρημένεςΤιμές,IF(ROW()-ROW(Διαχείριση[[#Headers],[τόκος]])=1,-IPMT(Επιτoκιο/12,1,ΔιάρκειαΔανείου-ROWS($C$4:C307)+1,Διαχείριση[[#This Row],[αρχικό
υπόλοιπο]]),IFERROR(-IPMT(Επιτoκιο/12,1,Διαχείριση[[#This Row],[Αρ.
δόσεων που απομένουν]],D308),0)),0)</f>
        <v>223.02411106816666</v>
      </c>
      <c r="F307" s="31">
        <f ca="1">IFERROR(IF(AND(ΚαταχωρημένεςΤιμές,Διαχείριση[[#This Row],[ημερομηνία
πληρωμής]]&lt;&gt;""),-PPMT(Επιτoκιο/12,1,ΔιάρκειαΔανείου-ROWS($C$4:C307)+1,Διαχείριση[[#This Row],[αρχικό
υπόλοιπο]]),""),0)</f>
        <v>847.08959497704097</v>
      </c>
      <c r="G307" s="31">
        <f ca="1">IF(Διαχείριση[[#This Row],[ημερομηνία
πληρωμής]]="",0,ΦόροςΑκίνητηςΠεριουσίας)</f>
        <v>375</v>
      </c>
      <c r="H307" s="31">
        <f ca="1">IF(Διαχείριση[[#This Row],[ημερομηνία
πληρωμής]]="",0,Διαχείριση[[#This Row],[τόκος]]+Διαχείριση[[#This Row],[κεφάλαιο]]+Διαχείριση[[#This Row],[φόρος ακίνητης
περιουσίας]])</f>
        <v>1445.1137060452077</v>
      </c>
      <c r="I307" s="31">
        <f ca="1">IF(Διαχείριση[[#This Row],[ημερομηνία
πληρωμής]]="",0,Διαχείριση[[#This Row],[αρχικό
υπόλοιπο]]-Διαχείριση[[#This Row],[κεφάλαιο]])</f>
        <v>53525.786656359996</v>
      </c>
      <c r="J307" s="13">
        <f ca="1">IF(Διαχείριση[[#This Row],[υπόλοιπο
που απομένει]]&gt;0,ΤελευταίαΓραμμή-ROW(),0)</f>
        <v>56</v>
      </c>
    </row>
    <row r="308" spans="2:10" ht="15" customHeight="1" x14ac:dyDescent="0.25">
      <c r="B308" s="12">
        <f>ROWS($B$4:B308)</f>
        <v>305</v>
      </c>
      <c r="C308" s="30">
        <f ca="1">IF(ΚαταχωρημένεςΤιμές,IF(Διαχείριση[[#This Row],[Αρ.]]&lt;=ΔιάρκειαΔανείου,IF(ROW()-ROW(Διαχείριση[[#Headers],[ημερομηνία
πληρωμής]])=1,ΈναρξηΔανείου,IF(I307&gt;0,EDATE(C307,1),"")),""),"")</f>
        <v>52492</v>
      </c>
      <c r="D308" s="31">
        <f ca="1">IF(ROW()-ROW(Διαχείριση[[#Headers],[αρχικό
υπόλοιπο]])=1,ΠοσόΔανείου,IF(Διαχείριση[[#This Row],[ημερομηνία
πληρωμής]]="",0,INDEX(Διαχείριση[], ROW()-4,8)))</f>
        <v>53525.786656359996</v>
      </c>
      <c r="E308" s="31">
        <f ca="1">IF(ΚαταχωρημένεςΤιμές,IF(ROW()-ROW(Διαχείριση[[#Headers],[τόκος]])=1,-IPMT(Επιτoκιο/12,1,ΔιάρκειαΔανείου-ROWS($C$4:C308)+1,Διαχείριση[[#This Row],[αρχικό
υπόλοιπο]]),IFERROR(-IPMT(Επιτoκιο/12,1,Διαχείριση[[#This Row],[Αρ.
δόσεων που απομένουν]],D309),0)),0)</f>
        <v>219.47986467251619</v>
      </c>
      <c r="F308" s="31">
        <f ca="1">IFERROR(IF(AND(ΚαταχωρημένεςΤιμές,Διαχείριση[[#This Row],[ημερομηνία
πληρωμής]]&lt;&gt;""),-PPMT(Επιτoκιο/12,1,ΔιάρκειαΔανείου-ROWS($C$4:C308)+1,Διαχείριση[[#This Row],[αρχικό
υπόλοιπο]]),""),0)</f>
        <v>850.61913495611191</v>
      </c>
      <c r="G308" s="31">
        <f ca="1">IF(Διαχείριση[[#This Row],[ημερομηνία
πληρωμής]]="",0,ΦόροςΑκίνητηςΠεριουσίας)</f>
        <v>375</v>
      </c>
      <c r="H308" s="31">
        <f ca="1">IF(Διαχείριση[[#This Row],[ημερομηνία
πληρωμής]]="",0,Διαχείριση[[#This Row],[τόκος]]+Διαχείριση[[#This Row],[κεφάλαιο]]+Διαχείριση[[#This Row],[φόρος ακίνητης
περιουσίας]])</f>
        <v>1445.098999628628</v>
      </c>
      <c r="I308" s="31">
        <f ca="1">IF(Διαχείριση[[#This Row],[ημερομηνία
πληρωμής]]="",0,Διαχείριση[[#This Row],[αρχικό
υπόλοιπο]]-Διαχείριση[[#This Row],[κεφάλαιο]])</f>
        <v>52675.167521403884</v>
      </c>
      <c r="J308" s="13">
        <f ca="1">IF(Διαχείριση[[#This Row],[υπόλοιπο
που απομένει]]&gt;0,ΤελευταίαΓραμμή-ROW(),0)</f>
        <v>55</v>
      </c>
    </row>
    <row r="309" spans="2:10" ht="15" customHeight="1" x14ac:dyDescent="0.25">
      <c r="B309" s="12">
        <f>ROWS($B$4:B309)</f>
        <v>306</v>
      </c>
      <c r="C309" s="30">
        <f ca="1">IF(ΚαταχωρημένεςΤιμές,IF(Διαχείριση[[#This Row],[Αρ.]]&lt;=ΔιάρκειαΔανείου,IF(ROW()-ROW(Διαχείριση[[#Headers],[ημερομηνία
πληρωμής]])=1,ΈναρξηΔανείου,IF(I308&gt;0,EDATE(C308,1),"")),""),"")</f>
        <v>52522</v>
      </c>
      <c r="D309" s="31">
        <f ca="1">IF(ROW()-ROW(Διαχείριση[[#Headers],[αρχικό
υπόλοιπο]])=1,ΠοσόΔανείου,IF(Διαχείριση[[#This Row],[ημερομηνία
πληρωμής]]="",0,INDEX(Διαχείριση[], ROW()-4,8)))</f>
        <v>52675.167521403884</v>
      </c>
      <c r="E309" s="31">
        <f ca="1">IF(ΚαταχωρημένεςΤιμές,IF(ROW()-ROW(Διαχείριση[[#Headers],[τόκος]])=1,-IPMT(Επιτoκιο/12,1,ΔιάρκειαΔανείου-ROWS($C$4:C309)+1,Διαχείριση[[#This Row],[αρχικό
υπόλοιπο]]),IFERROR(-IPMT(Επιτoκιο/12,1,Διαχείριση[[#This Row],[Αρ.
δόσεων που απομένουν]],D310),0)),0)</f>
        <v>215.9208505835505</v>
      </c>
      <c r="F309" s="31">
        <f ca="1">IFERROR(IF(AND(ΚαταχωρημένεςΤιμές,Διαχείριση[[#This Row],[ημερομηνία
πληρωμής]]&lt;&gt;""),-PPMT(Επιτoκιο/12,1,ΔιάρκειαΔανείου-ROWS($C$4:C309)+1,Διαχείριση[[#This Row],[αρχικό
υπόλοιπο]]),""),0)</f>
        <v>854.16338135176238</v>
      </c>
      <c r="G309" s="31">
        <f ca="1">IF(Διαχείριση[[#This Row],[ημερομηνία
πληρωμής]]="",0,ΦόροςΑκίνητηςΠεριουσίας)</f>
        <v>375</v>
      </c>
      <c r="H309" s="31">
        <f ca="1">IF(Διαχείριση[[#This Row],[ημερομηνία
πληρωμής]]="",0,Διαχείριση[[#This Row],[τόκος]]+Διαχείριση[[#This Row],[κεφάλαιο]]+Διαχείριση[[#This Row],[φόρος ακίνητης
περιουσίας]])</f>
        <v>1445.0842319353128</v>
      </c>
      <c r="I309" s="31">
        <f ca="1">IF(Διαχείριση[[#This Row],[ημερομηνία
πληρωμής]]="",0,Διαχείριση[[#This Row],[αρχικό
υπόλοιπο]]-Διαχείριση[[#This Row],[κεφάλαιο]])</f>
        <v>51821.004140052122</v>
      </c>
      <c r="J309" s="13">
        <f ca="1">IF(Διαχείριση[[#This Row],[υπόλοιπο
που απομένει]]&gt;0,ΤελευταίαΓραμμή-ROW(),0)</f>
        <v>54</v>
      </c>
    </row>
    <row r="310" spans="2:10" ht="15" customHeight="1" x14ac:dyDescent="0.25">
      <c r="B310" s="12">
        <f>ROWS($B$4:B310)</f>
        <v>307</v>
      </c>
      <c r="C310" s="30">
        <f ca="1">IF(ΚαταχωρημένεςΤιμές,IF(Διαχείριση[[#This Row],[Αρ.]]&lt;=ΔιάρκειαΔανείου,IF(ROW()-ROW(Διαχείριση[[#Headers],[ημερομηνία
πληρωμής]])=1,ΈναρξηΔανείου,IF(I309&gt;0,EDATE(C309,1),"")),""),"")</f>
        <v>52553</v>
      </c>
      <c r="D310" s="31">
        <f ca="1">IF(ROW()-ROW(Διαχείριση[[#Headers],[αρχικό
υπόλοιπο]])=1,ΠοσόΔανείου,IF(Διαχείριση[[#This Row],[ημερομηνία
πληρωμής]]="",0,INDEX(Διαχείριση[], ROW()-4,8)))</f>
        <v>51821.004140052122</v>
      </c>
      <c r="E310" s="31">
        <f ca="1">IF(ΚαταχωρημένεςΤιμές,IF(ROW()-ROW(Διαχείριση[[#Headers],[τόκος]])=1,-IPMT(Επιτoκιο/12,1,ΔιάρκειαΔανείου-ROWS($C$4:C310)+1,Διαχείριση[[#This Row],[αρχικό
υπόλοιπο]]),IFERROR(-IPMT(Επιτoκιο/12,1,Διαχείριση[[#This Row],[Αρ.
δόσεων που απομένουν]],D311),0)),0)</f>
        <v>212.34700726921412</v>
      </c>
      <c r="F310" s="31">
        <f ca="1">IFERROR(IF(AND(ΚαταχωρημένεςΤιμές,Διαχείριση[[#This Row],[ημερομηνία
πληρωμής]]&lt;&gt;""),-PPMT(Επιτoκιο/12,1,ΔιάρκειαΔανείου-ROWS($C$4:C310)+1,Διαχείριση[[#This Row],[αρχικό
υπόλοιπο]]),""),0)</f>
        <v>857.72239544072806</v>
      </c>
      <c r="G310" s="31">
        <f ca="1">IF(Διαχείριση[[#This Row],[ημερομηνία
πληρωμής]]="",0,ΦόροςΑκίνητηςΠεριουσίας)</f>
        <v>375</v>
      </c>
      <c r="H310" s="31">
        <f ca="1">IF(Διαχείριση[[#This Row],[ημερομηνία
πληρωμής]]="",0,Διαχείριση[[#This Row],[τόκος]]+Διαχείριση[[#This Row],[κεφάλαιο]]+Διαχείριση[[#This Row],[φόρος ακίνητης
περιουσίας]])</f>
        <v>1445.0694027099421</v>
      </c>
      <c r="I310" s="31">
        <f ca="1">IF(Διαχείριση[[#This Row],[ημερομηνία
πληρωμής]]="",0,Διαχείριση[[#This Row],[αρχικό
υπόλοιπο]]-Διαχείριση[[#This Row],[κεφάλαιο]])</f>
        <v>50963.281744611391</v>
      </c>
      <c r="J310" s="13">
        <f ca="1">IF(Διαχείριση[[#This Row],[υπόλοιπο
που απομένει]]&gt;0,ΤελευταίαΓραμμή-ROW(),0)</f>
        <v>53</v>
      </c>
    </row>
    <row r="311" spans="2:10" ht="15" customHeight="1" x14ac:dyDescent="0.25">
      <c r="B311" s="12">
        <f>ROWS($B$4:B311)</f>
        <v>308</v>
      </c>
      <c r="C311" s="30">
        <f ca="1">IF(ΚαταχωρημένεςΤιμές,IF(Διαχείριση[[#This Row],[Αρ.]]&lt;=ΔιάρκειαΔανείου,IF(ROW()-ROW(Διαχείριση[[#Headers],[ημερομηνία
πληρωμής]])=1,ΈναρξηΔανείου,IF(I310&gt;0,EDATE(C310,1),"")),""),"")</f>
        <v>52583</v>
      </c>
      <c r="D311" s="31">
        <f ca="1">IF(ROW()-ROW(Διαχείριση[[#Headers],[αρχικό
υπόλοιπο]])=1,ΠοσόΔανείου,IF(Διαχείριση[[#This Row],[ημερομηνία
πληρωμής]]="",0,INDEX(Διαχείριση[], ROW()-4,8)))</f>
        <v>50963.281744611391</v>
      </c>
      <c r="E311" s="31">
        <f ca="1">IF(ΚαταχωρημένεςΤιμές,IF(ROW()-ROW(Διαχείριση[[#Headers],[τόκος]])=1,-IPMT(Επιτoκιο/12,1,ΔιάρκειαΔανείου-ROWS($C$4:C311)+1,Διαχείριση[[#This Row],[αρχικό
υπόλοιπο]]),IFERROR(-IPMT(Επιτoκιο/12,1,Διαχείριση[[#This Row],[Αρ.
δόσεων που απομένουν]],D312),0)),0)</f>
        <v>208.75827294106801</v>
      </c>
      <c r="F311" s="31">
        <f ca="1">IFERROR(IF(AND(ΚαταχωρημένεςΤιμές,Διαχείριση[[#This Row],[ημερομηνία
πληρωμής]]&lt;&gt;""),-PPMT(Επιτoκιο/12,1,ΔιάρκειαΔανείου-ROWS($C$4:C311)+1,Διαχείριση[[#This Row],[αρχικό
υπόλοιπο]]),""),0)</f>
        <v>861.29623875506434</v>
      </c>
      <c r="G311" s="31">
        <f ca="1">IF(Διαχείριση[[#This Row],[ημερομηνία
πληρωμής]]="",0,ΦόροςΑκίνητηςΠεριουσίας)</f>
        <v>375</v>
      </c>
      <c r="H311" s="31">
        <f ca="1">IF(Διαχείριση[[#This Row],[ημερομηνία
πληρωμής]]="",0,Διαχείριση[[#This Row],[τόκος]]+Διαχείριση[[#This Row],[κεφάλαιο]]+Διαχείριση[[#This Row],[φόρος ακίνητης
περιουσίας]])</f>
        <v>1445.0545116961323</v>
      </c>
      <c r="I311" s="31">
        <f ca="1">IF(Διαχείριση[[#This Row],[ημερομηνία
πληρωμής]]="",0,Διαχείριση[[#This Row],[αρχικό
υπόλοιπο]]-Διαχείριση[[#This Row],[κεφάλαιο]])</f>
        <v>50101.985505856326</v>
      </c>
      <c r="J311" s="13">
        <f ca="1">IF(Διαχείριση[[#This Row],[υπόλοιπο
που απομένει]]&gt;0,ΤελευταίαΓραμμή-ROW(),0)</f>
        <v>52</v>
      </c>
    </row>
    <row r="312" spans="2:10" ht="15" customHeight="1" x14ac:dyDescent="0.25">
      <c r="B312" s="12">
        <f>ROWS($B$4:B312)</f>
        <v>309</v>
      </c>
      <c r="C312" s="30">
        <f ca="1">IF(ΚαταχωρημένεςΤιμές,IF(Διαχείριση[[#This Row],[Αρ.]]&lt;=ΔιάρκειαΔανείου,IF(ROW()-ROW(Διαχείριση[[#Headers],[ημερομηνία
πληρωμής]])=1,ΈναρξηΔανείου,IF(I311&gt;0,EDATE(C311,1),"")),""),"")</f>
        <v>52614</v>
      </c>
      <c r="D312" s="31">
        <f ca="1">IF(ROW()-ROW(Διαχείριση[[#Headers],[αρχικό
υπόλοιπο]])=1,ΠοσόΔανείου,IF(Διαχείριση[[#This Row],[ημερομηνία
πληρωμής]]="",0,INDEX(Διαχείριση[], ROW()-4,8)))</f>
        <v>50101.985505856326</v>
      </c>
      <c r="E312" s="31">
        <f ca="1">IF(ΚαταχωρημένεςΤιμές,IF(ROW()-ROW(Διαχείριση[[#Headers],[τόκος]])=1,-IPMT(Επιτoκιο/12,1,ΔιάρκειαΔανείου-ROWS($C$4:C312)+1,Διαχείριση[[#This Row],[αρχικό
υπόλοιπο]]),IFERROR(-IPMT(Επιτoκιο/12,1,Διαχείριση[[#This Row],[Αρ.
δόσεων που απομένουν]],D313),0)),0)</f>
        <v>205.15458555322132</v>
      </c>
      <c r="F312" s="31">
        <f ca="1">IFERROR(IF(AND(ΚαταχωρημένεςΤιμές,Διαχείριση[[#This Row],[ημερομηνία
πληρωμής]]&lt;&gt;""),-PPMT(Επιτoκιο/12,1,ΔιάρκειαΔανείου-ROWS($C$4:C312)+1,Διαχείριση[[#This Row],[αρχικό
υπόλοιπο]]),""),0)</f>
        <v>864.88497308321053</v>
      </c>
      <c r="G312" s="31">
        <f ca="1">IF(Διαχείριση[[#This Row],[ημερομηνία
πληρωμής]]="",0,ΦόροςΑκίνητηςΠεριουσίας)</f>
        <v>375</v>
      </c>
      <c r="H312" s="31">
        <f ca="1">IF(Διαχείριση[[#This Row],[ημερομηνία
πληρωμής]]="",0,Διαχείριση[[#This Row],[τόκος]]+Διαχείριση[[#This Row],[κεφάλαιο]]+Διαχείριση[[#This Row],[φόρος ακίνητης
περιουσίας]])</f>
        <v>1445.0395586364318</v>
      </c>
      <c r="I312" s="31">
        <f ca="1">IF(Διαχείριση[[#This Row],[ημερομηνία
πληρωμής]]="",0,Διαχείριση[[#This Row],[αρχικό
υπόλοιπο]]-Διαχείριση[[#This Row],[κεφάλαιο]])</f>
        <v>49237.100532773118</v>
      </c>
      <c r="J312" s="13">
        <f ca="1">IF(Διαχείριση[[#This Row],[υπόλοιπο
που απομένει]]&gt;0,ΤελευταίαΓραμμή-ROW(),0)</f>
        <v>51</v>
      </c>
    </row>
    <row r="313" spans="2:10" ht="15" customHeight="1" x14ac:dyDescent="0.25">
      <c r="B313" s="12">
        <f>ROWS($B$4:B313)</f>
        <v>310</v>
      </c>
      <c r="C313" s="30">
        <f ca="1">IF(ΚαταχωρημένεςΤιμές,IF(Διαχείριση[[#This Row],[Αρ.]]&lt;=ΔιάρκειαΔανείου,IF(ROW()-ROW(Διαχείριση[[#Headers],[ημερομηνία
πληρωμής]])=1,ΈναρξηΔανείου,IF(I312&gt;0,EDATE(C312,1),"")),""),"")</f>
        <v>52645</v>
      </c>
      <c r="D313" s="31">
        <f ca="1">IF(ROW()-ROW(Διαχείριση[[#Headers],[αρχικό
υπόλοιπο]])=1,ΠοσόΔανείου,IF(Διαχείριση[[#This Row],[ημερομηνία
πληρωμής]]="",0,INDEX(Διαχείριση[], ROW()-4,8)))</f>
        <v>49237.100532773118</v>
      </c>
      <c r="E313" s="31">
        <f ca="1">IF(ΚαταχωρημένεςΤιμές,IF(ROW()-ROW(Διαχείριση[[#Headers],[τόκος]])=1,-IPMT(Επιτoκιο/12,1,ΔιάρκειαΔανείου-ROWS($C$4:C313)+1,Διαχείριση[[#This Row],[αρχικό
υπόλοιπο]]),IFERROR(-IPMT(Επιτoκιο/12,1,Διαχείριση[[#This Row],[Αρ.
δόσεων που απομένουν]],D314),0)),0)</f>
        <v>201.53588280125859</v>
      </c>
      <c r="F313" s="31">
        <f ca="1">IFERROR(IF(AND(ΚαταχωρημένεςΤιμές,Διαχείριση[[#This Row],[ημερομηνία
πληρωμής]]&lt;&gt;""),-PPMT(Επιτoκιο/12,1,ΔιάρκειαΔανείου-ROWS($C$4:C313)+1,Διαχείριση[[#This Row],[αρχικό
υπόλοιπο]]),""),0)</f>
        <v>868.48866047105741</v>
      </c>
      <c r="G313" s="31">
        <f ca="1">IF(Διαχείριση[[#This Row],[ημερομηνία
πληρωμής]]="",0,ΦόροςΑκίνητηςΠεριουσίας)</f>
        <v>375</v>
      </c>
      <c r="H313" s="31">
        <f ca="1">IF(Διαχείριση[[#This Row],[ημερομηνία
πληρωμής]]="",0,Διαχείριση[[#This Row],[τόκος]]+Διαχείριση[[#This Row],[κεφάλαιο]]+Διαχείριση[[#This Row],[φόρος ακίνητης
περιουσίας]])</f>
        <v>1445.0245432723159</v>
      </c>
      <c r="I313" s="31">
        <f ca="1">IF(Διαχείριση[[#This Row],[ημερομηνία
πληρωμής]]="",0,Διαχείριση[[#This Row],[αρχικό
υπόλοιπο]]-Διαχείριση[[#This Row],[κεφάλαιο]])</f>
        <v>48368.611872302063</v>
      </c>
      <c r="J313" s="13">
        <f ca="1">IF(Διαχείριση[[#This Row],[υπόλοιπο
που απομένει]]&gt;0,ΤελευταίαΓραμμή-ROW(),0)</f>
        <v>50</v>
      </c>
    </row>
    <row r="314" spans="2:10" ht="15" customHeight="1" x14ac:dyDescent="0.25">
      <c r="B314" s="12">
        <f>ROWS($B$4:B314)</f>
        <v>311</v>
      </c>
      <c r="C314" s="30">
        <f ca="1">IF(ΚαταχωρημένεςΤιμές,IF(Διαχείριση[[#This Row],[Αρ.]]&lt;=ΔιάρκειαΔανείου,IF(ROW()-ROW(Διαχείριση[[#Headers],[ημερομηνία
πληρωμής]])=1,ΈναρξηΔανείου,IF(I313&gt;0,EDATE(C313,1),"")),""),"")</f>
        <v>52674</v>
      </c>
      <c r="D314" s="31">
        <f ca="1">IF(ROW()-ROW(Διαχείριση[[#Headers],[αρχικό
υπόλοιπο]])=1,ΠοσόΔανείου,IF(Διαχείριση[[#This Row],[ημερομηνία
πληρωμής]]="",0,INDEX(Διαχείριση[], ROW()-4,8)))</f>
        <v>48368.611872302063</v>
      </c>
      <c r="E314" s="31">
        <f ca="1">IF(ΚαταχωρημένεςΤιμές,IF(ROW()-ROW(Διαχείριση[[#Headers],[τόκος]])=1,-IPMT(Επιτoκιο/12,1,ΔιάρκειαΔανείου-ROWS($C$4:C314)+1,Διαχείριση[[#This Row],[αρχικό
υπόλοιπο]]),IFERROR(-IPMT(Επιτoκιο/12,1,Διαχείριση[[#This Row],[Αρ.
δόσεων που απομένουν]],D315),0)),0)</f>
        <v>197.90210212116267</v>
      </c>
      <c r="F314" s="31">
        <f ca="1">IFERROR(IF(AND(ΚαταχωρημένεςΤιμές,Διαχείριση[[#This Row],[ημερομηνία
πληρωμής]]&lt;&gt;""),-PPMT(Επιτoκιο/12,1,ΔιάρκειαΔανείου-ROWS($C$4:C314)+1,Διαχείριση[[#This Row],[αρχικό
υπόλοιπο]]),""),0)</f>
        <v>872.10736322302</v>
      </c>
      <c r="G314" s="31">
        <f ca="1">IF(Διαχείριση[[#This Row],[ημερομηνία
πληρωμής]]="",0,ΦόροςΑκίνητηςΠεριουσίας)</f>
        <v>375</v>
      </c>
      <c r="H314" s="31">
        <f ca="1">IF(Διαχείριση[[#This Row],[ημερομηνία
πληρωμής]]="",0,Διαχείριση[[#This Row],[τόκος]]+Διαχείριση[[#This Row],[κεφάλαιο]]+Διαχείριση[[#This Row],[φόρος ακίνητης
περιουσίας]])</f>
        <v>1445.0094653441827</v>
      </c>
      <c r="I314" s="31">
        <f ca="1">IF(Διαχείριση[[#This Row],[ημερομηνία
πληρωμής]]="",0,Διαχείριση[[#This Row],[αρχικό
υπόλοιπο]]-Διαχείριση[[#This Row],[κεφάλαιο]])</f>
        <v>47496.504509079045</v>
      </c>
      <c r="J314" s="13">
        <f ca="1">IF(Διαχείριση[[#This Row],[υπόλοιπο
που απομένει]]&gt;0,ΤελευταίαΓραμμή-ROW(),0)</f>
        <v>49</v>
      </c>
    </row>
    <row r="315" spans="2:10" ht="15" customHeight="1" x14ac:dyDescent="0.25">
      <c r="B315" s="12">
        <f>ROWS($B$4:B315)</f>
        <v>312</v>
      </c>
      <c r="C315" s="30">
        <f ca="1">IF(ΚαταχωρημένεςΤιμές,IF(Διαχείριση[[#This Row],[Αρ.]]&lt;=ΔιάρκειαΔανείου,IF(ROW()-ROW(Διαχείριση[[#Headers],[ημερομηνία
πληρωμής]])=1,ΈναρξηΔανείου,IF(I314&gt;0,EDATE(C314,1),"")),""),"")</f>
        <v>52705</v>
      </c>
      <c r="D315" s="31">
        <f ca="1">IF(ROW()-ROW(Διαχείριση[[#Headers],[αρχικό
υπόλοιπο]])=1,ΠοσόΔανείου,IF(Διαχείριση[[#This Row],[ημερομηνία
πληρωμής]]="",0,INDEX(Διαχείριση[], ROW()-4,8)))</f>
        <v>47496.504509079045</v>
      </c>
      <c r="E315" s="31">
        <f ca="1">IF(ΚαταχωρημένεςΤιμές,IF(ROW()-ROW(Διαχείριση[[#Headers],[τόκος]])=1,-IPMT(Επιτoκιο/12,1,ΔιάρκειαΔανείου-ROWS($C$4:C315)+1,Διαχείριση[[#This Row],[αρχικό
υπόλοιπο]]),IFERROR(-IPMT(Επιτoκιο/12,1,Διαχείριση[[#This Row],[Αρ.
δόσεων που απομένουν]],D316),0)),0)</f>
        <v>194.25318068823304</v>
      </c>
      <c r="F315" s="31">
        <f ca="1">IFERROR(IF(AND(ΚαταχωρημένεςΤιμές,Διαχείριση[[#This Row],[ημερομηνία
πληρωμής]]&lt;&gt;""),-PPMT(Επιτoκιο/12,1,ΔιάρκειαΔανείου-ROWS($C$4:C315)+1,Διαχείριση[[#This Row],[αρχικό
υπόλοιπο]]),""),0)</f>
        <v>875.74114390311615</v>
      </c>
      <c r="G315" s="31">
        <f ca="1">IF(Διαχείριση[[#This Row],[ημερομηνία
πληρωμής]]="",0,ΦόροςΑκίνητηςΠεριουσίας)</f>
        <v>375</v>
      </c>
      <c r="H315" s="31">
        <f ca="1">IF(Διαχείριση[[#This Row],[ημερομηνία
πληρωμής]]="",0,Διαχείριση[[#This Row],[τόκος]]+Διαχείριση[[#This Row],[κεφάλαιο]]+Διαχείριση[[#This Row],[φόρος ακίνητης
περιουσίας]])</f>
        <v>1444.9943245913491</v>
      </c>
      <c r="I315" s="31">
        <f ca="1">IF(Διαχείριση[[#This Row],[ημερομηνία
πληρωμής]]="",0,Διαχείριση[[#This Row],[αρχικό
υπόλοιπο]]-Διαχείριση[[#This Row],[κεφάλαιο]])</f>
        <v>46620.763365175932</v>
      </c>
      <c r="J315" s="13">
        <f ca="1">IF(Διαχείριση[[#This Row],[υπόλοιπο
που απομένει]]&gt;0,ΤελευταίαΓραμμή-ROW(),0)</f>
        <v>48</v>
      </c>
    </row>
    <row r="316" spans="2:10" ht="15" customHeight="1" x14ac:dyDescent="0.25">
      <c r="B316" s="12">
        <f>ROWS($B$4:B316)</f>
        <v>313</v>
      </c>
      <c r="C316" s="30">
        <f ca="1">IF(ΚαταχωρημένεςΤιμές,IF(Διαχείριση[[#This Row],[Αρ.]]&lt;=ΔιάρκειαΔανείου,IF(ROW()-ROW(Διαχείριση[[#Headers],[ημερομηνία
πληρωμής]])=1,ΈναρξηΔανείου,IF(I315&gt;0,EDATE(C315,1),"")),""),"")</f>
        <v>52735</v>
      </c>
      <c r="D316" s="31">
        <f ca="1">IF(ROW()-ROW(Διαχείριση[[#Headers],[αρχικό
υπόλοιπο]])=1,ΠοσόΔανείου,IF(Διαχείριση[[#This Row],[ημερομηνία
πληρωμής]]="",0,INDEX(Διαχείριση[], ROW()-4,8)))</f>
        <v>46620.763365175932</v>
      </c>
      <c r="E316" s="31">
        <f ca="1">IF(ΚαταχωρημένεςΤιμές,IF(ROW()-ROW(Διαχείριση[[#Headers],[τόκος]])=1,-IPMT(Επιτoκιο/12,1,ΔιάρκειαΔανείου-ROWS($C$4:C316)+1,Διαχείριση[[#This Row],[αρχικό
υπόλοιπο]]),IFERROR(-IPMT(Επιτoκιο/12,1,Διαχείριση[[#This Row],[Αρ.
δόσεων που απομένουν]],D317),0)),0)</f>
        <v>190.58905541599952</v>
      </c>
      <c r="F316" s="31">
        <f ca="1">IFERROR(IF(AND(ΚαταχωρημένεςΤιμές,Διαχείριση[[#This Row],[ημερομηνία
πληρωμής]]&lt;&gt;""),-PPMT(Επιτoκιο/12,1,ΔιάρκειαΔανείου-ROWS($C$4:C316)+1,Διαχείριση[[#This Row],[αρχικό
υπόλοιπο]]),""),0)</f>
        <v>879.39006533604572</v>
      </c>
      <c r="G316" s="31">
        <f ca="1">IF(Διαχείριση[[#This Row],[ημερομηνία
πληρωμής]]="",0,ΦόροςΑκίνητηςΠεριουσίας)</f>
        <v>375</v>
      </c>
      <c r="H316" s="31">
        <f ca="1">IF(Διαχείριση[[#This Row],[ημερομηνία
πληρωμής]]="",0,Διαχείριση[[#This Row],[τόκος]]+Διαχείριση[[#This Row],[κεφάλαιο]]+Διαχείριση[[#This Row],[φόρος ακίνητης
περιουσίας]])</f>
        <v>1444.9791207520452</v>
      </c>
      <c r="I316" s="31">
        <f ca="1">IF(Διαχείριση[[#This Row],[ημερομηνία
πληρωμής]]="",0,Διαχείριση[[#This Row],[αρχικό
υπόλοιπο]]-Διαχείριση[[#This Row],[κεφάλαιο]])</f>
        <v>45741.373299839885</v>
      </c>
      <c r="J316" s="13">
        <f ca="1">IF(Διαχείριση[[#This Row],[υπόλοιπο
που απομένει]]&gt;0,ΤελευταίαΓραμμή-ROW(),0)</f>
        <v>47</v>
      </c>
    </row>
    <row r="317" spans="2:10" ht="15" customHeight="1" x14ac:dyDescent="0.25">
      <c r="B317" s="12">
        <f>ROWS($B$4:B317)</f>
        <v>314</v>
      </c>
      <c r="C317" s="30">
        <f ca="1">IF(ΚαταχωρημένεςΤιμές,IF(Διαχείριση[[#This Row],[Αρ.]]&lt;=ΔιάρκειαΔανείου,IF(ROW()-ROW(Διαχείριση[[#Headers],[ημερομηνία
πληρωμής]])=1,ΈναρξηΔανείου,IF(I316&gt;0,EDATE(C316,1),"")),""),"")</f>
        <v>52766</v>
      </c>
      <c r="D317" s="31">
        <f ca="1">IF(ROW()-ROW(Διαχείριση[[#Headers],[αρχικό
υπόλοιπο]])=1,ΠοσόΔανείου,IF(Διαχείριση[[#This Row],[ημερομηνία
πληρωμής]]="",0,INDEX(Διαχείριση[], ROW()-4,8)))</f>
        <v>45741.373299839885</v>
      </c>
      <c r="E317" s="31">
        <f ca="1">IF(ΚαταχωρημένεςΤιμές,IF(ROW()-ROW(Διαχείριση[[#Headers],[τόκος]])=1,-IPMT(Επιτoκιο/12,1,ΔιάρκειαΔανείου-ROWS($C$4:C317)+1,Διαχείριση[[#This Row],[αρχικό
υπόλοιπο]]),IFERROR(-IPMT(Επιτoκιο/12,1,Διαχείριση[[#This Row],[Αρ.
δόσεων που απομένουν]],D318),0)),0)</f>
        <v>186.90966295513169</v>
      </c>
      <c r="F317" s="31">
        <f ca="1">IFERROR(IF(AND(ΚαταχωρημένεςΤιμές,Διαχείριση[[#This Row],[ημερομηνία
πληρωμής]]&lt;&gt;""),-PPMT(Επιτoκιο/12,1,ΔιάρκειαΔανείου-ROWS($C$4:C317)+1,Διαχείριση[[#This Row],[αρχικό
υπόλοιπο]]),""),0)</f>
        <v>883.0541906082791</v>
      </c>
      <c r="G317" s="31">
        <f ca="1">IF(Διαχείριση[[#This Row],[ημερομηνία
πληρωμής]]="",0,ΦόροςΑκίνητηςΠεριουσίας)</f>
        <v>375</v>
      </c>
      <c r="H317" s="31">
        <f ca="1">IF(Διαχείριση[[#This Row],[ημερομηνία
πληρωμής]]="",0,Διαχείριση[[#This Row],[τόκος]]+Διαχείριση[[#This Row],[κεφάλαιο]]+Διαχείριση[[#This Row],[φόρος ακίνητης
περιουσίας]])</f>
        <v>1444.9638535634108</v>
      </c>
      <c r="I317" s="31">
        <f ca="1">IF(Διαχείριση[[#This Row],[ημερομηνία
πληρωμής]]="",0,Διαχείριση[[#This Row],[αρχικό
υπόλοιπο]]-Διαχείριση[[#This Row],[κεφάλαιο]])</f>
        <v>44858.319109231605</v>
      </c>
      <c r="J317" s="13">
        <f ca="1">IF(Διαχείριση[[#This Row],[υπόλοιπο
που απομένει]]&gt;0,ΤελευταίαΓραμμή-ROW(),0)</f>
        <v>46</v>
      </c>
    </row>
    <row r="318" spans="2:10" ht="15" customHeight="1" x14ac:dyDescent="0.25">
      <c r="B318" s="12">
        <f>ROWS($B$4:B318)</f>
        <v>315</v>
      </c>
      <c r="C318" s="30">
        <f ca="1">IF(ΚαταχωρημένεςΤιμές,IF(Διαχείριση[[#This Row],[Αρ.]]&lt;=ΔιάρκειαΔανείου,IF(ROW()-ROW(Διαχείριση[[#Headers],[ημερομηνία
πληρωμής]])=1,ΈναρξηΔανείου,IF(I317&gt;0,EDATE(C317,1),"")),""),"")</f>
        <v>52796</v>
      </c>
      <c r="D318" s="31">
        <f ca="1">IF(ROW()-ROW(Διαχείριση[[#Headers],[αρχικό
υπόλοιπο]])=1,ΠοσόΔανείου,IF(Διαχείριση[[#This Row],[ημερομηνία
πληρωμής]]="",0,INDEX(Διαχείριση[], ROW()-4,8)))</f>
        <v>44858.319109231605</v>
      </c>
      <c r="E318" s="31">
        <f ca="1">IF(ΚαταχωρημένεςΤιμές,IF(ROW()-ROW(Διαχείριση[[#Headers],[τόκος]])=1,-IPMT(Επιτoκιο/12,1,ΔιάρκειαΔανείου-ROWS($C$4:C318)+1,Διαχείριση[[#This Row],[αρχικό
υπόλοιπο]]),IFERROR(-IPMT(Επιτoκιο/12,1,Διαχείριση[[#This Row],[Αρ.
δόσεων που απομένουν]],D319),0)),0)</f>
        <v>183.21493969234359</v>
      </c>
      <c r="F318" s="31">
        <f ca="1">IFERROR(IF(AND(ΚαταχωρημένεςΤιμές,Διαχείριση[[#This Row],[ημερομηνία
πληρωμής]]&lt;&gt;""),-PPMT(Επιτoκιο/12,1,ΔιάρκειαΔανείου-ROWS($C$4:C318)+1,Διαχείριση[[#This Row],[αρχικό
υπόλοιπο]]),""),0)</f>
        <v>886.73358306914702</v>
      </c>
      <c r="G318" s="31">
        <f ca="1">IF(Διαχείριση[[#This Row],[ημερομηνία
πληρωμής]]="",0,ΦόροςΑκίνητηςΠεριουσίας)</f>
        <v>375</v>
      </c>
      <c r="H318" s="31">
        <f ca="1">IF(Διαχείριση[[#This Row],[ημερομηνία
πληρωμής]]="",0,Διαχείριση[[#This Row],[τόκος]]+Διαχείριση[[#This Row],[κεφάλαιο]]+Διαχείριση[[#This Row],[φόρος ακίνητης
περιουσίας]])</f>
        <v>1444.9485227614905</v>
      </c>
      <c r="I318" s="31">
        <f ca="1">IF(Διαχείριση[[#This Row],[ημερομηνία
πληρωμής]]="",0,Διαχείριση[[#This Row],[αρχικό
υπόλοιπο]]-Διαχείριση[[#This Row],[κεφάλαιο]])</f>
        <v>43971.58552616246</v>
      </c>
      <c r="J318" s="13">
        <f ca="1">IF(Διαχείριση[[#This Row],[υπόλοιπο
που απομένει]]&gt;0,ΤελευταίαΓραμμή-ROW(),0)</f>
        <v>45</v>
      </c>
    </row>
    <row r="319" spans="2:10" ht="15" customHeight="1" x14ac:dyDescent="0.25">
      <c r="B319" s="12">
        <f>ROWS($B$4:B319)</f>
        <v>316</v>
      </c>
      <c r="C319" s="30">
        <f ca="1">IF(ΚαταχωρημένεςΤιμές,IF(Διαχείριση[[#This Row],[Αρ.]]&lt;=ΔιάρκειαΔανείου,IF(ROW()-ROW(Διαχείριση[[#Headers],[ημερομηνία
πληρωμής]])=1,ΈναρξηΔανείου,IF(I318&gt;0,EDATE(C318,1),"")),""),"")</f>
        <v>52827</v>
      </c>
      <c r="D319" s="31">
        <f ca="1">IF(ROW()-ROW(Διαχείριση[[#Headers],[αρχικό
υπόλοιπο]])=1,ΠοσόΔανείου,IF(Διαχείριση[[#This Row],[ημερομηνία
πληρωμής]]="",0,INDEX(Διαχείριση[], ROW()-4,8)))</f>
        <v>43971.58552616246</v>
      </c>
      <c r="E319" s="31">
        <f ca="1">IF(ΚαταχωρημένεςΤιμές,IF(ROW()-ROW(Διαχείριση[[#Headers],[τόκος]])=1,-IPMT(Επιτoκιο/12,1,ΔιάρκειαΔανείου-ROWS($C$4:C319)+1,Διαχείριση[[#This Row],[αρχικό
υπόλοιπο]]),IFERROR(-IPMT(Επιτoκιο/12,1,Διαχείριση[[#This Row],[Αρ.
δόσεων που απομένουν]],D320),0)),0)</f>
        <v>179.50482174929385</v>
      </c>
      <c r="F319" s="31">
        <f ca="1">IFERROR(IF(AND(ΚαταχωρημένεςΤιμές,Διαχείριση[[#This Row],[ημερομηνία
πληρωμής]]&lt;&gt;""),-PPMT(Επιτoκιο/12,1,ΔιάρκειαΔανείου-ROWS($C$4:C319)+1,Διαχείριση[[#This Row],[αρχικό
υπόλοιπο]]),""),0)</f>
        <v>890.42830633193523</v>
      </c>
      <c r="G319" s="31">
        <f ca="1">IF(Διαχείριση[[#This Row],[ημερομηνία
πληρωμής]]="",0,ΦόροςΑκίνητηςΠεριουσίας)</f>
        <v>375</v>
      </c>
      <c r="H319" s="31">
        <f ca="1">IF(Διαχείριση[[#This Row],[ημερομηνία
πληρωμής]]="",0,Διαχείριση[[#This Row],[τόκος]]+Διαχείριση[[#This Row],[κεφάλαιο]]+Διαχείριση[[#This Row],[φόρος ακίνητης
περιουσίας]])</f>
        <v>1444.9331280812291</v>
      </c>
      <c r="I319" s="31">
        <f ca="1">IF(Διαχείριση[[#This Row],[ημερομηνία
πληρωμής]]="",0,Διαχείριση[[#This Row],[αρχικό
υπόλοιπο]]-Διαχείριση[[#This Row],[κεφάλαιο]])</f>
        <v>43081.157219830522</v>
      </c>
      <c r="J319" s="13">
        <f ca="1">IF(Διαχείριση[[#This Row],[υπόλοιπο
που απομένει]]&gt;0,ΤελευταίαΓραμμή-ROW(),0)</f>
        <v>44</v>
      </c>
    </row>
    <row r="320" spans="2:10" ht="15" customHeight="1" x14ac:dyDescent="0.25">
      <c r="B320" s="12">
        <f>ROWS($B$4:B320)</f>
        <v>317</v>
      </c>
      <c r="C320" s="30">
        <f ca="1">IF(ΚαταχωρημένεςΤιμές,IF(Διαχείριση[[#This Row],[Αρ.]]&lt;=ΔιάρκειαΔανείου,IF(ROW()-ROW(Διαχείριση[[#Headers],[ημερομηνία
πληρωμής]])=1,ΈναρξηΔανείου,IF(I319&gt;0,EDATE(C319,1),"")),""),"")</f>
        <v>52858</v>
      </c>
      <c r="D320" s="31">
        <f ca="1">IF(ROW()-ROW(Διαχείριση[[#Headers],[αρχικό
υπόλοιπο]])=1,ΠοσόΔανείου,IF(Διαχείριση[[#This Row],[ημερομηνία
πληρωμής]]="",0,INDEX(Διαχείριση[], ROW()-4,8)))</f>
        <v>43081.157219830522</v>
      </c>
      <c r="E320" s="31">
        <f ca="1">IF(ΚαταχωρημένεςΤιμές,IF(ROW()-ROW(Διαχείριση[[#Headers],[τόκος]])=1,-IPMT(Επιτoκιο/12,1,ΔιάρκειαΔανείου-ROWS($C$4:C320)+1,Διαχείριση[[#This Row],[αρχικό
υπόλοιπο]]),IFERROR(-IPMT(Επιτoκιο/12,1,Διαχείριση[[#This Row],[Αρ.
δόσεων που απομένουν]],D321),0)),0)</f>
        <v>175.77924498148141</v>
      </c>
      <c r="F320" s="31">
        <f ca="1">IFERROR(IF(AND(ΚαταχωρημένεςΤιμές,Διαχείριση[[#This Row],[ημερομηνία
πληρωμής]]&lt;&gt;""),-PPMT(Επιτoκιο/12,1,ΔιάρκειαΔανείου-ROWS($C$4:C320)+1,Διαχείριση[[#This Row],[αρχικό
υπόλοιπο]]),""),0)</f>
        <v>894.1384242749848</v>
      </c>
      <c r="G320" s="31">
        <f ca="1">IF(Διαχείριση[[#This Row],[ημερομηνία
πληρωμής]]="",0,ΦόροςΑκίνητηςΠεριουσίας)</f>
        <v>375</v>
      </c>
      <c r="H320" s="31">
        <f ca="1">IF(Διαχείριση[[#This Row],[ημερομηνία
πληρωμής]]="",0,Διαχείριση[[#This Row],[τόκος]]+Διαχείριση[[#This Row],[κεφάλαιο]]+Διαχείριση[[#This Row],[φόρος ακίνητης
περιουσίας]])</f>
        <v>1444.9176692564663</v>
      </c>
      <c r="I320" s="31">
        <f ca="1">IF(Διαχείριση[[#This Row],[ημερομηνία
πληρωμής]]="",0,Διαχείριση[[#This Row],[αρχικό
υπόλοιπο]]-Διαχείριση[[#This Row],[κεφάλαιο]])</f>
        <v>42187.018795555538</v>
      </c>
      <c r="J320" s="13">
        <f ca="1">IF(Διαχείριση[[#This Row],[υπόλοιπο
που απομένει]]&gt;0,ΤελευταίαΓραμμή-ROW(),0)</f>
        <v>43</v>
      </c>
    </row>
    <row r="321" spans="2:10" ht="15" customHeight="1" x14ac:dyDescent="0.25">
      <c r="B321" s="12">
        <f>ROWS($B$4:B321)</f>
        <v>318</v>
      </c>
      <c r="C321" s="30">
        <f ca="1">IF(ΚαταχωρημένεςΤιμές,IF(Διαχείριση[[#This Row],[Αρ.]]&lt;=ΔιάρκειαΔανείου,IF(ROW()-ROW(Διαχείριση[[#Headers],[ημερομηνία
πληρωμής]])=1,ΈναρξηΔανείου,IF(I320&gt;0,EDATE(C320,1),"")),""),"")</f>
        <v>52888</v>
      </c>
      <c r="D321" s="31">
        <f ca="1">IF(ROW()-ROW(Διαχείριση[[#Headers],[αρχικό
υπόλοιπο]])=1,ΠοσόΔανείου,IF(Διαχείριση[[#This Row],[ημερομηνία
πληρωμής]]="",0,INDEX(Διαχείριση[], ROW()-4,8)))</f>
        <v>42187.018795555538</v>
      </c>
      <c r="E321" s="31">
        <f ca="1">IF(ΚαταχωρημένεςΤιμές,IF(ROW()-ROW(Διαχείριση[[#Headers],[τόκος]])=1,-IPMT(Επιτoκιο/12,1,ΔιάρκειαΔανείου-ROWS($C$4:C321)+1,Διαχείριση[[#This Row],[αρχικό
υπόλοιπο]]),IFERROR(-IPMT(Επιτoκιο/12,1,Διαχείριση[[#This Row],[Αρ.
δόσεων που απομένουν]],D322),0)),0)</f>
        <v>172.0381449771364</v>
      </c>
      <c r="F321" s="31">
        <f ca="1">IFERROR(IF(AND(ΚαταχωρημένεςΤιμές,Διαχείριση[[#This Row],[ημερομηνία
πληρωμής]]&lt;&gt;""),-PPMT(Επιτoκιο/12,1,ΔιάρκειαΔανείου-ROWS($C$4:C321)+1,Διαχείριση[[#This Row],[αρχικό
υπόλοιπο]]),""),0)</f>
        <v>897.86400104279721</v>
      </c>
      <c r="G321" s="31">
        <f ca="1">IF(Διαχείριση[[#This Row],[ημερομηνία
πληρωμής]]="",0,ΦόροςΑκίνητηςΠεριουσίας)</f>
        <v>375</v>
      </c>
      <c r="H321" s="31">
        <f ca="1">IF(Διαχείριση[[#This Row],[ημερομηνία
πληρωμής]]="",0,Διαχείριση[[#This Row],[τόκος]]+Διαχείριση[[#This Row],[κεφάλαιο]]+Διαχείριση[[#This Row],[φόρος ακίνητης
περιουσίας]])</f>
        <v>1444.9021460199335</v>
      </c>
      <c r="I321" s="31">
        <f ca="1">IF(Διαχείριση[[#This Row],[ημερομηνία
πληρωμής]]="",0,Διαχείριση[[#This Row],[αρχικό
υπόλοιπο]]-Διαχείριση[[#This Row],[κεφάλαιο]])</f>
        <v>41289.154794512739</v>
      </c>
      <c r="J321" s="13">
        <f ca="1">IF(Διαχείριση[[#This Row],[υπόλοιπο
που απομένει]]&gt;0,ΤελευταίαΓραμμή-ROW(),0)</f>
        <v>42</v>
      </c>
    </row>
    <row r="322" spans="2:10" ht="15" customHeight="1" x14ac:dyDescent="0.25">
      <c r="B322" s="12">
        <f>ROWS($B$4:B322)</f>
        <v>319</v>
      </c>
      <c r="C322" s="30">
        <f ca="1">IF(ΚαταχωρημένεςΤιμές,IF(Διαχείριση[[#This Row],[Αρ.]]&lt;=ΔιάρκειαΔανείου,IF(ROW()-ROW(Διαχείριση[[#Headers],[ημερομηνία
πληρωμής]])=1,ΈναρξηΔανείου,IF(I321&gt;0,EDATE(C321,1),"")),""),"")</f>
        <v>52919</v>
      </c>
      <c r="D322" s="31">
        <f ca="1">IF(ROW()-ROW(Διαχείριση[[#Headers],[αρχικό
υπόλοιπο]])=1,ΠοσόΔανείου,IF(Διαχείριση[[#This Row],[ημερομηνία
πληρωμής]]="",0,INDEX(Διαχείριση[], ROW()-4,8)))</f>
        <v>41289.154794512739</v>
      </c>
      <c r="E322" s="31">
        <f ca="1">IF(ΚαταχωρημένεςΤιμές,IF(ROW()-ROW(Διαχείριση[[#Headers],[τόκος]])=1,-IPMT(Επιτoκιο/12,1,ΔιάρκειαΔανείου-ROWS($C$4:C322)+1,Διαχείριση[[#This Row],[αρχικό
υπόλοιπο]]),IFERROR(-IPMT(Επιτoκιο/12,1,Διαχείριση[[#This Row],[Αρ.
δόσεων που απομένουν]],D323),0)),0)</f>
        <v>168.28145705610666</v>
      </c>
      <c r="F322" s="31">
        <f ca="1">IFERROR(IF(AND(ΚαταχωρημένεςΤιμές,Διαχείριση[[#This Row],[ημερομηνία
πληρωμής]]&lt;&gt;""),-PPMT(Επιτoκιο/12,1,ΔιάρκειαΔανείου-ROWS($C$4:C322)+1,Διαχείριση[[#This Row],[αρχικό
υπόλοιπο]]),""),0)</f>
        <v>901.60510104714217</v>
      </c>
      <c r="G322" s="31">
        <f ca="1">IF(Διαχείριση[[#This Row],[ημερομηνία
πληρωμής]]="",0,ΦόροςΑκίνητηςΠεριουσίας)</f>
        <v>375</v>
      </c>
      <c r="H322" s="31">
        <f ca="1">IF(Διαχείριση[[#This Row],[ημερομηνία
πληρωμής]]="",0,Διαχείριση[[#This Row],[τόκος]]+Διαχείριση[[#This Row],[κεφάλαιο]]+Διαχείριση[[#This Row],[φόρος ακίνητης
περιουσίας]])</f>
        <v>1444.8865581032487</v>
      </c>
      <c r="I322" s="31">
        <f ca="1">IF(Διαχείριση[[#This Row],[ημερομηνία
πληρωμής]]="",0,Διαχείριση[[#This Row],[αρχικό
υπόλοιπο]]-Διαχείριση[[#This Row],[κεφάλαιο]])</f>
        <v>40387.549693465597</v>
      </c>
      <c r="J322" s="13">
        <f ca="1">IF(Διαχείριση[[#This Row],[υπόλοιπο
που απομένει]]&gt;0,ΤελευταίαΓραμμή-ROW(),0)</f>
        <v>41</v>
      </c>
    </row>
    <row r="323" spans="2:10" ht="15" customHeight="1" x14ac:dyDescent="0.25">
      <c r="B323" s="12">
        <f>ROWS($B$4:B323)</f>
        <v>320</v>
      </c>
      <c r="C323" s="30">
        <f ca="1">IF(ΚαταχωρημένεςΤιμές,IF(Διαχείριση[[#This Row],[Αρ.]]&lt;=ΔιάρκειαΔανείου,IF(ROW()-ROW(Διαχείριση[[#Headers],[ημερομηνία
πληρωμής]])=1,ΈναρξηΔανείου,IF(I322&gt;0,EDATE(C322,1),"")),""),"")</f>
        <v>52949</v>
      </c>
      <c r="D323" s="31">
        <f ca="1">IF(ROW()-ROW(Διαχείριση[[#Headers],[αρχικό
υπόλοιπο]])=1,ΠοσόΔανείου,IF(Διαχείριση[[#This Row],[ημερομηνία
πληρωμής]]="",0,INDEX(Διαχείριση[], ROW()-4,8)))</f>
        <v>40387.549693465597</v>
      </c>
      <c r="E323" s="31">
        <f ca="1">IF(ΚαταχωρημένεςΤιμές,IF(ROW()-ROW(Διαχείριση[[#Headers],[τόκος]])=1,-IPMT(Επιτoκιο/12,1,ΔιάρκειαΔανείου-ROWS($C$4:C323)+1,Διαχείριση[[#This Row],[αρχικό
υπόλοιπο]]),IFERROR(-IPMT(Επιτoκιο/12,1,Διαχείριση[[#This Row],[Αρ.
δόσεων που απομένουν]],D324),0)),0)</f>
        <v>164.50911626873926</v>
      </c>
      <c r="F323" s="31">
        <f ca="1">IFERROR(IF(AND(ΚαταχωρημένεςΤιμές,Διαχείριση[[#This Row],[ημερομηνία
πληρωμής]]&lt;&gt;""),-PPMT(Επιτoκιο/12,1,ΔιάρκειαΔανείου-ROWS($C$4:C323)+1,Διαχείριση[[#This Row],[αρχικό
υπόλοιπο]]),""),0)</f>
        <v>905.36178896817182</v>
      </c>
      <c r="G323" s="31">
        <f ca="1">IF(Διαχείριση[[#This Row],[ημερομηνία
πληρωμής]]="",0,ΦόροςΑκίνητηςΠεριουσίας)</f>
        <v>375</v>
      </c>
      <c r="H323" s="31">
        <f ca="1">IF(Διαχείριση[[#This Row],[ημερομηνία
πληρωμής]]="",0,Διαχείριση[[#This Row],[τόκος]]+Διαχείριση[[#This Row],[κεφάλαιο]]+Διαχείριση[[#This Row],[φόρος ακίνητης
περιουσίας]])</f>
        <v>1444.8709052369111</v>
      </c>
      <c r="I323" s="31">
        <f ca="1">IF(Διαχείριση[[#This Row],[ημερομηνία
πληρωμής]]="",0,Διαχείριση[[#This Row],[αρχικό
υπόλοιπο]]-Διαχείριση[[#This Row],[κεφάλαιο]])</f>
        <v>39482.187904497427</v>
      </c>
      <c r="J323" s="13">
        <f ca="1">IF(Διαχείριση[[#This Row],[υπόλοιπο
που απομένει]]&gt;0,ΤελευταίαΓραμμή-ROW(),0)</f>
        <v>40</v>
      </c>
    </row>
    <row r="324" spans="2:10" ht="15" customHeight="1" x14ac:dyDescent="0.25">
      <c r="B324" s="12">
        <f>ROWS($B$4:B324)</f>
        <v>321</v>
      </c>
      <c r="C324" s="30">
        <f ca="1">IF(ΚαταχωρημένεςΤιμές,IF(Διαχείριση[[#This Row],[Αρ.]]&lt;=ΔιάρκειαΔανείου,IF(ROW()-ROW(Διαχείριση[[#Headers],[ημερομηνία
πληρωμής]])=1,ΈναρξηΔανείου,IF(I323&gt;0,EDATE(C323,1),"")),""),"")</f>
        <v>52980</v>
      </c>
      <c r="D324" s="31">
        <f ca="1">IF(ROW()-ROW(Διαχείριση[[#Headers],[αρχικό
υπόλοιπο]])=1,ΠοσόΔανείου,IF(Διαχείριση[[#This Row],[ημερομηνία
πληρωμής]]="",0,INDEX(Διαχείριση[], ROW()-4,8)))</f>
        <v>39482.187904497427</v>
      </c>
      <c r="E324" s="31">
        <f ca="1">IF(ΚαταχωρημένεςΤιμές,IF(ROW()-ROW(Διαχείριση[[#Headers],[τόκος]])=1,-IPMT(Επιτoκιο/12,1,ΔιάρκειαΔανείου-ROWS($C$4:C324)+1,Διαχείριση[[#This Row],[αρχικό
υπόλοιπο]]),IFERROR(-IPMT(Επιτoκιο/12,1,Διαχείριση[[#This Row],[Αρ.
δόσεων που απομένουν]],D325),0)),0)</f>
        <v>160.72105739475785</v>
      </c>
      <c r="F324" s="31">
        <f ca="1">IFERROR(IF(AND(ΚαταχωρημένεςΤιμές,Διαχείριση[[#This Row],[ημερομηνία
πληρωμής]]&lt;&gt;""),-PPMT(Επιτoκιο/12,1,ΔιάρκειαΔανείου-ROWS($C$4:C324)+1,Διαχείριση[[#This Row],[αρχικό
υπόλοιπο]]),""),0)</f>
        <v>909.13412975553945</v>
      </c>
      <c r="G324" s="31">
        <f ca="1">IF(Διαχείριση[[#This Row],[ημερομηνία
πληρωμής]]="",0,ΦόροςΑκίνητηςΠεριουσίας)</f>
        <v>375</v>
      </c>
      <c r="H324" s="31">
        <f ca="1">IF(Διαχείριση[[#This Row],[ημερομηνία
πληρωμής]]="",0,Διαχείριση[[#This Row],[τόκος]]+Διαχείριση[[#This Row],[κεφάλαιο]]+Διαχείριση[[#This Row],[φόρος ακίνητης
περιουσίας]])</f>
        <v>1444.8551871502973</v>
      </c>
      <c r="I324" s="31">
        <f ca="1">IF(Διαχείριση[[#This Row],[ημερομηνία
πληρωμής]]="",0,Διαχείριση[[#This Row],[αρχικό
υπόλοιπο]]-Διαχείριση[[#This Row],[κεφάλαιο]])</f>
        <v>38573.053774741886</v>
      </c>
      <c r="J324" s="13">
        <f ca="1">IF(Διαχείριση[[#This Row],[υπόλοιπο
που απομένει]]&gt;0,ΤελευταίαΓραμμή-ROW(),0)</f>
        <v>39</v>
      </c>
    </row>
    <row r="325" spans="2:10" ht="15" customHeight="1" x14ac:dyDescent="0.25">
      <c r="B325" s="12">
        <f>ROWS($B$4:B325)</f>
        <v>322</v>
      </c>
      <c r="C325" s="30">
        <f ca="1">IF(ΚαταχωρημένεςΤιμές,IF(Διαχείριση[[#This Row],[Αρ.]]&lt;=ΔιάρκειαΔανείου,IF(ROW()-ROW(Διαχείριση[[#Headers],[ημερομηνία
πληρωμής]])=1,ΈναρξηΔανείου,IF(I324&gt;0,EDATE(C324,1),"")),""),"")</f>
        <v>53011</v>
      </c>
      <c r="D325" s="31">
        <f ca="1">IF(ROW()-ROW(Διαχείριση[[#Headers],[αρχικό
υπόλοιπο]])=1,ΠοσόΔανείου,IF(Διαχείριση[[#This Row],[ημερομηνία
πληρωμής]]="",0,INDEX(Διαχείριση[], ROW()-4,8)))</f>
        <v>38573.053774741886</v>
      </c>
      <c r="E325" s="31">
        <f ca="1">IF(ΚαταχωρημένεςΤιμές,IF(ROW()-ROW(Διαχείριση[[#Headers],[τόκος]])=1,-IPMT(Επιτoκιο/12,1,ΔιάρκειαΔανείου-ROWS($C$4:C325)+1,Διαχείριση[[#This Row],[αρχικό
υπόλοιπο]]),IFERROR(-IPMT(Επιτoκιο/12,1,Διαχείριση[[#This Row],[Αρ.
δόσεων που απομένουν]],D326),0)),0)</f>
        <v>156.91721494213485</v>
      </c>
      <c r="F325" s="31">
        <f ca="1">IFERROR(IF(AND(ΚαταχωρημένεςΤιμές,Διαχείριση[[#This Row],[ημερομηνία
πληρωμής]]&lt;&gt;""),-PPMT(Επιτoκιο/12,1,ΔιάρκειαΔανείου-ROWS($C$4:C325)+1,Διαχείριση[[#This Row],[αρχικό
υπόλοιπο]]),""),0)</f>
        <v>912.92218862952063</v>
      </c>
      <c r="G325" s="31">
        <f ca="1">IF(Διαχείριση[[#This Row],[ημερομηνία
πληρωμής]]="",0,ΦόροςΑκίνητηςΠεριουσίας)</f>
        <v>375</v>
      </c>
      <c r="H325" s="31">
        <f ca="1">IF(Διαχείριση[[#This Row],[ημερομηνία
πληρωμής]]="",0,Διαχείριση[[#This Row],[τόκος]]+Διαχείριση[[#This Row],[κεφάλαιο]]+Διαχείριση[[#This Row],[φόρος ακίνητης
περιουσίας]])</f>
        <v>1444.8394035716556</v>
      </c>
      <c r="I325" s="31">
        <f ca="1">IF(Διαχείριση[[#This Row],[ημερομηνία
πληρωμής]]="",0,Διαχείριση[[#This Row],[αρχικό
υπόλοιπο]]-Διαχείριση[[#This Row],[κεφάλαιο]])</f>
        <v>37660.131586112366</v>
      </c>
      <c r="J325" s="13">
        <f ca="1">IF(Διαχείριση[[#This Row],[υπόλοιπο
που απομένει]]&gt;0,ΤελευταίαΓραμμή-ROW(),0)</f>
        <v>38</v>
      </c>
    </row>
    <row r="326" spans="2:10" ht="15" customHeight="1" x14ac:dyDescent="0.25">
      <c r="B326" s="12">
        <f>ROWS($B$4:B326)</f>
        <v>323</v>
      </c>
      <c r="C326" s="30">
        <f ca="1">IF(ΚαταχωρημένεςΤιμές,IF(Διαχείριση[[#This Row],[Αρ.]]&lt;=ΔιάρκειαΔανείου,IF(ROW()-ROW(Διαχείριση[[#Headers],[ημερομηνία
πληρωμής]])=1,ΈναρξηΔανείου,IF(I325&gt;0,EDATE(C325,1),"")),""),"")</f>
        <v>53039</v>
      </c>
      <c r="D326" s="31">
        <f ca="1">IF(ROW()-ROW(Διαχείριση[[#Headers],[αρχικό
υπόλοιπο]])=1,ΠοσόΔανείου,IF(Διαχείριση[[#This Row],[ημερομηνία
πληρωμής]]="",0,INDEX(Διαχείριση[], ROW()-4,8)))</f>
        <v>37660.131586112366</v>
      </c>
      <c r="E326" s="31">
        <f ca="1">IF(ΚαταχωρημένεςΤιμές,IF(ROW()-ROW(Διαχείριση[[#Headers],[τόκος]])=1,-IPMT(Επιτoκιο/12,1,ΔιάρκειαΔανείου-ROWS($C$4:C326)+1,Διαχείριση[[#This Row],[αρχικό
υπόλοιπο]]),IFERROR(-IPMT(Επιτoκιο/12,1,Διαχείριση[[#This Row],[Αρ.
δόσεων που απομένουν]],D327),0)),0)</f>
        <v>153.09752314595926</v>
      </c>
      <c r="F326" s="31">
        <f ca="1">IFERROR(IF(AND(ΚαταχωρημένεςΤιμές,Διαχείριση[[#This Row],[ημερομηνία
πληρωμής]]&lt;&gt;""),-PPMT(Επιτoκιο/12,1,ΔιάρκειαΔανείου-ROWS($C$4:C326)+1,Διαχείριση[[#This Row],[αρχικό
υπόλοιπο]]),""),0)</f>
        <v>916.72603108214378</v>
      </c>
      <c r="G326" s="31">
        <f ca="1">IF(Διαχείριση[[#This Row],[ημερομηνία
πληρωμής]]="",0,ΦόροςΑκίνητηςΠεριουσίας)</f>
        <v>375</v>
      </c>
      <c r="H326" s="31">
        <f ca="1">IF(Διαχείριση[[#This Row],[ημερομηνία
πληρωμής]]="",0,Διαχείριση[[#This Row],[τόκος]]+Διαχείριση[[#This Row],[κεφάλαιο]]+Διαχείριση[[#This Row],[φόρος ακίνητης
περιουσίας]])</f>
        <v>1444.8235542281031</v>
      </c>
      <c r="I326" s="31">
        <f ca="1">IF(Διαχείριση[[#This Row],[ημερομηνία
πληρωμής]]="",0,Διαχείριση[[#This Row],[αρχικό
υπόλοιπο]]-Διαχείριση[[#This Row],[κεφάλαιο]])</f>
        <v>36743.405555030222</v>
      </c>
      <c r="J326" s="13">
        <f ca="1">IF(Διαχείριση[[#This Row],[υπόλοιπο
που απομένει]]&gt;0,ΤελευταίαΓραμμή-ROW(),0)</f>
        <v>37</v>
      </c>
    </row>
    <row r="327" spans="2:10" ht="15" customHeight="1" x14ac:dyDescent="0.25">
      <c r="B327" s="12">
        <f>ROWS($B$4:B327)</f>
        <v>324</v>
      </c>
      <c r="C327" s="30">
        <f ca="1">IF(ΚαταχωρημένεςΤιμές,IF(Διαχείριση[[#This Row],[Αρ.]]&lt;=ΔιάρκειαΔανείου,IF(ROW()-ROW(Διαχείριση[[#Headers],[ημερομηνία
πληρωμής]])=1,ΈναρξηΔανείου,IF(I326&gt;0,EDATE(C326,1),"")),""),"")</f>
        <v>53070</v>
      </c>
      <c r="D327" s="31">
        <f ca="1">IF(ROW()-ROW(Διαχείριση[[#Headers],[αρχικό
υπόλοιπο]])=1,ΠοσόΔανείου,IF(Διαχείριση[[#This Row],[ημερομηνία
πληρωμής]]="",0,INDEX(Διαχείριση[], ROW()-4,8)))</f>
        <v>36743.405555030222</v>
      </c>
      <c r="E327" s="31">
        <f ca="1">IF(ΚαταχωρημένεςΤιμές,IF(ROW()-ROW(Διαχείριση[[#Headers],[τόκος]])=1,-IPMT(Επιτoκιο/12,1,ΔιάρκειαΔανείου-ROWS($C$4:C327)+1,Διαχείριση[[#This Row],[αρχικό
υπόλοιπο]]),IFERROR(-IPMT(Επιτoκιο/12,1,Διαχείριση[[#This Row],[Αρ.
δόσεων που απομένουν]],D328),0)),0)</f>
        <v>149.26191596729959</v>
      </c>
      <c r="F327" s="31">
        <f ca="1">IFERROR(IF(AND(ΚαταχωρημένεςΤιμές,Διαχείριση[[#This Row],[ημερομηνία
πληρωμής]]&lt;&gt;""),-PPMT(Επιτoκιο/12,1,ΔιάρκειαΔανείου-ROWS($C$4:C327)+1,Διαχείριση[[#This Row],[αρχικό
υπόλοιπο]]),""),0)</f>
        <v>920.54572287831922</v>
      </c>
      <c r="G327" s="31">
        <f ca="1">IF(Διαχείριση[[#This Row],[ημερομηνία
πληρωμής]]="",0,ΦόροςΑκίνητηςΠεριουσίας)</f>
        <v>375</v>
      </c>
      <c r="H327" s="31">
        <f ca="1">IF(Διαχείριση[[#This Row],[ημερομηνία
πληρωμής]]="",0,Διαχείριση[[#This Row],[τόκος]]+Διαχείριση[[#This Row],[κεφάλαιο]]+Διαχείριση[[#This Row],[φόρος ακίνητης
περιουσίας]])</f>
        <v>1444.8076388456188</v>
      </c>
      <c r="I327" s="31">
        <f ca="1">IF(Διαχείριση[[#This Row],[ημερομηνία
πληρωμής]]="",0,Διαχείριση[[#This Row],[αρχικό
υπόλοιπο]]-Διαχείριση[[#This Row],[κεφάλαιο]])</f>
        <v>35822.859832151902</v>
      </c>
      <c r="J327" s="13">
        <f ca="1">IF(Διαχείριση[[#This Row],[υπόλοιπο
που απομένει]]&gt;0,ΤελευταίαΓραμμή-ROW(),0)</f>
        <v>36</v>
      </c>
    </row>
    <row r="328" spans="2:10" ht="15" customHeight="1" x14ac:dyDescent="0.25">
      <c r="B328" s="12">
        <f>ROWS($B$4:B328)</f>
        <v>325</v>
      </c>
      <c r="C328" s="30">
        <f ca="1">IF(ΚαταχωρημένεςΤιμές,IF(Διαχείριση[[#This Row],[Αρ.]]&lt;=ΔιάρκειαΔανείου,IF(ROW()-ROW(Διαχείριση[[#Headers],[ημερομηνία
πληρωμής]])=1,ΈναρξηΔανείου,IF(I327&gt;0,EDATE(C327,1),"")),""),"")</f>
        <v>53100</v>
      </c>
      <c r="D328" s="31">
        <f ca="1">IF(ROW()-ROW(Διαχείριση[[#Headers],[αρχικό
υπόλοιπο]])=1,ΠοσόΔανείου,IF(Διαχείριση[[#This Row],[ημερομηνία
πληρωμής]]="",0,INDEX(Διαχείριση[], ROW()-4,8)))</f>
        <v>35822.859832151902</v>
      </c>
      <c r="E328" s="31">
        <f ca="1">IF(ΚαταχωρημένεςΤιμές,IF(ROW()-ROW(Διαχείριση[[#Headers],[τόκος]])=1,-IPMT(Επιτoκιο/12,1,ΔιάρκειαΔανείου-ROWS($C$4:C328)+1,Διαχείριση[[#This Row],[αρχικό
υπόλοιπο]]),IFERROR(-IPMT(Επιτoκιο/12,1,Διαχείριση[[#This Row],[Αρ.
δόσεων που απομένουν]],D329),0)),0)</f>
        <v>145.41032709206218</v>
      </c>
      <c r="F328" s="31">
        <f ca="1">IFERROR(IF(AND(ΚαταχωρημένεςΤιμές,Διαχείριση[[#This Row],[ημερομηνία
πληρωμής]]&lt;&gt;""),-PPMT(Επιτoκιο/12,1,ΔιάρκειαΔανείου-ROWS($C$4:C328)+1,Διαχείριση[[#This Row],[αρχικό
υπόλοιπο]]),""),0)</f>
        <v>924.38133005697898</v>
      </c>
      <c r="G328" s="31">
        <f ca="1">IF(Διαχείριση[[#This Row],[ημερομηνία
πληρωμής]]="",0,ΦόροςΑκίνητηςΠεριουσίας)</f>
        <v>375</v>
      </c>
      <c r="H328" s="31">
        <f ca="1">IF(Διαχείριση[[#This Row],[ημερομηνία
πληρωμής]]="",0,Διαχείριση[[#This Row],[τόκος]]+Διαχείριση[[#This Row],[κεφάλαιο]]+Διαχείριση[[#This Row],[φόρος ακίνητης
περιουσίας]])</f>
        <v>1444.7916571490412</v>
      </c>
      <c r="I328" s="31">
        <f ca="1">IF(Διαχείριση[[#This Row],[ημερομηνία
πληρωμής]]="",0,Διαχείριση[[#This Row],[αρχικό
υπόλοιπο]]-Διαχείριση[[#This Row],[κεφάλαιο]])</f>
        <v>34898.47850209492</v>
      </c>
      <c r="J328" s="13">
        <f ca="1">IF(Διαχείριση[[#This Row],[υπόλοιπο
που απομένει]]&gt;0,ΤελευταίαΓραμμή-ROW(),0)</f>
        <v>35</v>
      </c>
    </row>
    <row r="329" spans="2:10" ht="15" customHeight="1" x14ac:dyDescent="0.25">
      <c r="B329" s="12">
        <f>ROWS($B$4:B329)</f>
        <v>326</v>
      </c>
      <c r="C329" s="30">
        <f ca="1">IF(ΚαταχωρημένεςΤιμές,IF(Διαχείριση[[#This Row],[Αρ.]]&lt;=ΔιάρκειαΔανείου,IF(ROW()-ROW(Διαχείριση[[#Headers],[ημερομηνία
πληρωμής]])=1,ΈναρξηΔανείου,IF(I328&gt;0,EDATE(C328,1),"")),""),"")</f>
        <v>53131</v>
      </c>
      <c r="D329" s="31">
        <f ca="1">IF(ROW()-ROW(Διαχείριση[[#Headers],[αρχικό
υπόλοιπο]])=1,ΠοσόΔανείου,IF(Διαχείριση[[#This Row],[ημερομηνία
πληρωμής]]="",0,INDEX(Διαχείριση[], ROW()-4,8)))</f>
        <v>34898.47850209492</v>
      </c>
      <c r="E329" s="31">
        <f ca="1">IF(ΚαταχωρημένεςΤιμές,IF(ROW()-ROW(Διαχείριση[[#Headers],[τόκος]])=1,-IPMT(Επιτoκιο/12,1,ΔιάρκειαΔανείου-ROWS($C$4:C329)+1,Διαχείριση[[#This Row],[αρχικό
υπόλοιπο]]),IFERROR(-IPMT(Επιτoκιο/12,1,Διαχείριση[[#This Row],[Αρ.
δόσεων που απομένουν]],D330),0)),0)</f>
        <v>141.54268992984458</v>
      </c>
      <c r="F329" s="31">
        <f ca="1">IFERROR(IF(AND(ΚαταχωρημένεςΤιμές,Διαχείριση[[#This Row],[ημερομηνία
πληρωμής]]&lt;&gt;""),-PPMT(Επιτoκιο/12,1,ΔιάρκειαΔανείου-ROWS($C$4:C329)+1,Διαχείριση[[#This Row],[αρχικό
υπόλοιπο]]),""),0)</f>
        <v>928.23291893221631</v>
      </c>
      <c r="G329" s="31">
        <f ca="1">IF(Διαχείριση[[#This Row],[ημερομηνία
πληρωμής]]="",0,ΦόροςΑκίνητηςΠεριουσίας)</f>
        <v>375</v>
      </c>
      <c r="H329" s="31">
        <f ca="1">IF(Διαχείριση[[#This Row],[ημερομηνία
πληρωμής]]="",0,Διαχείριση[[#This Row],[τόκος]]+Διαχείριση[[#This Row],[κεφάλαιο]]+Διαχείριση[[#This Row],[φόρος ακίνητης
περιουσίας]])</f>
        <v>1444.7756088620608</v>
      </c>
      <c r="I329" s="31">
        <f ca="1">IF(Διαχείριση[[#This Row],[ημερομηνία
πληρωμής]]="",0,Διαχείριση[[#This Row],[αρχικό
υπόλοιπο]]-Διαχείριση[[#This Row],[κεφάλαιο]])</f>
        <v>33970.245583162701</v>
      </c>
      <c r="J329" s="13">
        <f ca="1">IF(Διαχείριση[[#This Row],[υπόλοιπο
που απομένει]]&gt;0,ΤελευταίαΓραμμή-ROW(),0)</f>
        <v>34</v>
      </c>
    </row>
    <row r="330" spans="2:10" ht="15" customHeight="1" x14ac:dyDescent="0.25">
      <c r="B330" s="12">
        <f>ROWS($B$4:B330)</f>
        <v>327</v>
      </c>
      <c r="C330" s="30">
        <f ca="1">IF(ΚαταχωρημένεςΤιμές,IF(Διαχείριση[[#This Row],[Αρ.]]&lt;=ΔιάρκειαΔανείου,IF(ROW()-ROW(Διαχείριση[[#Headers],[ημερομηνία
πληρωμής]])=1,ΈναρξηΔανείου,IF(I329&gt;0,EDATE(C329,1),"")),""),"")</f>
        <v>53161</v>
      </c>
      <c r="D330" s="31">
        <f ca="1">IF(ROW()-ROW(Διαχείριση[[#Headers],[αρχικό
υπόλοιπο]])=1,ΠοσόΔανείου,IF(Διαχείριση[[#This Row],[ημερομηνία
πληρωμής]]="",0,INDEX(Διαχείριση[], ROW()-4,8)))</f>
        <v>33970.245583162701</v>
      </c>
      <c r="E330" s="31">
        <f ca="1">IF(ΚαταχωρημένεςΤιμές,IF(ROW()-ROW(Διαχείριση[[#Headers],[τόκος]])=1,-IPMT(Επιτoκιο/12,1,ΔιάρκειαΔανείου-ROWS($C$4:C330)+1,Διαχείριση[[#This Row],[αρχικό
υπόλοιπο]]),IFERROR(-IPMT(Επιτoκιο/12,1,Διαχείριση[[#This Row],[Αρ.
δόσεων που απομένουν]],D331),0)),0)</f>
        <v>137.65893761278446</v>
      </c>
      <c r="F330" s="31">
        <f ca="1">IFERROR(IF(AND(ΚαταχωρημένεςΤιμές,Διαχείριση[[#This Row],[ημερομηνία
πληρωμής]]&lt;&gt;""),-PPMT(Επιτoκιο/12,1,ΔιάρκειαΔανείου-ROWS($C$4:C330)+1,Διαχείριση[[#This Row],[αρχικό
υπόλοιπο]]),""),0)</f>
        <v>932.10055609443373</v>
      </c>
      <c r="G330" s="31">
        <f ca="1">IF(Διαχείριση[[#This Row],[ημερομηνία
πληρωμής]]="",0,ΦόροςΑκίνητηςΠεριουσίας)</f>
        <v>375</v>
      </c>
      <c r="H330" s="31">
        <f ca="1">IF(Διαχείριση[[#This Row],[ημερομηνία
πληρωμής]]="",0,Διαχείριση[[#This Row],[τόκος]]+Διαχείριση[[#This Row],[κεφάλαιο]]+Διαχείριση[[#This Row],[φόρος ακίνητης
περιουσίας]])</f>
        <v>1444.7594937072181</v>
      </c>
      <c r="I330" s="31">
        <f ca="1">IF(Διαχείριση[[#This Row],[ημερομηνία
πληρωμής]]="",0,Διαχείριση[[#This Row],[αρχικό
υπόλοιπο]]-Διαχείριση[[#This Row],[κεφάλαιο]])</f>
        <v>33038.145027068269</v>
      </c>
      <c r="J330" s="13">
        <f ca="1">IF(Διαχείριση[[#This Row],[υπόλοιπο
που απομένει]]&gt;0,ΤελευταίαΓραμμή-ROW(),0)</f>
        <v>33</v>
      </c>
    </row>
    <row r="331" spans="2:10" ht="15" customHeight="1" x14ac:dyDescent="0.25">
      <c r="B331" s="12">
        <f>ROWS($B$4:B331)</f>
        <v>328</v>
      </c>
      <c r="C331" s="30">
        <f ca="1">IF(ΚαταχωρημένεςΤιμές,IF(Διαχείριση[[#This Row],[Αρ.]]&lt;=ΔιάρκειαΔανείου,IF(ROW()-ROW(Διαχείριση[[#Headers],[ημερομηνία
πληρωμής]])=1,ΈναρξηΔανείου,IF(I330&gt;0,EDATE(C330,1),"")),""),"")</f>
        <v>53192</v>
      </c>
      <c r="D331" s="31">
        <f ca="1">IF(ROW()-ROW(Διαχείριση[[#Headers],[αρχικό
υπόλοιπο]])=1,ΠοσόΔανείου,IF(Διαχείριση[[#This Row],[ημερομηνία
πληρωμής]]="",0,INDEX(Διαχείριση[], ROW()-4,8)))</f>
        <v>33038.145027068269</v>
      </c>
      <c r="E331" s="31">
        <f ca="1">IF(ΚαταχωρημένεςΤιμές,IF(ROW()-ROW(Διαχείριση[[#Headers],[τόκος]])=1,-IPMT(Επιτoκιο/12,1,ΔιάρκειαΔανείου-ROWS($C$4:C331)+1,Διαχείριση[[#This Row],[αρχικό
υπόλοιπο]]),IFERROR(-IPMT(Επιτoκιο/12,1,Διαχείριση[[#This Row],[Αρ.
δόσεων που απομένουν]],D332),0)),0)</f>
        <v>133.75900299440323</v>
      </c>
      <c r="F331" s="31">
        <f ca="1">IFERROR(IF(AND(ΚαταχωρημένεςΤιμές,Διαχείριση[[#This Row],[ημερομηνία
πληρωμής]]&lt;&gt;""),-PPMT(Επιτoκιο/12,1,ΔιάρκειαΔανείου-ROWS($C$4:C331)+1,Διαχείριση[[#This Row],[αρχικό
υπόλοιπο]]),""),0)</f>
        <v>935.98430841149423</v>
      </c>
      <c r="G331" s="31">
        <f ca="1">IF(Διαχείριση[[#This Row],[ημερομηνία
πληρωμής]]="",0,ΦόροςΑκίνητηςΠεριουσίας)</f>
        <v>375</v>
      </c>
      <c r="H331" s="31">
        <f ca="1">IF(Διαχείριση[[#This Row],[ημερομηνία
πληρωμής]]="",0,Διαχείριση[[#This Row],[τόκος]]+Διαχείριση[[#This Row],[κεφάλαιο]]+Διαχείριση[[#This Row],[φόρος ακίνητης
περιουσίας]])</f>
        <v>1444.7433114058974</v>
      </c>
      <c r="I331" s="31">
        <f ca="1">IF(Διαχείριση[[#This Row],[ημερομηνία
πληρωμής]]="",0,Διαχείριση[[#This Row],[αρχικό
υπόλοιπο]]-Διαχείριση[[#This Row],[κεφάλαιο]])</f>
        <v>32102.160718656774</v>
      </c>
      <c r="J331" s="13">
        <f ca="1">IF(Διαχείριση[[#This Row],[υπόλοιπο
που απομένει]]&gt;0,ΤελευταίαΓραμμή-ROW(),0)</f>
        <v>32</v>
      </c>
    </row>
    <row r="332" spans="2:10" ht="15" customHeight="1" x14ac:dyDescent="0.25">
      <c r="B332" s="12">
        <f>ROWS($B$4:B332)</f>
        <v>329</v>
      </c>
      <c r="C332" s="30">
        <f ca="1">IF(ΚαταχωρημένεςΤιμές,IF(Διαχείριση[[#This Row],[Αρ.]]&lt;=ΔιάρκειαΔανείου,IF(ROW()-ROW(Διαχείριση[[#Headers],[ημερομηνία
πληρωμής]])=1,ΈναρξηΔανείου,IF(I331&gt;0,EDATE(C331,1),"")),""),"")</f>
        <v>53223</v>
      </c>
      <c r="D332" s="31">
        <f ca="1">IF(ROW()-ROW(Διαχείριση[[#Headers],[αρχικό
υπόλοιπο]])=1,ΠοσόΔανείου,IF(Διαχείριση[[#This Row],[ημερομηνία
πληρωμής]]="",0,INDEX(Διαχείριση[], ROW()-4,8)))</f>
        <v>32102.160718656774</v>
      </c>
      <c r="E332" s="31">
        <f ca="1">IF(ΚαταχωρημένεςΤιμές,IF(ROW()-ROW(Διαχείριση[[#Headers],[τόκος]])=1,-IPMT(Επιτoκιο/12,1,ΔιάρκειαΔανείου-ROWS($C$4:C332)+1,Διαχείριση[[#This Row],[αρχικό
υπόλοιπο]]),IFERROR(-IPMT(Επιτoκιο/12,1,Διαχείριση[[#This Row],[Αρ.
δόσεων που απομένουν]],D333),0)),0)</f>
        <v>129.84281864844542</v>
      </c>
      <c r="F332" s="31">
        <f ca="1">IFERROR(IF(AND(ΚαταχωρημένεςΤιμές,Διαχείριση[[#This Row],[ημερομηνία
πληρωμής]]&lt;&gt;""),-PPMT(Επιτoκιο/12,1,ΔιάρκειαΔανείου-ROWS($C$4:C332)+1,Διαχείριση[[#This Row],[αρχικό
υπόλοιπο]]),""),0)</f>
        <v>939.88424302987539</v>
      </c>
      <c r="G332" s="31">
        <f ca="1">IF(Διαχείριση[[#This Row],[ημερομηνία
πληρωμής]]="",0,ΦόροςΑκίνητηςΠεριουσίας)</f>
        <v>375</v>
      </c>
      <c r="H332" s="31">
        <f ca="1">IF(Διαχείριση[[#This Row],[ημερομηνία
πληρωμής]]="",0,Διαχείριση[[#This Row],[τόκος]]+Διαχείριση[[#This Row],[κεφάλαιο]]+Διαχείριση[[#This Row],[φόρος ακίνητης
περιουσίας]])</f>
        <v>1444.7270616783208</v>
      </c>
      <c r="I332" s="31">
        <f ca="1">IF(Διαχείριση[[#This Row],[ημερομηνία
πληρωμής]]="",0,Διαχείριση[[#This Row],[αρχικό
υπόλοιπο]]-Διαχείριση[[#This Row],[κεφάλαιο]])</f>
        <v>31162.276475626899</v>
      </c>
      <c r="J332" s="13">
        <f ca="1">IF(Διαχείριση[[#This Row],[υπόλοιπο
που απομένει]]&gt;0,ΤελευταίαΓραμμή-ROW(),0)</f>
        <v>31</v>
      </c>
    </row>
    <row r="333" spans="2:10" ht="15" customHeight="1" x14ac:dyDescent="0.25">
      <c r="B333" s="12">
        <f>ROWS($B$4:B333)</f>
        <v>330</v>
      </c>
      <c r="C333" s="30">
        <f ca="1">IF(ΚαταχωρημένεςΤιμές,IF(Διαχείριση[[#This Row],[Αρ.]]&lt;=ΔιάρκειαΔανείου,IF(ROW()-ROW(Διαχείριση[[#Headers],[ημερομηνία
πληρωμής]])=1,ΈναρξηΔανείου,IF(I332&gt;0,EDATE(C332,1),"")),""),"")</f>
        <v>53253</v>
      </c>
      <c r="D333" s="31">
        <f ca="1">IF(ROW()-ROW(Διαχείριση[[#Headers],[αρχικό
υπόλοιπο]])=1,ΠοσόΔανείου,IF(Διαχείριση[[#This Row],[ημερομηνία
πληρωμής]]="",0,INDEX(Διαχείριση[], ROW()-4,8)))</f>
        <v>31162.276475626899</v>
      </c>
      <c r="E333" s="31">
        <f ca="1">IF(ΚαταχωρημένεςΤιμές,IF(ROW()-ROW(Διαχείριση[[#Headers],[τόκος]])=1,-IPMT(Επιτoκιο/12,1,ΔιάρκειαΔανείου-ROWS($C$4:C333)+1,Διαχείριση[[#This Row],[αρχικό
υπόλοιπο]]),IFERROR(-IPMT(Επιτoκιο/12,1,Διαχείριση[[#This Row],[Αρ.
δόσεων που απομένουν]],D334),0)),0)</f>
        <v>125.91031686771277</v>
      </c>
      <c r="F333" s="31">
        <f ca="1">IFERROR(IF(AND(ΚαταχωρημένεςΤιμές,Διαχείριση[[#This Row],[ημερομηνία
πληρωμής]]&lt;&gt;""),-PPMT(Επιτoκιο/12,1,ΔιάρκειαΔανείου-ROWS($C$4:C333)+1,Διαχείριση[[#This Row],[αρχικό
υπόλοιπο]]),""),0)</f>
        <v>943.8004273758329</v>
      </c>
      <c r="G333" s="31">
        <f ca="1">IF(Διαχείριση[[#This Row],[ημερομηνία
πληρωμής]]="",0,ΦόροςΑκίνητηςΠεριουσίας)</f>
        <v>375</v>
      </c>
      <c r="H333" s="31">
        <f ca="1">IF(Διαχείριση[[#This Row],[ημερομηνία
πληρωμής]]="",0,Διαχείριση[[#This Row],[τόκος]]+Διαχείριση[[#This Row],[κεφάλαιο]]+Διαχείριση[[#This Row],[φόρος ακίνητης
περιουσίας]])</f>
        <v>1444.7107442435456</v>
      </c>
      <c r="I333" s="31">
        <f ca="1">IF(Διαχείριση[[#This Row],[ημερομηνία
πληρωμής]]="",0,Διαχείριση[[#This Row],[αρχικό
υπόλοιπο]]-Διαχείριση[[#This Row],[κεφάλαιο]])</f>
        <v>30218.476048251065</v>
      </c>
      <c r="J333" s="13">
        <f ca="1">IF(Διαχείριση[[#This Row],[υπόλοιπο
που απομένει]]&gt;0,ΤελευταίαΓραμμή-ROW(),0)</f>
        <v>30</v>
      </c>
    </row>
    <row r="334" spans="2:10" ht="15" customHeight="1" x14ac:dyDescent="0.25">
      <c r="B334" s="12">
        <f>ROWS($B$4:B334)</f>
        <v>331</v>
      </c>
      <c r="C334" s="30">
        <f ca="1">IF(ΚαταχωρημένεςΤιμές,IF(Διαχείριση[[#This Row],[Αρ.]]&lt;=ΔιάρκειαΔανείου,IF(ROW()-ROW(Διαχείριση[[#Headers],[ημερομηνία
πληρωμής]])=1,ΈναρξηΔανείου,IF(I333&gt;0,EDATE(C333,1),"")),""),"")</f>
        <v>53284</v>
      </c>
      <c r="D334" s="31">
        <f ca="1">IF(ROW()-ROW(Διαχείριση[[#Headers],[αρχικό
υπόλοιπο]])=1,ΠοσόΔανείου,IF(Διαχείριση[[#This Row],[ημερομηνία
πληρωμής]]="",0,INDEX(Διαχείριση[], ROW()-4,8)))</f>
        <v>30218.476048251065</v>
      </c>
      <c r="E334" s="31">
        <f ca="1">IF(ΚαταχωρημένεςΤιμές,IF(ROW()-ROW(Διαχείριση[[#Headers],[τόκος]])=1,-IPMT(Επιτoκιο/12,1,ΔιάρκειαΔανείου-ROWS($C$4:C334)+1,Διαχείριση[[#This Row],[αρχικό
υπόλοιπο]]),IFERROR(-IPMT(Επιτoκιο/12,1,Διαχείριση[[#This Row],[Αρ.
δόσεων που απομένουν]],D335),0)),0)</f>
        <v>121.96142966289375</v>
      </c>
      <c r="F334" s="31">
        <f ca="1">IFERROR(IF(AND(ΚαταχωρημένεςΤιμές,Διαχείριση[[#This Row],[ημερομηνία
πληρωμής]]&lt;&gt;""),-PPMT(Επιτoκιο/12,1,ΔιάρκειαΔανείου-ROWS($C$4:C334)+1,Διαχείριση[[#This Row],[αρχικό
υπόλοιπο]]),""),0)</f>
        <v>947.73292915656555</v>
      </c>
      <c r="G334" s="31">
        <f ca="1">IF(Διαχείριση[[#This Row],[ημερομηνία
πληρωμής]]="",0,ΦόροςΑκίνητηςΠεριουσίας)</f>
        <v>375</v>
      </c>
      <c r="H334" s="31">
        <f ca="1">IF(Διαχείριση[[#This Row],[ημερομηνία
πληρωμής]]="",0,Διαχείριση[[#This Row],[τόκος]]+Διαχείριση[[#This Row],[κεφάλαιο]]+Διαχείριση[[#This Row],[φόρος ακίνητης
περιουσίας]])</f>
        <v>1444.6943588194592</v>
      </c>
      <c r="I334" s="31">
        <f ca="1">IF(Διαχείριση[[#This Row],[ημερομηνία
πληρωμής]]="",0,Διαχείριση[[#This Row],[αρχικό
υπόλοιπο]]-Διαχείριση[[#This Row],[κεφάλαιο]])</f>
        <v>29270.743119094499</v>
      </c>
      <c r="J334" s="13">
        <f ca="1">IF(Διαχείριση[[#This Row],[υπόλοιπο
που απομένει]]&gt;0,ΤελευταίαΓραμμή-ROW(),0)</f>
        <v>29</v>
      </c>
    </row>
    <row r="335" spans="2:10" ht="15" customHeight="1" x14ac:dyDescent="0.25">
      <c r="B335" s="12">
        <f>ROWS($B$4:B335)</f>
        <v>332</v>
      </c>
      <c r="C335" s="30">
        <f ca="1">IF(ΚαταχωρημένεςΤιμές,IF(Διαχείριση[[#This Row],[Αρ.]]&lt;=ΔιάρκειαΔανείου,IF(ROW()-ROW(Διαχείριση[[#Headers],[ημερομηνία
πληρωμής]])=1,ΈναρξηΔανείου,IF(I334&gt;0,EDATE(C334,1),"")),""),"")</f>
        <v>53314</v>
      </c>
      <c r="D335" s="31">
        <f ca="1">IF(ROW()-ROW(Διαχείριση[[#Headers],[αρχικό
υπόλοιπο]])=1,ΠοσόΔανείου,IF(Διαχείριση[[#This Row],[ημερομηνία
πληρωμής]]="",0,INDEX(Διαχείριση[], ROW()-4,8)))</f>
        <v>29270.743119094499</v>
      </c>
      <c r="E335" s="31">
        <f ca="1">IF(ΚαταχωρημένεςΤιμές,IF(ROW()-ROW(Διαχείριση[[#Headers],[τόκος]])=1,-IPMT(Επιτoκιο/12,1,ΔιάρκειαΔανείου-ROWS($C$4:C335)+1,Διαχείριση[[#This Row],[αρχικό
υπόλοιπο]]),IFERROR(-IPMT(Επιτoκιο/12,1,Διαχείριση[[#This Row],[Αρ.
δόσεων που απομένουν]],D336),0)),0)</f>
        <v>117.99608876138797</v>
      </c>
      <c r="F335" s="31">
        <f ca="1">IFERROR(IF(AND(ΚαταχωρημένεςΤιμές,Διαχείριση[[#This Row],[ημερομηνία
πληρωμής]]&lt;&gt;""),-PPMT(Επιτoκιο/12,1,ΔιάρκειαΔανείου-ROWS($C$4:C335)+1,Διαχείριση[[#This Row],[αρχικό
υπόλοιπο]]),""),0)</f>
        <v>951.68181636138456</v>
      </c>
      <c r="G335" s="31">
        <f ca="1">IF(Διαχείριση[[#This Row],[ημερομηνία
πληρωμής]]="",0,ΦόροςΑκίνητηςΠεριουσίας)</f>
        <v>375</v>
      </c>
      <c r="H335" s="31">
        <f ca="1">IF(Διαχείριση[[#This Row],[ημερομηνία
πληρωμής]]="",0,Διαχείριση[[#This Row],[τόκος]]+Διαχείριση[[#This Row],[κεφάλαιο]]+Διαχείριση[[#This Row],[φόρος ακίνητης
περιουσίας]])</f>
        <v>1444.6779051227725</v>
      </c>
      <c r="I335" s="31">
        <f ca="1">IF(Διαχείριση[[#This Row],[ημερομηνία
πληρωμής]]="",0,Διαχείριση[[#This Row],[αρχικό
υπόλοιπο]]-Διαχείριση[[#This Row],[κεφάλαιο]])</f>
        <v>28319.061302733113</v>
      </c>
      <c r="J335" s="13">
        <f ca="1">IF(Διαχείριση[[#This Row],[υπόλοιπο
που απομένει]]&gt;0,ΤελευταίαΓραμμή-ROW(),0)</f>
        <v>28</v>
      </c>
    </row>
    <row r="336" spans="2:10" ht="15" customHeight="1" x14ac:dyDescent="0.25">
      <c r="B336" s="12">
        <f>ROWS($B$4:B336)</f>
        <v>333</v>
      </c>
      <c r="C336" s="30">
        <f ca="1">IF(ΚαταχωρημένεςΤιμές,IF(Διαχείριση[[#This Row],[Αρ.]]&lt;=ΔιάρκειαΔανείου,IF(ROW()-ROW(Διαχείριση[[#Headers],[ημερομηνία
πληρωμής]])=1,ΈναρξηΔανείου,IF(I335&gt;0,EDATE(C335,1),"")),""),"")</f>
        <v>53345</v>
      </c>
      <c r="D336" s="31">
        <f ca="1">IF(ROW()-ROW(Διαχείριση[[#Headers],[αρχικό
υπόλοιπο]])=1,ΠοσόΔανείου,IF(Διαχείριση[[#This Row],[ημερομηνία
πληρωμής]]="",0,INDEX(Διαχείριση[], ROW()-4,8)))</f>
        <v>28319.061302733113</v>
      </c>
      <c r="E336" s="31">
        <f ca="1">IF(ΚαταχωρημένεςΤιμές,IF(ROW()-ROW(Διαχείριση[[#Headers],[τόκος]])=1,-IPMT(Επιτoκιο/12,1,ΔιάρκειαΔανείου-ROWS($C$4:C336)+1,Διαχείριση[[#This Row],[αρχικό
υπόλοιπο]]),IFERROR(-IPMT(Επιτoκιο/12,1,Διαχείριση[[#This Row],[Αρ.
δόσεων που απομένουν]],D337),0)),0)</f>
        <v>114.01422560612592</v>
      </c>
      <c r="F336" s="31">
        <f ca="1">IFERROR(IF(AND(ΚαταχωρημένεςΤιμές,Διαχείριση[[#This Row],[ημερομηνία
πληρωμής]]&lt;&gt;""),-PPMT(Επιτoκιο/12,1,ΔιάρκειαΔανείου-ROWS($C$4:C336)+1,Διαχείριση[[#This Row],[αρχικό
υπόλοιπο]]),""),0)</f>
        <v>955.64715726289023</v>
      </c>
      <c r="G336" s="31">
        <f ca="1">IF(Διαχείριση[[#This Row],[ημερομηνία
πληρωμής]]="",0,ΦόροςΑκίνητηςΠεριουσίας)</f>
        <v>375</v>
      </c>
      <c r="H336" s="31">
        <f ca="1">IF(Διαχείριση[[#This Row],[ημερομηνία
πληρωμής]]="",0,Διαχείριση[[#This Row],[τόκος]]+Διαχείριση[[#This Row],[κεφάλαιο]]+Διαχείριση[[#This Row],[φόρος ακίνητης
περιουσίας]])</f>
        <v>1444.6613828690161</v>
      </c>
      <c r="I336" s="31">
        <f ca="1">IF(Διαχείριση[[#This Row],[ημερομηνία
πληρωμής]]="",0,Διαχείριση[[#This Row],[αρχικό
υπόλοιπο]]-Διαχείριση[[#This Row],[κεφάλαιο]])</f>
        <v>27363.414145470222</v>
      </c>
      <c r="J336" s="13">
        <f ca="1">IF(Διαχείριση[[#This Row],[υπόλοιπο
που απομένει]]&gt;0,ΤελευταίαΓραμμή-ROW(),0)</f>
        <v>27</v>
      </c>
    </row>
    <row r="337" spans="2:10" ht="15" customHeight="1" x14ac:dyDescent="0.25">
      <c r="B337" s="12">
        <f>ROWS($B$4:B337)</f>
        <v>334</v>
      </c>
      <c r="C337" s="30">
        <f ca="1">IF(ΚαταχωρημένεςΤιμές,IF(Διαχείριση[[#This Row],[Αρ.]]&lt;=ΔιάρκειαΔανείου,IF(ROW()-ROW(Διαχείριση[[#Headers],[ημερομηνία
πληρωμής]])=1,ΈναρξηΔανείου,IF(I336&gt;0,EDATE(C336,1),"")),""),"")</f>
        <v>53376</v>
      </c>
      <c r="D337" s="31">
        <f ca="1">IF(ROW()-ROW(Διαχείριση[[#Headers],[αρχικό
υπόλοιπο]])=1,ΠοσόΔανείου,IF(Διαχείριση[[#This Row],[ημερομηνία
πληρωμής]]="",0,INDEX(Διαχείριση[], ROW()-4,8)))</f>
        <v>27363.414145470222</v>
      </c>
      <c r="E337" s="31">
        <f ca="1">IF(ΚαταχωρημένεςΤιμές,IF(ROW()-ROW(Διαχείριση[[#Headers],[τόκος]])=1,-IPMT(Επιτoκιο/12,1,ΔιάρκειαΔανείου-ROWS($C$4:C337)+1,Διαχείριση[[#This Row],[αρχικό
υπόλοιπο]]),IFERROR(-IPMT(Επιτoκιο/12,1,Διαχείριση[[#This Row],[Αρ.
δόσεων που απομένουν]],D338),0)),0)</f>
        <v>110.01577135438362</v>
      </c>
      <c r="F337" s="31">
        <f ca="1">IFERROR(IF(AND(ΚαταχωρημένεςΤιμές,Διαχείριση[[#This Row],[ημερομηνία
πληρωμής]]&lt;&gt;""),-PPMT(Επιτoκιο/12,1,ΔιάρκειαΔανείου-ROWS($C$4:C337)+1,Διαχείριση[[#This Row],[αρχικό
υπόλοιπο]]),""),0)</f>
        <v>959.62902041815221</v>
      </c>
      <c r="G337" s="31">
        <f ca="1">IF(Διαχείριση[[#This Row],[ημερομηνία
πληρωμής]]="",0,ΦόροςΑκίνητηςΠεριουσίας)</f>
        <v>375</v>
      </c>
      <c r="H337" s="31">
        <f ca="1">IF(Διαχείριση[[#This Row],[ημερομηνία
πληρωμής]]="",0,Διαχείριση[[#This Row],[τόκος]]+Διαχείριση[[#This Row],[κεφάλαιο]]+Διαχείριση[[#This Row],[φόρος ακίνητης
περιουσίας]])</f>
        <v>1444.6447917725359</v>
      </c>
      <c r="I337" s="31">
        <f ca="1">IF(Διαχείριση[[#This Row],[ημερομηνία
πληρωμής]]="",0,Διαχείριση[[#This Row],[αρχικό
υπόλοιπο]]-Διαχείριση[[#This Row],[κεφάλαιο]])</f>
        <v>26403.785125052069</v>
      </c>
      <c r="J337" s="13">
        <f ca="1">IF(Διαχείριση[[#This Row],[υπόλοιπο
που απομένει]]&gt;0,ΤελευταίαΓραμμή-ROW(),0)</f>
        <v>26</v>
      </c>
    </row>
    <row r="338" spans="2:10" ht="15" customHeight="1" x14ac:dyDescent="0.25">
      <c r="B338" s="12">
        <f>ROWS($B$4:B338)</f>
        <v>335</v>
      </c>
      <c r="C338" s="30">
        <f ca="1">IF(ΚαταχωρημένεςΤιμές,IF(Διαχείριση[[#This Row],[Αρ.]]&lt;=ΔιάρκειαΔανείου,IF(ROW()-ROW(Διαχείριση[[#Headers],[ημερομηνία
πληρωμής]])=1,ΈναρξηΔανείου,IF(I337&gt;0,EDATE(C337,1),"")),""),"")</f>
        <v>53404</v>
      </c>
      <c r="D338" s="31">
        <f ca="1">IF(ROW()-ROW(Διαχείριση[[#Headers],[αρχικό
υπόλοιπο]])=1,ΠοσόΔανείου,IF(Διαχείριση[[#This Row],[ημερομηνία
πληρωμής]]="",0,INDEX(Διαχείριση[], ROW()-4,8)))</f>
        <v>26403.785125052069</v>
      </c>
      <c r="E338" s="31">
        <f ca="1">IF(ΚαταχωρημένεςΤιμές,IF(ROW()-ROW(Διαχείριση[[#Headers],[τόκος]])=1,-IPMT(Επιτoκιο/12,1,ΔιάρκειαΔανείου-ROWS($C$4:C338)+1,Διαχείριση[[#This Row],[αρχικό
υπόλοιπο]]),IFERROR(-IPMT(Επιτoκιο/12,1,Διαχείριση[[#This Row],[Αρ.
δόσεων που απομένουν]],D339),0)),0)</f>
        <v>106.00065687659239</v>
      </c>
      <c r="F338" s="31">
        <f ca="1">IFERROR(IF(AND(ΚαταχωρημένεςΤιμές,Διαχείριση[[#This Row],[ημερομηνία
πληρωμής]]&lt;&gt;""),-PPMT(Επιτoκιο/12,1,ΔιάρκειαΔανείου-ROWS($C$4:C338)+1,Διαχείριση[[#This Row],[αρχικό
υπόλοιπο]]),""),0)</f>
        <v>963.6274746698947</v>
      </c>
      <c r="G338" s="31">
        <f ca="1">IF(Διαχείριση[[#This Row],[ημερομηνία
πληρωμής]]="",0,ΦόροςΑκίνητηςΠεριουσίας)</f>
        <v>375</v>
      </c>
      <c r="H338" s="31">
        <f ca="1">IF(Διαχείριση[[#This Row],[ημερομηνία
πληρωμής]]="",0,Διαχείριση[[#This Row],[τόκος]]+Διαχείριση[[#This Row],[κεφάλαιο]]+Διαχείριση[[#This Row],[φόρος ακίνητης
περιουσίας]])</f>
        <v>1444.6281315464871</v>
      </c>
      <c r="I338" s="31">
        <f ca="1">IF(Διαχείριση[[#This Row],[ημερομηνία
πληρωμής]]="",0,Διαχείριση[[#This Row],[αρχικό
υπόλοιπο]]-Διαχείριση[[#This Row],[κεφάλαιο]])</f>
        <v>25440.157650382174</v>
      </c>
      <c r="J338" s="13">
        <f ca="1">IF(Διαχείριση[[#This Row],[υπόλοιπο
που απομένει]]&gt;0,ΤελευταίαΓραμμή-ROW(),0)</f>
        <v>25</v>
      </c>
    </row>
    <row r="339" spans="2:10" ht="15" customHeight="1" x14ac:dyDescent="0.25">
      <c r="B339" s="12">
        <f>ROWS($B$4:B339)</f>
        <v>336</v>
      </c>
      <c r="C339" s="30">
        <f ca="1">IF(ΚαταχωρημένεςΤιμές,IF(Διαχείριση[[#This Row],[Αρ.]]&lt;=ΔιάρκειαΔανείου,IF(ROW()-ROW(Διαχείριση[[#Headers],[ημερομηνία
πληρωμής]])=1,ΈναρξηΔανείου,IF(I338&gt;0,EDATE(C338,1),"")),""),"")</f>
        <v>53435</v>
      </c>
      <c r="D339" s="31">
        <f ca="1">IF(ROW()-ROW(Διαχείριση[[#Headers],[αρχικό
υπόλοιπο]])=1,ΠοσόΔανείου,IF(Διαχείριση[[#This Row],[ημερομηνία
πληρωμής]]="",0,INDEX(Διαχείριση[], ROW()-4,8)))</f>
        <v>25440.157650382174</v>
      </c>
      <c r="E339" s="31">
        <f ca="1">IF(ΚαταχωρημένεςΤιμές,IF(ROW()-ROW(Διαχείριση[[#Headers],[τόκος]])=1,-IPMT(Επιτoκιο/12,1,ΔιάρκειαΔανείου-ROWS($C$4:C339)+1,Διαχείριση[[#This Row],[αρχικό
υπόλοιπο]]),IFERROR(-IPMT(Επιτoκιο/12,1,Διαχείριση[[#This Row],[Αρ.
δόσεων που απομένουν]],D340),0)),0)</f>
        <v>101.9688127551437</v>
      </c>
      <c r="F339" s="31">
        <f ca="1">IFERROR(IF(AND(ΚαταχωρημένεςΤιμές,Διαχείριση[[#This Row],[ημερομηνία
πληρωμής]]&lt;&gt;""),-PPMT(Επιτoκιο/12,1,ΔιάρκειαΔανείου-ROWS($C$4:C339)+1,Διαχείριση[[#This Row],[αρχικό
υπόλοιπο]]),""),0)</f>
        <v>967.64258914768561</v>
      </c>
      <c r="G339" s="31">
        <f ca="1">IF(Διαχείριση[[#This Row],[ημερομηνία
πληρωμής]]="",0,ΦόροςΑκίνητηςΠεριουσίας)</f>
        <v>375</v>
      </c>
      <c r="H339" s="31">
        <f ca="1">IF(Διαχείριση[[#This Row],[ημερομηνία
πληρωμής]]="",0,Διαχείριση[[#This Row],[τόκος]]+Διαχείριση[[#This Row],[κεφάλαιο]]+Διαχείριση[[#This Row],[φόρος ακίνητης
περιουσίας]])</f>
        <v>1444.6114019028294</v>
      </c>
      <c r="I339" s="31">
        <f ca="1">IF(Διαχείριση[[#This Row],[ημερομηνία
πληρωμής]]="",0,Διαχείριση[[#This Row],[αρχικό
υπόλοιπο]]-Διαχείριση[[#This Row],[κεφάλαιο]])</f>
        <v>24472.515061234488</v>
      </c>
      <c r="J339" s="13">
        <f ca="1">IF(Διαχείριση[[#This Row],[υπόλοιπο
που απομένει]]&gt;0,ΤελευταίαΓραμμή-ROW(),0)</f>
        <v>24</v>
      </c>
    </row>
    <row r="340" spans="2:10" ht="15" customHeight="1" x14ac:dyDescent="0.25">
      <c r="B340" s="12">
        <f>ROWS($B$4:B340)</f>
        <v>337</v>
      </c>
      <c r="C340" s="30">
        <f ca="1">IF(ΚαταχωρημένεςΤιμές,IF(Διαχείριση[[#This Row],[Αρ.]]&lt;=ΔιάρκειαΔανείου,IF(ROW()-ROW(Διαχείριση[[#Headers],[ημερομηνία
πληρωμής]])=1,ΈναρξηΔανείου,IF(I339&gt;0,EDATE(C339,1),"")),""),"")</f>
        <v>53465</v>
      </c>
      <c r="D340" s="31">
        <f ca="1">IF(ROW()-ROW(Διαχείριση[[#Headers],[αρχικό
υπόλοιπο]])=1,ΠοσόΔανείου,IF(Διαχείριση[[#This Row],[ημερομηνία
πληρωμής]]="",0,INDEX(Διαχείριση[], ROW()-4,8)))</f>
        <v>24472.515061234488</v>
      </c>
      <c r="E340" s="31">
        <f ca="1">IF(ΚαταχωρημένεςΤιμές,IF(ROW()-ROW(Διαχείριση[[#Headers],[τόκος]])=1,-IPMT(Επιτoκιο/12,1,ΔιάρκειαΔανείου-ROWS($C$4:C340)+1,Διαχείριση[[#This Row],[αρχικό
υπόλοιπο]]),IFERROR(-IPMT(Επιτoκιο/12,1,Διαχείριση[[#This Row],[Αρ.
δόσεων που απομένουν]],D341),0)),0)</f>
        <v>97.920169283188969</v>
      </c>
      <c r="F340" s="31">
        <f ca="1">IFERROR(IF(AND(ΚαταχωρημένεςΤιμές,Διαχείριση[[#This Row],[ημερομηνία
πληρωμής]]&lt;&gt;""),-PPMT(Επιτoκιο/12,1,ΔιάρκειαΔανείου-ROWS($C$4:C340)+1,Διαχείριση[[#This Row],[αρχικό
υπόλοιπο]]),""),0)</f>
        <v>971.67443326913451</v>
      </c>
      <c r="G340" s="31">
        <f ca="1">IF(Διαχείριση[[#This Row],[ημερομηνία
πληρωμής]]="",0,ΦόροςΑκίνητηςΠεριουσίας)</f>
        <v>375</v>
      </c>
      <c r="H340" s="31">
        <f ca="1">IF(Διαχείριση[[#This Row],[ημερομηνία
πληρωμής]]="",0,Διαχείριση[[#This Row],[τόκος]]+Διαχείριση[[#This Row],[κεφάλαιο]]+Διαχείριση[[#This Row],[φόρος ακίνητης
περιουσίας]])</f>
        <v>1444.5946025523235</v>
      </c>
      <c r="I340" s="31">
        <f ca="1">IF(Διαχείριση[[#This Row],[ημερομηνία
πληρωμής]]="",0,Διαχείριση[[#This Row],[αρχικό
υπόλοιπο]]-Διαχείριση[[#This Row],[κεφάλαιο]])</f>
        <v>23500.840627965354</v>
      </c>
      <c r="J340" s="13">
        <f ca="1">IF(Διαχείριση[[#This Row],[υπόλοιπο
που απομένει]]&gt;0,ΤελευταίαΓραμμή-ROW(),0)</f>
        <v>23</v>
      </c>
    </row>
    <row r="341" spans="2:10" ht="15" customHeight="1" x14ac:dyDescent="0.25">
      <c r="B341" s="12">
        <f>ROWS($B$4:B341)</f>
        <v>338</v>
      </c>
      <c r="C341" s="30">
        <f ca="1">IF(ΚαταχωρημένεςΤιμές,IF(Διαχείριση[[#This Row],[Αρ.]]&lt;=ΔιάρκειαΔανείου,IF(ROW()-ROW(Διαχείριση[[#Headers],[ημερομηνία
πληρωμής]])=1,ΈναρξηΔανείου,IF(I340&gt;0,EDATE(C340,1),"")),""),"")</f>
        <v>53496</v>
      </c>
      <c r="D341" s="31">
        <f ca="1">IF(ROW()-ROW(Διαχείριση[[#Headers],[αρχικό
υπόλοιπο]])=1,ΠοσόΔανείου,IF(Διαχείριση[[#This Row],[ημερομηνία
πληρωμής]]="",0,INDEX(Διαχείριση[], ROW()-4,8)))</f>
        <v>23500.840627965354</v>
      </c>
      <c r="E341" s="31">
        <f ca="1">IF(ΚαταχωρημένεςΤιμές,IF(ROW()-ROW(Διαχείριση[[#Headers],[τόκος]])=1,-IPMT(Επιτoκιο/12,1,ΔιάρκειαΔανείου-ROWS($C$4:C341)+1,Διαχείριση[[#This Row],[αρχικό
υπόλοιπο]]),IFERROR(-IPMT(Επιτoκιο/12,1,Διαχείριση[[#This Row],[Αρ.
δόσεων που απομένουν]],D342),0)),0)</f>
        <v>93.854656463434438</v>
      </c>
      <c r="F341" s="31">
        <f ca="1">IFERROR(IF(AND(ΚαταχωρημένεςΤιμές,Διαχείριση[[#This Row],[ημερομηνία
πληρωμής]]&lt;&gt;""),-PPMT(Επιτoκιο/12,1,ΔιάρκειαΔανείου-ROWS($C$4:C341)+1,Διαχείριση[[#This Row],[αρχικό
υπόλοιπο]]),""),0)</f>
        <v>975.72307674108913</v>
      </c>
      <c r="G341" s="31">
        <f ca="1">IF(Διαχείριση[[#This Row],[ημερομηνία
πληρωμής]]="",0,ΦόροςΑκίνητηςΠεριουσίας)</f>
        <v>375</v>
      </c>
      <c r="H341" s="31">
        <f ca="1">IF(Διαχείριση[[#This Row],[ημερομηνία
πληρωμής]]="",0,Διαχείριση[[#This Row],[τόκος]]+Διαχείριση[[#This Row],[κεφάλαιο]]+Διαχείριση[[#This Row],[φόρος ακίνητης
περιουσίας]])</f>
        <v>1444.5777332045236</v>
      </c>
      <c r="I341" s="31">
        <f ca="1">IF(Διαχείριση[[#This Row],[ημερομηνία
πληρωμής]]="",0,Διαχείριση[[#This Row],[αρχικό
υπόλοιπο]]-Διαχείριση[[#This Row],[κεφάλαιο]])</f>
        <v>22525.117551224266</v>
      </c>
      <c r="J341" s="13">
        <f ca="1">IF(Διαχείριση[[#This Row],[υπόλοιπο
που απομένει]]&gt;0,ΤελευταίαΓραμμή-ROW(),0)</f>
        <v>22</v>
      </c>
    </row>
    <row r="342" spans="2:10" ht="15" customHeight="1" x14ac:dyDescent="0.25">
      <c r="B342" s="12">
        <f>ROWS($B$4:B342)</f>
        <v>339</v>
      </c>
      <c r="C342" s="30">
        <f ca="1">IF(ΚαταχωρημένεςΤιμές,IF(Διαχείριση[[#This Row],[Αρ.]]&lt;=ΔιάρκειαΔανείου,IF(ROW()-ROW(Διαχείριση[[#Headers],[ημερομηνία
πληρωμής]])=1,ΈναρξηΔανείου,IF(I341&gt;0,EDATE(C341,1),"")),""),"")</f>
        <v>53526</v>
      </c>
      <c r="D342" s="31">
        <f ca="1">IF(ROW()-ROW(Διαχείριση[[#Headers],[αρχικό
υπόλοιπο]])=1,ΠοσόΔανείου,IF(Διαχείριση[[#This Row],[ημερομηνία
πληρωμής]]="",0,INDEX(Διαχείριση[], ROW()-4,8)))</f>
        <v>22525.117551224266</v>
      </c>
      <c r="E342" s="31">
        <f ca="1">IF(ΚαταχωρημένεςΤιμές,IF(ROW()-ROW(Διαχείριση[[#Headers],[τόκος]])=1,-IPMT(Επιτoκιο/12,1,ΔιάρκειαΔανείου-ROWS($C$4:C342)+1,Διαχείριση[[#This Row],[αρχικό
υπόλοιπο]]),IFERROR(-IPMT(Επιτoκιο/12,1,Διαχείριση[[#This Row],[Αρ.
δόσεων που απομένουν]],D343),0)),0)</f>
        <v>89.77220400693092</v>
      </c>
      <c r="F342" s="31">
        <f ca="1">IFERROR(IF(AND(ΚαταχωρημένεςΤιμές,Διαχείριση[[#This Row],[ημερομηνία
πληρωμής]]&lt;&gt;""),-PPMT(Επιτoκιο/12,1,ΔιάρκειαΔανείου-ROWS($C$4:C342)+1,Διαχείριση[[#This Row],[αρχικό
υπόλοιπο]]),""),0)</f>
        <v>979.78858956084377</v>
      </c>
      <c r="G342" s="31">
        <f ca="1">IF(Διαχείριση[[#This Row],[ημερομηνία
πληρωμής]]="",0,ΦόροςΑκίνητηςΠεριουσίας)</f>
        <v>375</v>
      </c>
      <c r="H342" s="31">
        <f ca="1">IF(Διαχείριση[[#This Row],[ημερομηνία
πληρωμής]]="",0,Διαχείριση[[#This Row],[τόκος]]+Διαχείριση[[#This Row],[κεφάλαιο]]+Διαχείριση[[#This Row],[φόρος ακίνητης
περιουσίας]])</f>
        <v>1444.5607935677747</v>
      </c>
      <c r="I342" s="31">
        <f ca="1">IF(Διαχείριση[[#This Row],[ημερομηνία
πληρωμής]]="",0,Διαχείριση[[#This Row],[αρχικό
υπόλοιπο]]-Διαχείριση[[#This Row],[κεφάλαιο]])</f>
        <v>21545.328961663421</v>
      </c>
      <c r="J342" s="13">
        <f ca="1">IF(Διαχείριση[[#This Row],[υπόλοιπο
που απομένει]]&gt;0,ΤελευταίαΓραμμή-ROW(),0)</f>
        <v>21</v>
      </c>
    </row>
    <row r="343" spans="2:10" ht="15" customHeight="1" x14ac:dyDescent="0.25">
      <c r="B343" s="12">
        <f>ROWS($B$4:B343)</f>
        <v>340</v>
      </c>
      <c r="C343" s="30">
        <f ca="1">IF(ΚαταχωρημένεςΤιμές,IF(Διαχείριση[[#This Row],[Αρ.]]&lt;=ΔιάρκειαΔανείου,IF(ROW()-ROW(Διαχείριση[[#Headers],[ημερομηνία
πληρωμής]])=1,ΈναρξηΔανείου,IF(I342&gt;0,EDATE(C342,1),"")),""),"")</f>
        <v>53557</v>
      </c>
      <c r="D343" s="31">
        <f ca="1">IF(ROW()-ROW(Διαχείριση[[#Headers],[αρχικό
υπόλοιπο]])=1,ΠοσόΔανείου,IF(Διαχείριση[[#This Row],[ημερομηνία
πληρωμής]]="",0,INDEX(Διαχείριση[], ROW()-4,8)))</f>
        <v>21545.328961663421</v>
      </c>
      <c r="E343" s="31">
        <f ca="1">IF(ΚαταχωρημένεςΤιμές,IF(ROW()-ROW(Διαχείριση[[#Headers],[τόκος]])=1,-IPMT(Επιτoκιο/12,1,ΔιάρκειαΔανείου-ROWS($C$4:C343)+1,Διαχείριση[[#This Row],[αρχικό
υπόλοιπο]]),IFERROR(-IPMT(Επιτoκιο/12,1,Διαχείριση[[#This Row],[Αρ.
δόσεων που απομένουν]],D344),0)),0)</f>
        <v>85.672741331858631</v>
      </c>
      <c r="F343" s="31">
        <f ca="1">IFERROR(IF(AND(ΚαταχωρημένεςΤιμές,Διαχείριση[[#This Row],[ημερομηνία
πληρωμής]]&lt;&gt;""),-PPMT(Επιτoκιο/12,1,ΔιάρκειαΔανείου-ROWS($C$4:C343)+1,Διαχείριση[[#This Row],[αρχικό
υπόλοιπο]]),""),0)</f>
        <v>983.87104201734724</v>
      </c>
      <c r="G343" s="31">
        <f ca="1">IF(Διαχείριση[[#This Row],[ημερομηνία
πληρωμής]]="",0,ΦόροςΑκίνητηςΠεριουσίας)</f>
        <v>375</v>
      </c>
      <c r="H343" s="31">
        <f ca="1">IF(Διαχείριση[[#This Row],[ημερομηνία
πληρωμής]]="",0,Διαχείριση[[#This Row],[τόκος]]+Διαχείριση[[#This Row],[κεφάλαιο]]+Διαχείριση[[#This Row],[φόρος ακίνητης
περιουσίας]])</f>
        <v>1444.5437833492058</v>
      </c>
      <c r="I343" s="31">
        <f ca="1">IF(Διαχείριση[[#This Row],[ημερομηνία
πληρωμής]]="",0,Διαχείριση[[#This Row],[αρχικό
υπόλοιπο]]-Διαχείριση[[#This Row],[κεφάλαιο]])</f>
        <v>20561.457919646073</v>
      </c>
      <c r="J343" s="13">
        <f ca="1">IF(Διαχείριση[[#This Row],[υπόλοιπο
που απομένει]]&gt;0,ΤελευταίαΓραμμή-ROW(),0)</f>
        <v>20</v>
      </c>
    </row>
    <row r="344" spans="2:10" ht="15" customHeight="1" x14ac:dyDescent="0.25">
      <c r="B344" s="12">
        <f>ROWS($B$4:B344)</f>
        <v>341</v>
      </c>
      <c r="C344" s="30">
        <f ca="1">IF(ΚαταχωρημένεςΤιμές,IF(Διαχείριση[[#This Row],[Αρ.]]&lt;=ΔιάρκειαΔανείου,IF(ROW()-ROW(Διαχείριση[[#Headers],[ημερομηνία
πληρωμής]])=1,ΈναρξηΔανείου,IF(I343&gt;0,EDATE(C343,1),"")),""),"")</f>
        <v>53588</v>
      </c>
      <c r="D344" s="31">
        <f ca="1">IF(ROW()-ROW(Διαχείριση[[#Headers],[αρχικό
υπόλοιπο]])=1,ΠοσόΔανείου,IF(Διαχείριση[[#This Row],[ημερομηνία
πληρωμής]]="",0,INDEX(Διαχείριση[], ROW()-4,8)))</f>
        <v>20561.457919646073</v>
      </c>
      <c r="E344" s="31">
        <f ca="1">IF(ΚαταχωρημένεςΤιμές,IF(ROW()-ROW(Διαχείριση[[#Headers],[τόκος]])=1,-IPMT(Επιτoκιο/12,1,ΔιάρκειαΔανείου-ROWS($C$4:C344)+1,Διαχείριση[[#This Row],[αρχικό
υπόλοιπο]]),IFERROR(-IPMT(Επιτoκιο/12,1,Διαχείριση[[#This Row],[Αρ.
δόσεων που απομένουν]],D345),0)),0)</f>
        <v>81.556197562306878</v>
      </c>
      <c r="F344" s="31">
        <f ca="1">IFERROR(IF(AND(ΚαταχωρημένεςΤιμές,Διαχείριση[[#This Row],[ημερομηνία
πληρωμής]]&lt;&gt;""),-PPMT(Επιτoκιο/12,1,ΔιάρκειαΔανείου-ROWS($C$4:C344)+1,Διαχείριση[[#This Row],[αρχικό
υπόλοιπο]]),""),0)</f>
        <v>987.97050469241947</v>
      </c>
      <c r="G344" s="31">
        <f ca="1">IF(Διαχείριση[[#This Row],[ημερομηνία
πληρωμής]]="",0,ΦόροςΑκίνητηςΠεριουσίας)</f>
        <v>375</v>
      </c>
      <c r="H344" s="31">
        <f ca="1">IF(Διαχείριση[[#This Row],[ημερομηνία
πληρωμής]]="",0,Διαχείριση[[#This Row],[τόκος]]+Διαχείριση[[#This Row],[κεφάλαιο]]+Διαχείριση[[#This Row],[φόρος ακίνητης
περιουσίας]])</f>
        <v>1444.5267022547264</v>
      </c>
      <c r="I344" s="31">
        <f ca="1">IF(Διαχείριση[[#This Row],[ημερομηνία
πληρωμής]]="",0,Διαχείριση[[#This Row],[αρχικό
υπόλοιπο]]-Διαχείριση[[#This Row],[κεφάλαιο]])</f>
        <v>19573.487414953652</v>
      </c>
      <c r="J344" s="13">
        <f ca="1">IF(Διαχείριση[[#This Row],[υπόλοιπο
που απομένει]]&gt;0,ΤελευταίαΓραμμή-ROW(),0)</f>
        <v>19</v>
      </c>
    </row>
    <row r="345" spans="2:10" ht="15" customHeight="1" x14ac:dyDescent="0.25">
      <c r="B345" s="12">
        <f>ROWS($B$4:B345)</f>
        <v>342</v>
      </c>
      <c r="C345" s="30">
        <f ca="1">IF(ΚαταχωρημένεςΤιμές,IF(Διαχείριση[[#This Row],[Αρ.]]&lt;=ΔιάρκειαΔανείου,IF(ROW()-ROW(Διαχείριση[[#Headers],[ημερομηνία
πληρωμής]])=1,ΈναρξηΔανείου,IF(I344&gt;0,EDATE(C344,1),"")),""),"")</f>
        <v>53618</v>
      </c>
      <c r="D345" s="31">
        <f ca="1">IF(ROW()-ROW(Διαχείριση[[#Headers],[αρχικό
υπόλοιπο]])=1,ΠοσόΔανείου,IF(Διαχείριση[[#This Row],[ημερομηνία
πληρωμής]]="",0,INDEX(Διαχείριση[], ROW()-4,8)))</f>
        <v>19573.487414953652</v>
      </c>
      <c r="E345" s="31">
        <f ca="1">IF(ΚαταχωρημένεςΤιμές,IF(ROW()-ROW(Διαχείριση[[#Headers],[τόκος]])=1,-IPMT(Επιτoκιο/12,1,ΔιάρκειαΔανείου-ROWS($C$4:C345)+1,Διαχείριση[[#This Row],[αρχικό
υπόλοιπο]]),IFERROR(-IPMT(Επιτoκιο/12,1,Διαχείριση[[#This Row],[Αρ.
δόσεων που απομένουν]],D346),0)),0)</f>
        <v>77.422501527048667</v>
      </c>
      <c r="F345" s="31">
        <f ca="1">IFERROR(IF(AND(ΚαταχωρημένεςΤιμές,Διαχείριση[[#This Row],[ημερομηνία
πληρωμής]]&lt;&gt;""),-PPMT(Επιτoκιο/12,1,ΔιάρκειαΔανείου-ROWS($C$4:C345)+1,Διαχείριση[[#This Row],[αρχικό
υπόλοιπο]]),""),0)</f>
        <v>992.08704846197099</v>
      </c>
      <c r="G345" s="31">
        <f ca="1">IF(Διαχείριση[[#This Row],[ημερομηνία
πληρωμής]]="",0,ΦόροςΑκίνητηςΠεριουσίας)</f>
        <v>375</v>
      </c>
      <c r="H345" s="31">
        <f ca="1">IF(Διαχείριση[[#This Row],[ημερομηνία
πληρωμής]]="",0,Διαχείριση[[#This Row],[τόκος]]+Διαχείριση[[#This Row],[κεφάλαιο]]+Διαχείριση[[#This Row],[φόρος ακίνητης
περιουσίας]])</f>
        <v>1444.5095499890197</v>
      </c>
      <c r="I345" s="31">
        <f ca="1">IF(Διαχείριση[[#This Row],[ημερομηνία
πληρωμής]]="",0,Διαχείριση[[#This Row],[αρχικό
υπόλοιπο]]-Διαχείριση[[#This Row],[κεφάλαιο]])</f>
        <v>18581.400366491682</v>
      </c>
      <c r="J345" s="13">
        <f ca="1">IF(Διαχείριση[[#This Row],[υπόλοιπο
που απομένει]]&gt;0,ΤελευταίαΓραμμή-ROW(),0)</f>
        <v>18</v>
      </c>
    </row>
    <row r="346" spans="2:10" ht="15" customHeight="1" x14ac:dyDescent="0.25">
      <c r="B346" s="12">
        <f>ROWS($B$4:B346)</f>
        <v>343</v>
      </c>
      <c r="C346" s="30">
        <f ca="1">IF(ΚαταχωρημένεςΤιμές,IF(Διαχείριση[[#This Row],[Αρ.]]&lt;=ΔιάρκειαΔανείου,IF(ROW()-ROW(Διαχείριση[[#Headers],[ημερομηνία
πληρωμής]])=1,ΈναρξηΔανείου,IF(I345&gt;0,EDATE(C345,1),"")),""),"")</f>
        <v>53649</v>
      </c>
      <c r="D346" s="31">
        <f ca="1">IF(ROW()-ROW(Διαχείριση[[#Headers],[αρχικό
υπόλοιπο]])=1,ΠοσόΔανείου,IF(Διαχείριση[[#This Row],[ημερομηνία
πληρωμής]]="",0,INDEX(Διαχείριση[], ROW()-4,8)))</f>
        <v>18581.400366491682</v>
      </c>
      <c r="E346" s="31">
        <f ca="1">IF(ΚαταχωρημένεςΤιμές,IF(ROW()-ROW(Διαχείριση[[#Headers],[τόκος]])=1,-IPMT(Επιτoκιο/12,1,ΔιάρκειαΔανείου-ROWS($C$4:C346)+1,Διαχείριση[[#This Row],[αρχικό
υπόλοιπο]]),IFERROR(-IPMT(Επιτoκιο/12,1,Διαχείριση[[#This Row],[Αρ.
δόσεων που απομένουν]],D347),0)),0)</f>
        <v>73.271581758310219</v>
      </c>
      <c r="F346" s="31">
        <f ca="1">IFERROR(IF(AND(ΚαταχωρημένεςΤιμές,Διαχείριση[[#This Row],[ημερομηνία
πληρωμής]]&lt;&gt;""),-PPMT(Επιτoκιο/12,1,ΔιάρκειαΔανείου-ROWS($C$4:C346)+1,Διαχείριση[[#This Row],[αρχικό
υπόλοιπο]]),""),0)</f>
        <v>996.22074449722959</v>
      </c>
      <c r="G346" s="31">
        <f ca="1">IF(Διαχείριση[[#This Row],[ημερομηνία
πληρωμής]]="",0,ΦόροςΑκίνητηςΠεριουσίας)</f>
        <v>375</v>
      </c>
      <c r="H346" s="31">
        <f ca="1">IF(Διαχείριση[[#This Row],[ημερομηνία
πληρωμής]]="",0,Διαχείριση[[#This Row],[τόκος]]+Διαχείριση[[#This Row],[κεφάλαιο]]+Διαχείριση[[#This Row],[φόρος ακίνητης
περιουσίας]])</f>
        <v>1444.4923262555399</v>
      </c>
      <c r="I346" s="31">
        <f ca="1">IF(Διαχείριση[[#This Row],[ημερομηνία
πληρωμής]]="",0,Διαχείριση[[#This Row],[αρχικό
υπόλοιπο]]-Διαχείριση[[#This Row],[κεφάλαιο]])</f>
        <v>17585.179621994452</v>
      </c>
      <c r="J346" s="13">
        <f ca="1">IF(Διαχείριση[[#This Row],[υπόλοιπο
που απομένει]]&gt;0,ΤελευταίαΓραμμή-ROW(),0)</f>
        <v>17</v>
      </c>
    </row>
    <row r="347" spans="2:10" ht="15" customHeight="1" x14ac:dyDescent="0.25">
      <c r="B347" s="12">
        <f>ROWS($B$4:B347)</f>
        <v>344</v>
      </c>
      <c r="C347" s="30">
        <f ca="1">IF(ΚαταχωρημένεςΤιμές,IF(Διαχείριση[[#This Row],[Αρ.]]&lt;=ΔιάρκειαΔανείου,IF(ROW()-ROW(Διαχείριση[[#Headers],[ημερομηνία
πληρωμής]])=1,ΈναρξηΔανείου,IF(I346&gt;0,EDATE(C346,1),"")),""),"")</f>
        <v>53679</v>
      </c>
      <c r="D347" s="31">
        <f ca="1">IF(ROW()-ROW(Διαχείριση[[#Headers],[αρχικό
υπόλοιπο]])=1,ΠοσόΔανείου,IF(Διαχείριση[[#This Row],[ημερομηνία
πληρωμής]]="",0,INDEX(Διαχείριση[], ROW()-4,8)))</f>
        <v>17585.179621994452</v>
      </c>
      <c r="E347" s="31">
        <f ca="1">IF(ΚαταχωρημένεςΤιμές,IF(ROW()-ROW(Διαχείριση[[#Headers],[τόκος]])=1,-IPMT(Επιτoκιο/12,1,ΔιάρκειαΔανείου-ROWS($C$4:C347)+1,Διαχείριση[[#This Row],[αρχικό
υπόλοιπο]]),IFERROR(-IPMT(Επιτoκιο/12,1,Διαχείριση[[#This Row],[Αρ.
δόσεων που απομένουν]],D348),0)),0)</f>
        <v>69.10336649053535</v>
      </c>
      <c r="F347" s="31">
        <f ca="1">IFERROR(IF(AND(ΚαταχωρημένεςΤιμές,Διαχείριση[[#This Row],[ημερομηνία
πληρωμής]]&lt;&gt;""),-PPMT(Επιτoκιο/12,1,ΔιάρκειαΔανείου-ROWS($C$4:C347)+1,Διαχείριση[[#This Row],[αρχικό
υπόλοιπο]]),""),0)</f>
        <v>1000.3716642659678</v>
      </c>
      <c r="G347" s="31">
        <f ca="1">IF(Διαχείριση[[#This Row],[ημερομηνία
πληρωμής]]="",0,ΦόροςΑκίνητηςΠεριουσίας)</f>
        <v>375</v>
      </c>
      <c r="H347" s="31">
        <f ca="1">IF(Διαχείριση[[#This Row],[ημερομηνία
πληρωμής]]="",0,Διαχείριση[[#This Row],[τόκος]]+Διαχείριση[[#This Row],[κεφάλαιο]]+Διαχείριση[[#This Row],[φόρος ακίνητης
περιουσίας]])</f>
        <v>1444.4750307565032</v>
      </c>
      <c r="I347" s="31">
        <f ca="1">IF(Διαχείριση[[#This Row],[ημερομηνία
πληρωμής]]="",0,Διαχείριση[[#This Row],[αρχικό
υπόλοιπο]]-Διαχείριση[[#This Row],[κεφάλαιο]])</f>
        <v>16584.807957728484</v>
      </c>
      <c r="J347" s="13">
        <f ca="1">IF(Διαχείριση[[#This Row],[υπόλοιπο
που απομένει]]&gt;0,ΤελευταίαΓραμμή-ROW(),0)</f>
        <v>16</v>
      </c>
    </row>
    <row r="348" spans="2:10" ht="15" customHeight="1" x14ac:dyDescent="0.25">
      <c r="B348" s="12">
        <f>ROWS($B$4:B348)</f>
        <v>345</v>
      </c>
      <c r="C348" s="30">
        <f ca="1">IF(ΚαταχωρημένεςΤιμές,IF(Διαχείριση[[#This Row],[Αρ.]]&lt;=ΔιάρκειαΔανείου,IF(ROW()-ROW(Διαχείριση[[#Headers],[ημερομηνία
πληρωμής]])=1,ΈναρξηΔανείου,IF(I347&gt;0,EDATE(C347,1),"")),""),"")</f>
        <v>53710</v>
      </c>
      <c r="D348" s="31">
        <f ca="1">IF(ROW()-ROW(Διαχείριση[[#Headers],[αρχικό
υπόλοιπο]])=1,ΠοσόΔανείου,IF(Διαχείριση[[#This Row],[ημερομηνία
πληρωμής]]="",0,INDEX(Διαχείριση[], ROW()-4,8)))</f>
        <v>16584.807957728484</v>
      </c>
      <c r="E348" s="31">
        <f ca="1">IF(ΚαταχωρημένεςΤιμές,IF(ROW()-ROW(Διαχείριση[[#Headers],[τόκος]])=1,-IPMT(Επιτoκιο/12,1,ΔιάρκειαΔανείου-ROWS($C$4:C348)+1,Διαχείριση[[#This Row],[αρχικό
υπόλοιπο]]),IFERROR(-IPMT(Επιτoκιο/12,1,Διαχείριση[[#This Row],[Αρ.
δόσεων που απομένουν]],D349),0)),0)</f>
        <v>64.91778365914476</v>
      </c>
      <c r="F348" s="31">
        <f ca="1">IFERROR(IF(AND(ΚαταχωρημένεςΤιμές,Διαχείριση[[#This Row],[ημερομηνία
πληρωμής]]&lt;&gt;""),-PPMT(Επιτoκιο/12,1,ΔιάρκειαΔανείου-ROWS($C$4:C348)+1,Διαχείριση[[#This Row],[αρχικό
υπόλοιπο]]),""),0)</f>
        <v>1004.5398795337426</v>
      </c>
      <c r="G348" s="31">
        <f ca="1">IF(Διαχείριση[[#This Row],[ημερομηνία
πληρωμής]]="",0,ΦόροςΑκίνητηςΠεριουσίας)</f>
        <v>375</v>
      </c>
      <c r="H348" s="31">
        <f ca="1">IF(Διαχείριση[[#This Row],[ημερομηνία
πληρωμής]]="",0,Διαχείριση[[#This Row],[τόκος]]+Διαχείριση[[#This Row],[κεφάλαιο]]+Διαχείριση[[#This Row],[φόρος ακίνητης
περιουσίας]])</f>
        <v>1444.4576631928874</v>
      </c>
      <c r="I348" s="31">
        <f ca="1">IF(Διαχείριση[[#This Row],[ημερομηνία
πληρωμής]]="",0,Διαχείριση[[#This Row],[αρχικό
υπόλοιπο]]-Διαχείριση[[#This Row],[κεφάλαιο]])</f>
        <v>15580.268078194742</v>
      </c>
      <c r="J348" s="13">
        <f ca="1">IF(Διαχείριση[[#This Row],[υπόλοιπο
που απομένει]]&gt;0,ΤελευταίαΓραμμή-ROW(),0)</f>
        <v>15</v>
      </c>
    </row>
    <row r="349" spans="2:10" ht="15" customHeight="1" x14ac:dyDescent="0.25">
      <c r="B349" s="12">
        <f>ROWS($B$4:B349)</f>
        <v>346</v>
      </c>
      <c r="C349" s="30">
        <f ca="1">IF(ΚαταχωρημένεςΤιμές,IF(Διαχείριση[[#This Row],[Αρ.]]&lt;=ΔιάρκειαΔανείου,IF(ROW()-ROW(Διαχείριση[[#Headers],[ημερομηνία
πληρωμής]])=1,ΈναρξηΔανείου,IF(I348&gt;0,EDATE(C348,1),"")),""),"")</f>
        <v>53741</v>
      </c>
      <c r="D349" s="31">
        <f ca="1">IF(ROW()-ROW(Διαχείριση[[#Headers],[αρχικό
υπόλοιπο]])=1,ΠοσόΔανείου,IF(Διαχείριση[[#This Row],[ημερομηνία
πληρωμής]]="",0,INDEX(Διαχείριση[], ROW()-4,8)))</f>
        <v>15580.268078194742</v>
      </c>
      <c r="E349" s="31">
        <f ca="1">IF(ΚαταχωρημένεςΤιμές,IF(ROW()-ROW(Διαχείριση[[#Headers],[τόκος]])=1,-IPMT(Επιτoκιο/12,1,ΔιάρκειαΔανείου-ROWS($C$4:C349)+1,Διαχείριση[[#This Row],[αρχικό
υπόλοιπο]]),IFERROR(-IPMT(Επιτoκιο/12,1,Διαχείριση[[#This Row],[Αρ.
δόσεων που απομένουν]],D350),0)),0)</f>
        <v>60.714760899290035</v>
      </c>
      <c r="F349" s="31">
        <f ca="1">IFERROR(IF(AND(ΚαταχωρημένεςΤιμές,Διαχείριση[[#This Row],[ημερομηνία
πληρωμής]]&lt;&gt;""),-PPMT(Επιτoκιο/12,1,ΔιάρκειαΔανείου-ROWS($C$4:C349)+1,Διαχείριση[[#This Row],[αρχικό
υπόλοιπο]]),""),0)</f>
        <v>1008.7254623651334</v>
      </c>
      <c r="G349" s="31">
        <f ca="1">IF(Διαχείριση[[#This Row],[ημερομηνία
πληρωμής]]="",0,ΦόροςΑκίνητηςΠεριουσίας)</f>
        <v>375</v>
      </c>
      <c r="H349" s="31">
        <f ca="1">IF(Διαχείριση[[#This Row],[ημερομηνία
πληρωμής]]="",0,Διαχείριση[[#This Row],[τόκος]]+Διαχείριση[[#This Row],[κεφάλαιο]]+Διαχείριση[[#This Row],[φόρος ακίνητης
περιουσίας]])</f>
        <v>1444.4402232644234</v>
      </c>
      <c r="I349" s="31">
        <f ca="1">IF(Διαχείριση[[#This Row],[ημερομηνία
πληρωμής]]="",0,Διαχείριση[[#This Row],[αρχικό
υπόλοιπο]]-Διαχείριση[[#This Row],[κεφάλαιο]])</f>
        <v>14571.542615829609</v>
      </c>
      <c r="J349" s="13">
        <f ca="1">IF(Διαχείριση[[#This Row],[υπόλοιπο
που απομένει]]&gt;0,ΤελευταίαΓραμμή-ROW(),0)</f>
        <v>14</v>
      </c>
    </row>
    <row r="350" spans="2:10" ht="15" customHeight="1" x14ac:dyDescent="0.25">
      <c r="B350" s="12">
        <f>ROWS($B$4:B350)</f>
        <v>347</v>
      </c>
      <c r="C350" s="30">
        <f ca="1">IF(ΚαταχωρημένεςΤιμές,IF(Διαχείριση[[#This Row],[Αρ.]]&lt;=ΔιάρκειαΔανείου,IF(ROW()-ROW(Διαχείριση[[#Headers],[ημερομηνία
πληρωμής]])=1,ΈναρξηΔανείου,IF(I349&gt;0,EDATE(C349,1),"")),""),"")</f>
        <v>53769</v>
      </c>
      <c r="D350" s="31">
        <f ca="1">IF(ROW()-ROW(Διαχείριση[[#Headers],[αρχικό
υπόλοιπο]])=1,ΠοσόΔανείου,IF(Διαχείριση[[#This Row],[ημερομηνία
πληρωμής]]="",0,INDEX(Διαχείριση[], ROW()-4,8)))</f>
        <v>14571.542615829609</v>
      </c>
      <c r="E350" s="31">
        <f ca="1">IF(ΚαταχωρημένεςΤιμές,IF(ROW()-ROW(Διαχείριση[[#Headers],[τόκος]])=1,-IPMT(Επιτoκιο/12,1,ΔιάρκειαΔανείου-ROWS($C$4:C350)+1,Διαχείριση[[#This Row],[αρχικό
υπόλοιπο]]),IFERROR(-IPMT(Επιτoκιο/12,1,Διαχείριση[[#This Row],[Αρ.
δόσεων που απομένουν]],D351),0)),0)</f>
        <v>56.494225544602585</v>
      </c>
      <c r="F350" s="31">
        <f ca="1">IFERROR(IF(AND(ΚαταχωρημένεςΤιμές,Διαχείριση[[#This Row],[ημερομηνία
πληρωμής]]&lt;&gt;""),-PPMT(Επιτoκιο/12,1,ΔιάρκειαΔανείου-ROWS($C$4:C350)+1,Διαχείριση[[#This Row],[αρχικό
υπόλοιπο]]),""),0)</f>
        <v>1012.9284851249878</v>
      </c>
      <c r="G350" s="31">
        <f ca="1">IF(Διαχείριση[[#This Row],[ημερομηνία
πληρωμής]]="",0,ΦόροςΑκίνητηςΠεριουσίας)</f>
        <v>375</v>
      </c>
      <c r="H350" s="31">
        <f ca="1">IF(Διαχείριση[[#This Row],[ημερομηνία
πληρωμής]]="",0,Διαχείριση[[#This Row],[τόκος]]+Διαχείριση[[#This Row],[κεφάλαιο]]+Διαχείριση[[#This Row],[φόρος ακίνητης
περιουσίας]])</f>
        <v>1444.4227106695903</v>
      </c>
      <c r="I350" s="31">
        <f ca="1">IF(Διαχείριση[[#This Row],[ημερομηνία
πληρωμής]]="",0,Διαχείριση[[#This Row],[αρχικό
υπόλοιπο]]-Διαχείριση[[#This Row],[κεφάλαιο]])</f>
        <v>13558.61413070462</v>
      </c>
      <c r="J350" s="13">
        <f ca="1">IF(Διαχείριση[[#This Row],[υπόλοιπο
που απομένει]]&gt;0,ΤελευταίαΓραμμή-ROW(),0)</f>
        <v>13</v>
      </c>
    </row>
    <row r="351" spans="2:10" ht="15" customHeight="1" x14ac:dyDescent="0.25">
      <c r="B351" s="12">
        <f>ROWS($B$4:B351)</f>
        <v>348</v>
      </c>
      <c r="C351" s="30">
        <f ca="1">IF(ΚαταχωρημένεςΤιμές,IF(Διαχείριση[[#This Row],[Αρ.]]&lt;=ΔιάρκειαΔανείου,IF(ROW()-ROW(Διαχείριση[[#Headers],[ημερομηνία
πληρωμής]])=1,ΈναρξηΔανείου,IF(I350&gt;0,EDATE(C350,1),"")),""),"")</f>
        <v>53800</v>
      </c>
      <c r="D351" s="31">
        <f ca="1">IF(ROW()-ROW(Διαχείριση[[#Headers],[αρχικό
υπόλοιπο]])=1,ΠοσόΔανείου,IF(Διαχείριση[[#This Row],[ημερομηνία
πληρωμής]]="",0,INDEX(Διαχείριση[], ROW()-4,8)))</f>
        <v>13558.61413070462</v>
      </c>
      <c r="E351" s="31">
        <f ca="1">IF(ΚαταχωρημένεςΤιμές,IF(ROW()-ROW(Διαχείριση[[#Headers],[τόκος]])=1,-IPMT(Επιτoκιο/12,1,ΔιάρκειαΔανείου-ROWS($C$4:C351)+1,Διαχείριση[[#This Row],[αρχικό
υπόλοιπο]]),IFERROR(-IPMT(Επιτoκιο/12,1,Διαχείριση[[#This Row],[Αρ.
δόσεων που απομένουν]],D352),0)),0)</f>
        <v>52.256104625937269</v>
      </c>
      <c r="F351" s="31">
        <f ca="1">IFERROR(IF(AND(ΚαταχωρημένεςΤιμές,Διαχείριση[[#This Row],[ημερομηνία
πληρωμής]]&lt;&gt;""),-PPMT(Επιτoκιο/12,1,ΔιάρκειαΔανείου-ROWS($C$4:C351)+1,Διαχείριση[[#This Row],[αρχικό
υπόλοιπο]]),""),0)</f>
        <v>1017.1490204796754</v>
      </c>
      <c r="G351" s="31">
        <f ca="1">IF(Διαχείριση[[#This Row],[ημερομηνία
πληρωμής]]="",0,ΦόροςΑκίνητηςΠεριουσίας)</f>
        <v>375</v>
      </c>
      <c r="H351" s="31">
        <f ca="1">IF(Διαχείριση[[#This Row],[ημερομηνία
πληρωμής]]="",0,Διαχείριση[[#This Row],[τόκος]]+Διαχείριση[[#This Row],[κεφάλαιο]]+Διαχείριση[[#This Row],[φόρος ακίνητης
περιουσίας]])</f>
        <v>1444.4051251056126</v>
      </c>
      <c r="I351" s="31">
        <f ca="1">IF(Διαχείριση[[#This Row],[ημερομηνία
πληρωμής]]="",0,Διαχείριση[[#This Row],[αρχικό
υπόλοιπο]]-Διαχείριση[[#This Row],[κεφάλαιο]])</f>
        <v>12541.465110224945</v>
      </c>
      <c r="J351" s="13">
        <f ca="1">IF(Διαχείριση[[#This Row],[υπόλοιπο
που απομένει]]&gt;0,ΤελευταίαΓραμμή-ROW(),0)</f>
        <v>12</v>
      </c>
    </row>
    <row r="352" spans="2:10" ht="15" customHeight="1" x14ac:dyDescent="0.25">
      <c r="B352" s="12">
        <f>ROWS($B$4:B352)</f>
        <v>349</v>
      </c>
      <c r="C352" s="30">
        <f ca="1">IF(ΚαταχωρημένεςΤιμές,IF(Διαχείριση[[#This Row],[Αρ.]]&lt;=ΔιάρκειαΔανείου,IF(ROW()-ROW(Διαχείριση[[#Headers],[ημερομηνία
πληρωμής]])=1,ΈναρξηΔανείου,IF(I351&gt;0,EDATE(C351,1),"")),""),"")</f>
        <v>53830</v>
      </c>
      <c r="D352" s="31">
        <f ca="1">IF(ROW()-ROW(Διαχείριση[[#Headers],[αρχικό
υπόλοιπο]])=1,ΠοσόΔανείου,IF(Διαχείριση[[#This Row],[ημερομηνία
πληρωμής]]="",0,INDEX(Διαχείριση[], ROW()-4,8)))</f>
        <v>12541.465110224945</v>
      </c>
      <c r="E352" s="31">
        <f ca="1">IF(ΚαταχωρημένεςΤιμές,IF(ROW()-ROW(Διαχείριση[[#Headers],[τόκος]])=1,-IPMT(Επιτoκιο/12,1,ΔιάρκειαΔανείου-ROWS($C$4:C352)+1,Διαχείριση[[#This Row],[αρχικό
υπόλοιπο]]),IFERROR(-IPMT(Επιτoκιο/12,1,Διαχείριση[[#This Row],[Αρ.
δόσεων που απομένουν]],D353),0)),0)</f>
        <v>48.000324870110852</v>
      </c>
      <c r="F352" s="31">
        <f ca="1">IFERROR(IF(AND(ΚαταχωρημένεςΤιμές,Διαχείριση[[#This Row],[ημερομηνία
πληρωμής]]&lt;&gt;""),-PPMT(Επιτoκιο/12,1,ΔιάρκειαΔανείου-ROWS($C$4:C352)+1,Διαχείριση[[#This Row],[αρχικό
υπόλοιπο]]),""),0)</f>
        <v>1021.3871413983405</v>
      </c>
      <c r="G352" s="31">
        <f ca="1">IF(Διαχείριση[[#This Row],[ημερομηνία
πληρωμής]]="",0,ΦόροςΑκίνητηςΠεριουσίας)</f>
        <v>375</v>
      </c>
      <c r="H352" s="31">
        <f ca="1">IF(Διαχείριση[[#This Row],[ημερομηνία
πληρωμής]]="",0,Διαχείριση[[#This Row],[τόκος]]+Διαχείριση[[#This Row],[κεφάλαιο]]+Διαχείριση[[#This Row],[φόρος ακίνητης
περιουσίας]])</f>
        <v>1444.3874662684514</v>
      </c>
      <c r="I352" s="31">
        <f ca="1">IF(Διαχείριση[[#This Row],[ημερομηνία
πληρωμής]]="",0,Διαχείριση[[#This Row],[αρχικό
υπόλοιπο]]-Διαχείριση[[#This Row],[κεφάλαιο]])</f>
        <v>11520.077968826605</v>
      </c>
      <c r="J352" s="13">
        <f ca="1">IF(Διαχείριση[[#This Row],[υπόλοιπο
που απομένει]]&gt;0,ΤελευταίαΓραμμή-ROW(),0)</f>
        <v>11</v>
      </c>
    </row>
    <row r="353" spans="2:10" ht="15" customHeight="1" x14ac:dyDescent="0.25">
      <c r="B353" s="12">
        <f>ROWS($B$4:B353)</f>
        <v>350</v>
      </c>
      <c r="C353" s="30">
        <f ca="1">IF(ΚαταχωρημένεςΤιμές,IF(Διαχείριση[[#This Row],[Αρ.]]&lt;=ΔιάρκειαΔανείου,IF(ROW()-ROW(Διαχείριση[[#Headers],[ημερομηνία
πληρωμής]])=1,ΈναρξηΔανείου,IF(I352&gt;0,EDATE(C352,1),"")),""),"")</f>
        <v>53861</v>
      </c>
      <c r="D353" s="31">
        <f ca="1">IF(ROW()-ROW(Διαχείριση[[#Headers],[αρχικό
υπόλοιπο]])=1,ΠοσόΔανείου,IF(Διαχείριση[[#This Row],[ημερομηνία
πληρωμής]]="",0,INDEX(Διαχείριση[], ROW()-4,8)))</f>
        <v>11520.077968826605</v>
      </c>
      <c r="E353" s="31">
        <f ca="1">IF(ΚαταχωρημένεςΤιμές,IF(ROW()-ROW(Διαχείριση[[#Headers],[τόκος]])=1,-IPMT(Επιτoκιο/12,1,ΔιάρκειαΔανείου-ROWS($C$4:C353)+1,Διαχείριση[[#This Row],[αρχικό
υπόλοιπο]]),IFERROR(-IPMT(Επιτoκιο/12,1,Διαχείριση[[#This Row],[Αρ.
δόσεων που απομένουν]],D354),0)),0)</f>
        <v>43.726812698635158</v>
      </c>
      <c r="F353" s="31">
        <f ca="1">IFERROR(IF(AND(ΚαταχωρημένεςΤιμές,Διαχείριση[[#This Row],[ημερομηνία
πληρωμής]]&lt;&gt;""),-PPMT(Επιτoκιο/12,1,ΔιάρκειαΔανείου-ROWS($C$4:C353)+1,Διαχείριση[[#This Row],[αρχικό
υπόλοιπο]]),""),0)</f>
        <v>1025.642921154167</v>
      </c>
      <c r="G353" s="31">
        <f ca="1">IF(Διαχείριση[[#This Row],[ημερομηνία
πληρωμής]]="",0,ΦόροςΑκίνητηςΠεριουσίας)</f>
        <v>375</v>
      </c>
      <c r="H353" s="31">
        <f ca="1">IF(Διαχείριση[[#This Row],[ημερομηνία
πληρωμής]]="",0,Διαχείριση[[#This Row],[τόκος]]+Διαχείριση[[#This Row],[κεφάλαιο]]+Διαχείριση[[#This Row],[φόρος ακίνητης
περιουσίας]])</f>
        <v>1444.369733852802</v>
      </c>
      <c r="I353" s="31">
        <f ca="1">IF(Διαχείριση[[#This Row],[ημερομηνία
πληρωμής]]="",0,Διαχείριση[[#This Row],[αρχικό
υπόλοιπο]]-Διαχείριση[[#This Row],[κεφάλαιο]])</f>
        <v>10494.435047672438</v>
      </c>
      <c r="J353" s="13">
        <f ca="1">IF(Διαχείριση[[#This Row],[υπόλοιπο
που απομένει]]&gt;0,ΤελευταίαΓραμμή-ROW(),0)</f>
        <v>10</v>
      </c>
    </row>
    <row r="354" spans="2:10" ht="15" customHeight="1" x14ac:dyDescent="0.25">
      <c r="B354" s="12">
        <f>ROWS($B$4:B354)</f>
        <v>351</v>
      </c>
      <c r="C354" s="30">
        <f ca="1">IF(ΚαταχωρημένεςΤιμές,IF(Διαχείριση[[#This Row],[Αρ.]]&lt;=ΔιάρκειαΔανείου,IF(ROW()-ROW(Διαχείριση[[#Headers],[ημερομηνία
πληρωμής]])=1,ΈναρξηΔανείου,IF(I353&gt;0,EDATE(C353,1),"")),""),"")</f>
        <v>53891</v>
      </c>
      <c r="D354" s="31">
        <f ca="1">IF(ROW()-ROW(Διαχείριση[[#Headers],[αρχικό
υπόλοιπο]])=1,ΠοσόΔανείου,IF(Διαχείριση[[#This Row],[ημερομηνία
πληρωμής]]="",0,INDEX(Διαχείριση[], ROW()-4,8)))</f>
        <v>10494.435047672438</v>
      </c>
      <c r="E354" s="31">
        <f ca="1">IF(ΚαταχωρημένεςΤιμές,IF(ROW()-ROW(Διαχείριση[[#Headers],[τόκος]])=1,-IPMT(Επιτoκιο/12,1,ΔιάρκειαΔανείου-ROWS($C$4:C354)+1,Διαχείριση[[#This Row],[αρχικό
υπόλοιπο]]),IFERROR(-IPMT(Επιτoκιο/12,1,Διαχείριση[[#This Row],[Αρ.
δόσεων που απομένουν]],D355),0)),0)</f>
        <v>39.435494226444973</v>
      </c>
      <c r="F354" s="31">
        <f ca="1">IFERROR(IF(AND(ΚαταχωρημένεςΤιμές,Διαχείριση[[#This Row],[ημερομηνία
πληρωμής]]&lt;&gt;""),-PPMT(Επιτoκιο/12,1,ΔιάρκειαΔανείου-ROWS($C$4:C354)+1,Διαχείριση[[#This Row],[αρχικό
υπόλοιπο]]),""),0)</f>
        <v>1029.9164333256426</v>
      </c>
      <c r="G354" s="31">
        <f ca="1">IF(Διαχείριση[[#This Row],[ημερομηνία
πληρωμής]]="",0,ΦόροςΑκίνητηςΠεριουσίας)</f>
        <v>375</v>
      </c>
      <c r="H354" s="31">
        <f ca="1">IF(Διαχείριση[[#This Row],[ημερομηνία
πληρωμής]]="",0,Διαχείριση[[#This Row],[τόκος]]+Διαχείριση[[#This Row],[κεφάλαιο]]+Διαχείριση[[#This Row],[φόρος ακίνητης
περιουσίας]])</f>
        <v>1444.3519275520875</v>
      </c>
      <c r="I354" s="31">
        <f ca="1">IF(Διαχείριση[[#This Row],[ημερομηνία
πληρωμής]]="",0,Διαχείριση[[#This Row],[αρχικό
υπόλοιπο]]-Διαχείριση[[#This Row],[κεφάλαιο]])</f>
        <v>9464.5186143467945</v>
      </c>
      <c r="J354" s="13">
        <f ca="1">IF(Διαχείριση[[#This Row],[υπόλοιπο
που απομένει]]&gt;0,ΤελευταίαΓραμμή-ROW(),0)</f>
        <v>9</v>
      </c>
    </row>
    <row r="355" spans="2:10" ht="15" customHeight="1" x14ac:dyDescent="0.25">
      <c r="B355" s="12">
        <f>ROWS($B$4:B355)</f>
        <v>352</v>
      </c>
      <c r="C355" s="30">
        <f ca="1">IF(ΚαταχωρημένεςΤιμές,IF(Διαχείριση[[#This Row],[Αρ.]]&lt;=ΔιάρκειαΔανείου,IF(ROW()-ROW(Διαχείριση[[#Headers],[ημερομηνία
πληρωμής]])=1,ΈναρξηΔανείου,IF(I354&gt;0,EDATE(C354,1),"")),""),"")</f>
        <v>53922</v>
      </c>
      <c r="D355" s="31">
        <f ca="1">IF(ROW()-ROW(Διαχείριση[[#Headers],[αρχικό
υπόλοιπο]])=1,ΠοσόΔανείου,IF(Διαχείριση[[#This Row],[ημερομηνία
πληρωμής]]="",0,INDEX(Διαχείριση[], ROW()-4,8)))</f>
        <v>9464.5186143467945</v>
      </c>
      <c r="E355" s="31">
        <f ca="1">IF(ΚαταχωρημένεςΤιμές,IF(ROW()-ROW(Διαχείριση[[#Headers],[τόκος]])=1,-IPMT(Επιτoκιο/12,1,ΔιάρκειαΔανείου-ROWS($C$4:C355)+1,Διαχείριση[[#This Row],[αρχικό
υπόλοιπο]]),IFERROR(-IPMT(Επιτoκιο/12,1,Διαχείριση[[#This Row],[Αρ.
δόσεων που απομένουν]],D356),0)),0)</f>
        <v>35.126295260620672</v>
      </c>
      <c r="F355" s="31">
        <f ca="1">IFERROR(IF(AND(ΚαταχωρημένεςΤιμές,Διαχείριση[[#This Row],[ημερομηνία
πληρωμής]]&lt;&gt;""),-PPMT(Επιτoκιο/12,1,ΔιάρκειαΔανείου-ROWS($C$4:C355)+1,Διαχείριση[[#This Row],[αρχικό
υπόλοιπο]]),""),0)</f>
        <v>1034.207751797833</v>
      </c>
      <c r="G355" s="31">
        <f ca="1">IF(Διαχείριση[[#This Row],[ημερομηνία
πληρωμής]]="",0,ΦόροςΑκίνητηςΠεριουσίας)</f>
        <v>375</v>
      </c>
      <c r="H355" s="31">
        <f ca="1">IF(Διαχείριση[[#This Row],[ημερομηνία
πληρωμής]]="",0,Διαχείριση[[#This Row],[τόκος]]+Διαχείριση[[#This Row],[κεφάλαιο]]+Διαχείριση[[#This Row],[φόρος ακίνητης
περιουσίας]])</f>
        <v>1444.3340470584537</v>
      </c>
      <c r="I355" s="31">
        <f ca="1">IF(Διαχείριση[[#This Row],[ημερομηνία
πληρωμής]]="",0,Διαχείριση[[#This Row],[αρχικό
υπόλοιπο]]-Διαχείριση[[#This Row],[κεφάλαιο]])</f>
        <v>8430.3108625489622</v>
      </c>
      <c r="J355" s="13">
        <f ca="1">IF(Διαχείριση[[#This Row],[υπόλοιπο
που απομένει]]&gt;0,ΤελευταίαΓραμμή-ROW(),0)</f>
        <v>8</v>
      </c>
    </row>
    <row r="356" spans="2:10" ht="15" customHeight="1" x14ac:dyDescent="0.25">
      <c r="B356" s="12">
        <f>ROWS($B$4:B356)</f>
        <v>353</v>
      </c>
      <c r="C356" s="30">
        <f ca="1">IF(ΚαταχωρημένεςΤιμές,IF(Διαχείριση[[#This Row],[Αρ.]]&lt;=ΔιάρκειαΔανείου,IF(ROW()-ROW(Διαχείριση[[#Headers],[ημερομηνία
πληρωμής]])=1,ΈναρξηΔανείου,IF(I355&gt;0,EDATE(C355,1),"")),""),"")</f>
        <v>53953</v>
      </c>
      <c r="D356" s="31">
        <f ca="1">IF(ROW()-ROW(Διαχείριση[[#Headers],[αρχικό
υπόλοιπο]])=1,ΠοσόΔανείου,IF(Διαχείριση[[#This Row],[ημερομηνία
πληρωμής]]="",0,INDEX(Διαχείριση[], ROW()-4,8)))</f>
        <v>8430.3108625489622</v>
      </c>
      <c r="E356" s="31">
        <f ca="1">IF(ΚαταχωρημένεςΤιμές,IF(ROW()-ROW(Διαχείριση[[#Headers],[τόκος]])=1,-IPMT(Επιτoκιο/12,1,ΔιάρκειαΔανείου-ROWS($C$4:C356)+1,Διαχείριση[[#This Row],[αρχικό
υπόλοιπο]]),IFERROR(-IPMT(Επιτoκιο/12,1,Διαχείριση[[#This Row],[Αρ.
δόσεων που απομένουν]],D357),0)),0)</f>
        <v>30.799141299105436</v>
      </c>
      <c r="F356" s="31">
        <f ca="1">IFERROR(IF(AND(ΚαταχωρημένεςΤιμές,Διαχείριση[[#This Row],[ημερομηνία
πληρωμής]]&lt;&gt;""),-PPMT(Επιτoκιο/12,1,ΔιάρκειαΔανείου-ROWS($C$4:C356)+1,Διαχείριση[[#This Row],[αρχικό
υπόλοιπο]]),""),0)</f>
        <v>1038.5169507636572</v>
      </c>
      <c r="G356" s="31">
        <f ca="1">IF(Διαχείριση[[#This Row],[ημερομηνία
πληρωμής]]="",0,ΦόροςΑκίνητηςΠεριουσίας)</f>
        <v>375</v>
      </c>
      <c r="H356" s="31">
        <f ca="1">IF(Διαχείριση[[#This Row],[ημερομηνία
πληρωμής]]="",0,Διαχείριση[[#This Row],[τόκος]]+Διαχείριση[[#This Row],[κεφάλαιο]]+Διαχείριση[[#This Row],[φόρος ακίνητης
περιουσίας]])</f>
        <v>1444.3160920627627</v>
      </c>
      <c r="I356" s="31">
        <f ca="1">IF(Διαχείριση[[#This Row],[ημερομηνία
πληρωμής]]="",0,Διαχείριση[[#This Row],[αρχικό
υπόλοιπο]]-Διαχείριση[[#This Row],[κεφάλαιο]])</f>
        <v>7391.7939117853048</v>
      </c>
      <c r="J356" s="13">
        <f ca="1">IF(Διαχείριση[[#This Row],[υπόλοιπο
που απομένει]]&gt;0,ΤελευταίαΓραμμή-ROW(),0)</f>
        <v>7</v>
      </c>
    </row>
    <row r="357" spans="2:10" ht="15" customHeight="1" x14ac:dyDescent="0.25">
      <c r="B357" s="12">
        <f>ROWS($B$4:B357)</f>
        <v>354</v>
      </c>
      <c r="C357" s="30">
        <f ca="1">IF(ΚαταχωρημένεςΤιμές,IF(Διαχείριση[[#This Row],[Αρ.]]&lt;=ΔιάρκειαΔανείου,IF(ROW()-ROW(Διαχείριση[[#Headers],[ημερομηνία
πληρωμής]])=1,ΈναρξηΔανείου,IF(I356&gt;0,EDATE(C356,1),"")),""),"")</f>
        <v>53983</v>
      </c>
      <c r="D357" s="31">
        <f ca="1">IF(ROW()-ROW(Διαχείριση[[#Headers],[αρχικό
υπόλοιπο]])=1,ΠοσόΔανείου,IF(Διαχείριση[[#This Row],[ημερομηνία
πληρωμής]]="",0,INDEX(Διαχείριση[], ROW()-4,8)))</f>
        <v>7391.7939117853048</v>
      </c>
      <c r="E357" s="31">
        <f ca="1">IF(ΚαταχωρημένεςΤιμές,IF(ROW()-ROW(Διαχείριση[[#Headers],[τόκος]])=1,-IPMT(Επιτoκιο/12,1,ΔιάρκειαΔανείου-ROWS($C$4:C357)+1,Διαχείριση[[#This Row],[αρχικό
υπόλοιπο]]),IFERROR(-IPMT(Επιτoκιο/12,1,Διαχείριση[[#This Row],[Αρ.
δόσεων που απομένουν]],D358),0)),0)</f>
        <v>26.45395752941722</v>
      </c>
      <c r="F357" s="31">
        <f ca="1">IFERROR(IF(AND(ΚαταχωρημένεςΤιμές,Διαχείριση[[#This Row],[ημερομηνία
πληρωμής]]&lt;&gt;""),-PPMT(Επιτoκιο/12,1,ΔιάρκειαΔανείου-ROWS($C$4:C357)+1,Διαχείριση[[#This Row],[αρχικό
υπόλοιπο]]),""),0)</f>
        <v>1042.8441047251722</v>
      </c>
      <c r="G357" s="31">
        <f ca="1">IF(Διαχείριση[[#This Row],[ημερομηνία
πληρωμής]]="",0,ΦόροςΑκίνητηςΠεριουσίας)</f>
        <v>375</v>
      </c>
      <c r="H357" s="31">
        <f ca="1">IF(Διαχείριση[[#This Row],[ημερομηνία
πληρωμής]]="",0,Διαχείριση[[#This Row],[τόκος]]+Διαχείριση[[#This Row],[κεφάλαιο]]+Διαχείριση[[#This Row],[φόρος ακίνητης
περιουσίας]])</f>
        <v>1444.2980622545895</v>
      </c>
      <c r="I357" s="31">
        <f ca="1">IF(Διαχείριση[[#This Row],[ημερομηνία
πληρωμής]]="",0,Διαχείριση[[#This Row],[αρχικό
υπόλοιπο]]-Διαχείριση[[#This Row],[κεφάλαιο]])</f>
        <v>6348.949807060133</v>
      </c>
      <c r="J357" s="13">
        <f ca="1">IF(Διαχείριση[[#This Row],[υπόλοιπο
που απομένει]]&gt;0,ΤελευταίαΓραμμή-ROW(),0)</f>
        <v>6</v>
      </c>
    </row>
    <row r="358" spans="2:10" ht="15" customHeight="1" x14ac:dyDescent="0.25">
      <c r="B358" s="12">
        <f>ROWS($B$4:B358)</f>
        <v>355</v>
      </c>
      <c r="C358" s="30">
        <f ca="1">IF(ΚαταχωρημένεςΤιμές,IF(Διαχείριση[[#This Row],[Αρ.]]&lt;=ΔιάρκειαΔανείου,IF(ROW()-ROW(Διαχείριση[[#Headers],[ημερομηνία
πληρωμής]])=1,ΈναρξηΔανείου,IF(I357&gt;0,EDATE(C357,1),"")),""),"")</f>
        <v>54014</v>
      </c>
      <c r="D358" s="31">
        <f ca="1">IF(ROW()-ROW(Διαχείριση[[#Headers],[αρχικό
υπόλοιπο]])=1,ΠοσόΔανείου,IF(Διαχείριση[[#This Row],[ημερομηνία
πληρωμής]]="",0,INDEX(Διαχείριση[], ROW()-4,8)))</f>
        <v>6348.949807060133</v>
      </c>
      <c r="E358" s="31">
        <f ca="1">IF(ΚαταχωρημένεςΤιμές,IF(ROW()-ROW(Διαχείριση[[#Headers],[τόκος]])=1,-IPMT(Επιτoκιο/12,1,ΔιάρκειαΔανείου-ROWS($C$4:C358)+1,Διαχείριση[[#This Row],[αρχικό
υπόλοιπο]]),IFERROR(-IPMT(Επιτoκιο/12,1,Διαχείριση[[#This Row],[Αρ.
δόσεων που απομένουν]],D359),0)),0)</f>
        <v>22.090668827355298</v>
      </c>
      <c r="F358" s="31">
        <f ca="1">IFERROR(IF(AND(ΚαταχωρημένεςΤιμές,Διαχείριση[[#This Row],[ημερομηνία
πληρωμής]]&lt;&gt;""),-PPMT(Επιτoκιο/12,1,ΔιάρκειαΔανείου-ROWS($C$4:C358)+1,Διαχείριση[[#This Row],[αρχικό
υπόλοιπο]]),""),0)</f>
        <v>1047.1892884948606</v>
      </c>
      <c r="G358" s="31">
        <f ca="1">IF(Διαχείριση[[#This Row],[ημερομηνία
πληρωμής]]="",0,ΦόροςΑκίνητηςΠεριουσίας)</f>
        <v>375</v>
      </c>
      <c r="H358" s="31">
        <f ca="1">IF(Διαχείριση[[#This Row],[ημερομηνία
πληρωμής]]="",0,Διαχείριση[[#This Row],[τόκος]]+Διαχείριση[[#This Row],[κεφάλαιο]]+Διαχείριση[[#This Row],[φόρος ακίνητης
περιουσίας]])</f>
        <v>1444.279957322216</v>
      </c>
      <c r="I358" s="31">
        <f ca="1">IF(Διαχείριση[[#This Row],[ημερομηνία
πληρωμής]]="",0,Διαχείριση[[#This Row],[αρχικό
υπόλοιπο]]-Διαχείριση[[#This Row],[κεφάλαιο]])</f>
        <v>5301.7605185652719</v>
      </c>
      <c r="J358" s="13">
        <f ca="1">IF(Διαχείριση[[#This Row],[υπόλοιπο
που απομένει]]&gt;0,ΤελευταίαΓραμμή-ROW(),0)</f>
        <v>5</v>
      </c>
    </row>
    <row r="359" spans="2:10" ht="15" customHeight="1" x14ac:dyDescent="0.25">
      <c r="B359" s="12">
        <f>ROWS($B$4:B359)</f>
        <v>356</v>
      </c>
      <c r="C359" s="30">
        <f ca="1">IF(ΚαταχωρημένεςΤιμές,IF(Διαχείριση[[#This Row],[Αρ.]]&lt;=ΔιάρκειαΔανείου,IF(ROW()-ROW(Διαχείριση[[#Headers],[ημερομηνία
πληρωμής]])=1,ΈναρξηΔανείου,IF(I358&gt;0,EDATE(C358,1),"")),""),"")</f>
        <v>54044</v>
      </c>
      <c r="D359" s="31">
        <f ca="1">IF(ROW()-ROW(Διαχείριση[[#Headers],[αρχικό
υπόλοιπο]])=1,ΠοσόΔανείου,IF(Διαχείριση[[#This Row],[ημερομηνία
πληρωμής]]="",0,INDEX(Διαχείριση[], ROW()-4,8)))</f>
        <v>5301.7605185652719</v>
      </c>
      <c r="E359" s="31">
        <f ca="1">IF(ΚαταχωρημένεςΤιμές,IF(ROW()-ROW(Διαχείριση[[#Headers],[τόκος]])=1,-IPMT(Επιτoκιο/12,1,ΔιάρκειαΔανείου-ROWS($C$4:C359)+1,Διαχείριση[[#This Row],[αρχικό
υπόλοιπο]]),IFERROR(-IPMT(Επιτoκιο/12,1,Διαχείριση[[#This Row],[Αρ.
δόσεων που απομένουν]],D360),0)),0)</f>
        <v>17.709199755701455</v>
      </c>
      <c r="F359" s="31">
        <f ca="1">IFERROR(IF(AND(ΚαταχωρημένεςΤιμές,Διαχείριση[[#This Row],[ημερομηνία
πληρωμής]]&lt;&gt;""),-PPMT(Επιτoκιο/12,1,ΔιάρκειαΔανείου-ROWS($C$4:C359)+1,Διαχείριση[[#This Row],[αρχικό
υπόλοιπο]]),""),0)</f>
        <v>1051.5525771969224</v>
      </c>
      <c r="G359" s="31">
        <f ca="1">IF(Διαχείριση[[#This Row],[ημερομηνία
πληρωμής]]="",0,ΦόροςΑκίνητηςΠεριουσίας)</f>
        <v>375</v>
      </c>
      <c r="H359" s="31">
        <f ca="1">IF(Διαχείριση[[#This Row],[ημερομηνία
πληρωμής]]="",0,Διαχείριση[[#This Row],[τόκος]]+Διαχείριση[[#This Row],[κεφάλαιο]]+Διαχείριση[[#This Row],[φόρος ακίνητης
περιουσίας]])</f>
        <v>1444.2617769526239</v>
      </c>
      <c r="I359" s="31">
        <f ca="1">IF(Διαχείριση[[#This Row],[ημερομηνία
πληρωμής]]="",0,Διαχείριση[[#This Row],[αρχικό
υπόλοιπο]]-Διαχείριση[[#This Row],[κεφάλαιο]])</f>
        <v>4250.2079413683496</v>
      </c>
      <c r="J359" s="13">
        <f ca="1">IF(Διαχείριση[[#This Row],[υπόλοιπο
που απομένει]]&gt;0,ΤελευταίαΓραμμή-ROW(),0)</f>
        <v>4</v>
      </c>
    </row>
    <row r="360" spans="2:10" ht="15" customHeight="1" x14ac:dyDescent="0.25">
      <c r="B360" s="12">
        <f>ROWS($B$4:B360)</f>
        <v>357</v>
      </c>
      <c r="C360" s="30">
        <f ca="1">IF(ΚαταχωρημένεςΤιμές,IF(Διαχείριση[[#This Row],[Αρ.]]&lt;=ΔιάρκειαΔανείου,IF(ROW()-ROW(Διαχείριση[[#Headers],[ημερομηνία
πληρωμής]])=1,ΈναρξηΔανείου,IF(I359&gt;0,EDATE(C359,1),"")),""),"")</f>
        <v>54075</v>
      </c>
      <c r="D360" s="31">
        <f ca="1">IF(ROW()-ROW(Διαχείριση[[#Headers],[αρχικό
υπόλοιπο]])=1,ΠοσόΔανείου,IF(Διαχείριση[[#This Row],[ημερομηνία
πληρωμής]]="",0,INDEX(Διαχείριση[], ROW()-4,8)))</f>
        <v>4250.2079413683496</v>
      </c>
      <c r="E360" s="31">
        <f ca="1">IF(ΚαταχωρημένεςΤιμές,IF(ROW()-ROW(Διαχείριση[[#Headers],[τόκος]])=1,-IPMT(Επιτoκιο/12,1,ΔιάρκειαΔανείου-ROWS($C$4:C360)+1,Διαχείριση[[#This Row],[αρχικό
υπόλοιπο]]),IFERROR(-IPMT(Επιτoκιο/12,1,Διαχείριση[[#This Row],[Αρ.
δόσεων που απομένουν]],D361),0)),0)</f>
        <v>13.309474562915721</v>
      </c>
      <c r="F360" s="31">
        <f ca="1">IFERROR(IF(AND(ΚαταχωρημένεςΤιμές,Διαχείριση[[#This Row],[ημερομηνία
πληρωμής]]&lt;&gt;""),-PPMT(Επιτoκιο/12,1,ΔιάρκειαΔανείου-ROWS($C$4:C360)+1,Διαχείριση[[#This Row],[αρχικό
υπόλοιπο]]),""),0)</f>
        <v>1055.9340462685764</v>
      </c>
      <c r="G360" s="31">
        <f ca="1">IF(Διαχείριση[[#This Row],[ημερομηνία
πληρωμής]]="",0,ΦόροςΑκίνητηςΠεριουσίας)</f>
        <v>375</v>
      </c>
      <c r="H360" s="31">
        <f ca="1">IF(Διαχείριση[[#This Row],[ημερομηνία
πληρωμής]]="",0,Διαχείριση[[#This Row],[τόκος]]+Διαχείριση[[#This Row],[κεφάλαιο]]+Διαχείριση[[#This Row],[φόρος ακίνητης
περιουσίας]])</f>
        <v>1444.2435208314921</v>
      </c>
      <c r="I360" s="31">
        <f ca="1">IF(Διαχείριση[[#This Row],[ημερομηνία
πληρωμής]]="",0,Διαχείριση[[#This Row],[αρχικό
υπόλοιπο]]-Διαχείριση[[#This Row],[κεφάλαιο]])</f>
        <v>3194.2738950997732</v>
      </c>
      <c r="J360" s="13">
        <f ca="1">IF(Διαχείριση[[#This Row],[υπόλοιπο
που απομένει]]&gt;0,ΤελευταίαΓραμμή-ROW(),0)</f>
        <v>3</v>
      </c>
    </row>
    <row r="361" spans="2:10" ht="15" customHeight="1" x14ac:dyDescent="0.25">
      <c r="B361" s="12">
        <f>ROWS($B$4:B361)</f>
        <v>358</v>
      </c>
      <c r="C361" s="30">
        <f ca="1">IF(ΚαταχωρημένεςΤιμές,IF(Διαχείριση[[#This Row],[Αρ.]]&lt;=ΔιάρκειαΔανείου,IF(ROW()-ROW(Διαχείριση[[#Headers],[ημερομηνία
πληρωμής]])=1,ΈναρξηΔανείου,IF(I360&gt;0,EDATE(C360,1),"")),""),"")</f>
        <v>54106</v>
      </c>
      <c r="D361" s="31">
        <f ca="1">IF(ROW()-ROW(Διαχείριση[[#Headers],[αρχικό
υπόλοιπο]])=1,ΠοσόΔανείου,IF(Διαχείριση[[#This Row],[ημερομηνία
πληρωμής]]="",0,INDEX(Διαχείριση[], ROW()-4,8)))</f>
        <v>3194.2738950997732</v>
      </c>
      <c r="E361" s="31">
        <f ca="1">IF(ΚαταχωρημένεςΤιμές,IF(ROW()-ROW(Διαχείριση[[#Headers],[τόκος]])=1,-IPMT(Επιτoκιο/12,1,ΔιάρκειαΔανείου-ROWS($C$4:C361)+1,Διαχείριση[[#This Row],[αρχικό
υπόλοιπο]]),IFERROR(-IPMT(Επιτoκιο/12,1,Διαχείριση[[#This Row],[Αρ.
δόσεων που απομένουν]],D362),0)),0)</f>
        <v>8.8914171818267125</v>
      </c>
      <c r="F361" s="31">
        <f ca="1">IFERROR(IF(AND(ΚαταχωρημένεςΤιμές,Διαχείριση[[#This Row],[ημερομηνία
πληρωμής]]&lt;&gt;""),-PPMT(Επιτoκιο/12,1,ΔιάρκειαΔανείου-ROWS($C$4:C361)+1,Διαχείριση[[#This Row],[αρχικό
υπόλοιπο]]),""),0)</f>
        <v>1060.3337714613619</v>
      </c>
      <c r="G361" s="31">
        <f ca="1">IF(Διαχείριση[[#This Row],[ημερομηνία
πληρωμής]]="",0,ΦόροςΑκίνητηςΠεριουσίας)</f>
        <v>375</v>
      </c>
      <c r="H361" s="31">
        <f ca="1">IF(Διαχείριση[[#This Row],[ημερομηνία
πληρωμής]]="",0,Διαχείριση[[#This Row],[τόκος]]+Διαχείριση[[#This Row],[κεφάλαιο]]+Διαχείριση[[#This Row],[φόρος ακίνητης
περιουσίας]])</f>
        <v>1444.2251886431886</v>
      </c>
      <c r="I361" s="31">
        <f ca="1">IF(Διαχείριση[[#This Row],[ημερομηνία
πληρωμής]]="",0,Διαχείριση[[#This Row],[αρχικό
υπόλοιπο]]-Διαχείριση[[#This Row],[κεφάλαιο]])</f>
        <v>2133.940123638411</v>
      </c>
      <c r="J361" s="13">
        <f ca="1">IF(Διαχείριση[[#This Row],[υπόλοιπο
που απομένει]]&gt;0,ΤελευταίαΓραμμή-ROW(),0)</f>
        <v>2</v>
      </c>
    </row>
    <row r="362" spans="2:10" ht="15" customHeight="1" x14ac:dyDescent="0.25">
      <c r="B362" s="12">
        <f>ROWS($B$4:B362)</f>
        <v>359</v>
      </c>
      <c r="C362" s="30">
        <f ca="1">IF(ΚαταχωρημένεςΤιμές,IF(Διαχείριση[[#This Row],[Αρ.]]&lt;=ΔιάρκειαΔανείου,IF(ROW()-ROW(Διαχείριση[[#Headers],[ημερομηνία
πληρωμής]])=1,ΈναρξηΔανείου,IF(I361&gt;0,EDATE(C361,1),"")),""),"")</f>
        <v>54135</v>
      </c>
      <c r="D362" s="31">
        <f ca="1">IF(ROW()-ROW(Διαχείριση[[#Headers],[αρχικό
υπόλοιπο]])=1,ΠοσόΔανείου,IF(Διαχείριση[[#This Row],[ημερομηνία
πληρωμής]]="",0,INDEX(Διαχείριση[], ROW()-4,8)))</f>
        <v>2133.940123638411</v>
      </c>
      <c r="E362" s="31">
        <f ca="1">IF(ΚαταχωρημένεςΤιμές,IF(ROW()-ROW(Διαχείριση[[#Headers],[τόκος]])=1,-IPMT(Επιτoκιο/12,1,ΔιάρκειαΔανείου-ROWS($C$4:C362)+1,Διαχείριση[[#This Row],[αρχικό
υπόλοιπο]]),IFERROR(-IPMT(Επιτoκιο/12,1,Διαχείριση[[#This Row],[Αρ.
δόσεων που απομένουν]],D363),0)),0)</f>
        <v>4.454951228316502</v>
      </c>
      <c r="F362" s="31">
        <f ca="1">IFERROR(IF(AND(ΚαταχωρημένεςΤιμές,Διαχείριση[[#This Row],[ημερομηνία
πληρωμής]]&lt;&gt;""),-PPMT(Επιτoκιο/12,1,ΔιάρκειαΔανείου-ROWS($C$4:C362)+1,Διαχείριση[[#This Row],[αρχικό
υπόλοιπο]]),""),0)</f>
        <v>1064.7518288424505</v>
      </c>
      <c r="G362" s="31">
        <f ca="1">IF(Διαχείριση[[#This Row],[ημερομηνία
πληρωμής]]="",0,ΦόροςΑκίνητηςΠεριουσίας)</f>
        <v>375</v>
      </c>
      <c r="H362" s="31">
        <f ca="1">IF(Διαχείριση[[#This Row],[ημερομηνία
πληρωμής]]="",0,Διαχείριση[[#This Row],[τόκος]]+Διαχείριση[[#This Row],[κεφάλαιο]]+Διαχείριση[[#This Row],[φόρος ακίνητης
περιουσίας]])</f>
        <v>1444.2067800707671</v>
      </c>
      <c r="I362" s="31">
        <f ca="1">IF(Διαχείριση[[#This Row],[ημερομηνία
πληρωμής]]="",0,Διαχείριση[[#This Row],[αρχικό
υπόλοιπο]]-Διαχείριση[[#This Row],[κεφάλαιο]])</f>
        <v>1069.1882947959605</v>
      </c>
      <c r="J362" s="13">
        <f ca="1">IF(Διαχείριση[[#This Row],[υπόλοιπο
που απομένει]]&gt;0,ΤελευταίαΓραμμή-ROW(),0)</f>
        <v>1</v>
      </c>
    </row>
    <row r="363" spans="2:10" ht="15" customHeight="1" x14ac:dyDescent="0.25">
      <c r="B363" s="12">
        <f>ROWS($B$4:B363)</f>
        <v>360</v>
      </c>
      <c r="C363" s="30">
        <f ca="1">IF(ΚαταχωρημένεςΤιμές,IF(Διαχείριση[[#This Row],[Αρ.]]&lt;=ΔιάρκειαΔανείου,IF(ROW()-ROW(Διαχείριση[[#Headers],[ημερομηνία
πληρωμής]])=1,ΈναρξηΔανείου,IF(I362&gt;0,EDATE(C362,1),"")),""),"")</f>
        <v>54166</v>
      </c>
      <c r="D363" s="31">
        <f ca="1">IF(ROW()-ROW(Διαχείριση[[#Headers],[αρχικό
υπόλοιπο]])=1,ΠοσόΔανείου,IF(Διαχείριση[[#This Row],[ημερομηνία
πληρωμής]]="",0,INDEX(Διαχείριση[], ROW()-4,8)))</f>
        <v>1069.1882947959605</v>
      </c>
      <c r="E363" s="31">
        <f ca="1">IF(ΚαταχωρημένεςΤιμές,IF(ROW()-ROW(Διαχείριση[[#Headers],[τόκος]])=1,-IPMT(Επιτoκιο/12,1,ΔιάρκειαΔανείου-ROWS($C$4:C363)+1,Διαχείριση[[#This Row],[αρχικό
υπόλοιπο]]),IFERROR(-IPMT(Επιτoκιο/12,1,Διαχείριση[[#This Row],[Αρ.
δόσεων που απομένουν]],D364),0)),0)</f>
        <v>0</v>
      </c>
      <c r="F363" s="31">
        <f ca="1">IFERROR(IF(AND(ΚαταχωρημένεςΤιμές,Διαχείριση[[#This Row],[ημερομηνία
πληρωμής]]&lt;&gt;""),-PPMT(Επιτoκιο/12,1,ΔιάρκειαΔανείου-ROWS($C$4:C363)+1,Διαχείριση[[#This Row],[αρχικό
υπόλοιπο]]),""),0)</f>
        <v>1069.1882947959607</v>
      </c>
      <c r="G363" s="31">
        <f ca="1">IF(Διαχείριση[[#This Row],[ημερομηνία
πληρωμής]]="",0,ΦόροςΑκίνητηςΠεριουσίας)</f>
        <v>375</v>
      </c>
      <c r="H363" s="31">
        <f ca="1">IF(Διαχείριση[[#This Row],[ημερομηνία
πληρωμής]]="",0,Διαχείριση[[#This Row],[τόκος]]+Διαχείριση[[#This Row],[κεφάλαιο]]+Διαχείριση[[#This Row],[φόρος ακίνητης
περιουσίας]])</f>
        <v>1444.1882947959607</v>
      </c>
      <c r="I363" s="31">
        <f ca="1">IF(Διαχείριση[[#This Row],[ημερομηνία
πληρωμής]]="",0,Διαχείριση[[#This Row],[αρχικό
υπόλοιπο]]-Διαχείριση[[#This Row],[κεφάλαιο]])</f>
        <v>-2.2737367544323206E-13</v>
      </c>
      <c r="J363" s="13">
        <f ca="1">IF(Διαχείριση[[#This Row],[υπόλοιπο
που απομένει]]&gt;0,ΤελευταίαΓραμμή-ROW(),0)</f>
        <v>0</v>
      </c>
    </row>
  </sheetData>
  <sheetProtection selectLockedCells="1"/>
  <conditionalFormatting sqref="B4:J363">
    <cfRule type="expression" dxfId="9" priority="1">
      <formula>$C4=""</formula>
    </cfRule>
  </conditionalFormatting>
  <dataValidations count="10">
    <dataValidation allowBlank="1" showInputMessage="1" showErrorMessage="1" prompt="Αυτός ο πίνακας διαχείρισης υπολογίζεται από τα δεδομένα του φύλλου &quot;Υπολογισμός στεγαστικού&quot;. Προσθέστε επιπλέον δόσεις με νέες γραμμές στον υπάρχοντα πίνακα. Απλώς πληκτρολογήστε την ημερομηνία πληρωμής και οι άλλες στήλες θα ενημερωθούν αυτόματα." sqref="A1"/>
    <dataValidation allowBlank="1" showInputMessage="1" showErrorMessage="1" prompt="Αυτή η στήλη περιέχει τον αριθμό των δόσεων." sqref="B3"/>
    <dataValidation allowBlank="1" showInputMessage="1" showErrorMessage="1" prompt="Αυτή η στήλη περιέχει την ημερομηνία πληρωμής." sqref="C3"/>
    <dataValidation allowBlank="1" showInputMessage="1" showErrorMessage="1" prompt="Σε αυτή τη στήλη ενημερώνονται αυτόματα το αρχικό και το προσαρμοσμένο υπόλοιπο καθώς καταβάλλονται οι δόσεις." sqref="D3"/>
    <dataValidation allowBlank="1" showInputMessage="1" showErrorMessage="1" prompt="Αυτή η στήλη περιέχει την ανάλυση των τόκων." sqref="E3"/>
    <dataValidation allowBlank="1" showInputMessage="1" showErrorMessage="1" prompt="Αυτή η στήλη περιέχει το ποσό της δόσης που αφορά αποπληρωμή κεφαλαίου." sqref="F3"/>
    <dataValidation allowBlank="1" showInputMessage="1" showErrorMessage="1" prompt="Σε αυτή τη στήλη ενημερώνεται αυτόματα η πληρωμή φόρου ακίνητης περιουσίας που καταχωρείται στο κελί E8 του φύλλου εργασίας &quot;Υπολογισμός στεγαστικού&quot;. " sqref="G3"/>
    <dataValidation allowBlank="1" showInputMessage="1" showErrorMessage="1" prompt="Σε αυτή τη στήλη προσαρμόζεται αυτόματα η συνολική πληρωμή, με βάση τα ποσά τόκων, κεφαλαίου και φόρου ακίνητης περιουσίας των στηλών E, F και G." sqref="H3"/>
    <dataValidation allowBlank="1" showInputMessage="1" showErrorMessage="1" prompt="Σε αυτή τη στήλη ενημερώνεται αυτόματα το υπόλοιπο που απομένει για τη συνολική πληρωμή." sqref="I3"/>
    <dataValidation allowBlank="1" showInputMessage="1" showErrorMessage="1" prompt="Ο αριθμός των δόσεων που απομένουν ενημερώνεται αυτόματα με βάση τη διάρκεια του δανείου (σε μήνες) που εισάγεται στο κελί C6 του φύλλου εργασίας &quot;Υπολογισμός στεγαστικού&quot; και τον αριθμό των δόσεων για το δάνειο." sqref="J3"/>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15</vt:i4>
      </vt:variant>
    </vt:vector>
  </HeadingPairs>
  <TitlesOfParts>
    <vt:vector size="17" baseType="lpstr">
      <vt:lpstr>Υπολογισμός στεγαστικού</vt:lpstr>
      <vt:lpstr>Πίνακας διαχείρισης</vt:lpstr>
      <vt:lpstr>'Πίνακας διαχείρισης'!Print_Titles</vt:lpstr>
      <vt:lpstr>ΑξίαΣπιτιού</vt:lpstr>
      <vt:lpstr>ΔιάρκειαΔανείου</vt:lpstr>
      <vt:lpstr>ΈναρξηΔανείου</vt:lpstr>
      <vt:lpstr>Επιτoκιο</vt:lpstr>
      <vt:lpstr>ΚαμίαΥπολειπόμενηΠληρωμή</vt:lpstr>
      <vt:lpstr>ΜηναίαΔόσηΔανείου</vt:lpstr>
      <vt:lpstr>ΠοσόΔανείου</vt:lpstr>
      <vt:lpstr>Συνολικές_μηνιαίες_δόσεις</vt:lpstr>
      <vt:lpstr>σύνολο_καταβληθέντων_τόκων</vt:lpstr>
      <vt:lpstr>σύνολο_πληρωμών</vt:lpstr>
      <vt:lpstr>ΤίτλοςΣτήλης1</vt:lpstr>
      <vt:lpstr>ΤίτλοςΣτήλης2</vt:lpstr>
      <vt:lpstr>τόκος</vt:lpstr>
      <vt:lpstr>ΦόροςΑκίνητηςΠεριουσίας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Microsoft</cp:lastModifiedBy>
  <dcterms:created xsi:type="dcterms:W3CDTF">2016-09-21T21:27:39Z</dcterms:created>
  <dcterms:modified xsi:type="dcterms:W3CDTF">2018-01-18T16:01:05Z</dcterms:modified>
  <cp:version/>
</cp:coreProperties>
</file>