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bookViews>
    <workbookView xWindow="0" yWindow="0" windowWidth="21600" windowHeight="10575"/>
  </bookViews>
  <sheets>
    <sheet name="零用金报销单" sheetId="1" r:id="rId1"/>
  </sheets>
  <definedNames>
    <definedName name="_xlnm.Print_Titles" localSheetId="0">零用金报销单!$9:$9</definedName>
    <definedName name="里程运价">零用金报销单!$L$3</definedName>
    <definedName name="列标题1">费用[[#Headers],[日期]]</definedName>
    <definedName name="总报销费用">费用[[#Totals],[汇总]]</definedName>
  </definedName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K14" i="1" l="1"/>
  <c r="I14" i="1"/>
  <c r="H14" i="1"/>
  <c r="G14" i="1"/>
  <c r="F14" i="1"/>
  <c r="E14" i="1"/>
  <c r="D14" i="1"/>
  <c r="N13" i="1" l="1"/>
  <c r="N12" i="1"/>
  <c r="N11" i="1"/>
  <c r="N10" i="1" l="1"/>
  <c r="N14" i="1" s="1"/>
  <c r="L5" i="1" s="1"/>
  <c r="J14" i="1"/>
  <c r="G5" i="1"/>
  <c r="B13" i="1"/>
  <c r="B12" i="1"/>
  <c r="B11" i="1"/>
  <c r="B10" i="1"/>
  <c r="C7" i="1" s="1"/>
</calcChain>
</file>

<file path=xl/sharedStrings.xml><?xml version="1.0" encoding="utf-8"?>
<sst xmlns="http://schemas.openxmlformats.org/spreadsheetml/2006/main" count="33" uniqueCount="31">
  <si>
    <t>姓名</t>
  </si>
  <si>
    <t>部门</t>
  </si>
  <si>
    <t>时长</t>
  </si>
  <si>
    <t>日期</t>
  </si>
  <si>
    <t>米申</t>
  </si>
  <si>
    <t>销售</t>
  </si>
  <si>
    <t>费用说明</t>
  </si>
  <si>
    <t>出差到客户办事处</t>
  </si>
  <si>
    <t>和客户用餐</t>
  </si>
  <si>
    <t>下午研讨会</t>
  </si>
  <si>
    <t>去机场</t>
  </si>
  <si>
    <t>授权人</t>
  </si>
  <si>
    <t>提交日期</t>
  </si>
  <si>
    <t>机票</t>
  </si>
  <si>
    <t>住宿</t>
  </si>
  <si>
    <t>地面
交通费
（加油费、租车费、打的费）</t>
  </si>
  <si>
    <t>孔西明</t>
  </si>
  <si>
    <t>餐饮费及小费</t>
  </si>
  <si>
    <t>会议和研讨会</t>
  </si>
  <si>
    <t>每英里补贴</t>
  </si>
  <si>
    <t>总报销费用</t>
  </si>
  <si>
    <t>英里数</t>
  </si>
  <si>
    <t>里程补贴</t>
  </si>
  <si>
    <t>杂项</t>
  </si>
  <si>
    <t>货币兑换率</t>
  </si>
  <si>
    <t>记账货币</t>
  </si>
  <si>
    <t>加元</t>
  </si>
  <si>
    <t>汇总</t>
  </si>
  <si>
    <t>汇总</t>
    <phoneticPr fontId="3" type="noConversion"/>
  </si>
  <si>
    <t>差旅费报销单</t>
    <phoneticPr fontId="3" type="noConversion"/>
  </si>
  <si>
    <t>人民币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</si>
</sst>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¥&quot;#,##0.00;&quot;¥&quot;\-#,##0.00"/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&quot;$&quot;#,##0.00"/>
    <numFmt numFmtId="178" formatCode="[$-F800]dddd\,\ mmmm\ dd\,\ yyyy"/>
    <numFmt numFmtId="179" formatCode="#,##0.00_ "/>
    <numFmt numFmtId="180" formatCode="&quot;¥&quot;#,##0.00_);\(&quot;¥&quot;#,##0.00\)"/>
  </numFmts>
  <fonts count="22" x14ac:knownFonts="1">
    <font>
      <sz val="12"/>
      <color theme="2" tint="-0.89992980742820516"/>
      <name val="微软雅黑"/>
      <family val="2"/>
      <charset val="134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9"/>
      <name val="宋体"/>
      <family val="3"/>
      <charset val="134"/>
      <scheme val="minor"/>
    </font>
    <font>
      <sz val="12"/>
      <color theme="2" tint="-0.89992980742820516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rgb="FF9C0006"/>
      <name val="微软雅黑"/>
      <family val="2"/>
      <charset val="134"/>
    </font>
    <font>
      <sz val="11"/>
      <color rgb="FF006100"/>
      <name val="微软雅黑"/>
      <family val="2"/>
      <charset val="134"/>
    </font>
    <font>
      <sz val="11"/>
      <color rgb="FF9C650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i/>
      <sz val="1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rgb="FFFA7D00"/>
      <name val="微软雅黑"/>
      <family val="2"/>
      <charset val="134"/>
    </font>
    <font>
      <b/>
      <sz val="12"/>
      <color rgb="FF3F3F3F"/>
      <name val="微软雅黑"/>
      <family val="2"/>
      <charset val="134"/>
    </font>
    <font>
      <b/>
      <sz val="22"/>
      <color theme="0"/>
      <name val="微软雅黑"/>
      <family val="2"/>
      <charset val="134"/>
    </font>
    <font>
      <i/>
      <sz val="12"/>
      <color theme="3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2"/>
      <color theme="2" tint="-0.89996032593768116"/>
      <name val="微软雅黑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Fill="0" applyBorder="0">
      <alignment horizontal="left" vertical="center" wrapText="1" indent="1"/>
    </xf>
    <xf numFmtId="0" fontId="15" fillId="0" borderId="0" applyProtection="0">
      <alignment horizontal="right" vertical="center"/>
    </xf>
    <xf numFmtId="0" fontId="10" fillId="0" borderId="0" applyNumberFormat="0" applyFill="0" applyBorder="0" applyAlignment="0" applyProtection="0"/>
    <xf numFmtId="0" fontId="17" fillId="0" borderId="0" applyNumberFormat="0" applyFill="0" applyBorder="0" applyProtection="0">
      <alignment horizontal="right" vertical="center" indent="1"/>
    </xf>
    <xf numFmtId="0" fontId="20" fillId="3" borderId="0" applyNumberFormat="0" applyBorder="0" applyAlignment="0" applyProtection="0"/>
    <xf numFmtId="0" fontId="5" fillId="4" borderId="0" applyNumberFormat="0" applyBorder="0" applyAlignment="0" applyProtection="0"/>
    <xf numFmtId="4" fontId="4" fillId="0" borderId="0" applyProtection="0">
      <alignment horizontal="right" vertical="center" wrapText="1" indent="1"/>
    </xf>
    <xf numFmtId="0" fontId="13" fillId="5" borderId="2" applyNumberFormat="0" applyBorder="0" applyAlignment="0" applyProtection="0"/>
    <xf numFmtId="0" fontId="16" fillId="6" borderId="0" applyBorder="0" applyProtection="0">
      <alignment horizontal="center" vertical="top" wrapText="1"/>
    </xf>
    <xf numFmtId="0" fontId="1" fillId="6" borderId="3" applyNumberFormat="0" applyBorder="0" applyProtection="0">
      <alignment horizontal="center" vertical="top" wrapText="1"/>
    </xf>
    <xf numFmtId="176" fontId="18" fillId="0" borderId="0" applyFill="0" applyBorder="0" applyAlignment="0" applyProtection="0"/>
    <xf numFmtId="177" fontId="5" fillId="7" borderId="1" applyFill="0" applyBorder="0">
      <alignment horizontal="right" vertical="center" indent="1"/>
    </xf>
    <xf numFmtId="180" fontId="5" fillId="0" borderId="0" applyFill="0" applyBorder="0" applyProtection="0">
      <alignment horizontal="right" vertical="center" indent="1"/>
    </xf>
    <xf numFmtId="0" fontId="14" fillId="2" borderId="0" applyBorder="0" applyProtection="0">
      <alignment horizontal="right" vertical="center"/>
    </xf>
    <xf numFmtId="0" fontId="2" fillId="0" borderId="0" applyNumberFormat="0" applyFill="0" applyBorder="0" applyAlignment="0" applyProtection="0"/>
    <xf numFmtId="178" fontId="4" fillId="0" borderId="0" applyFill="0" applyBorder="0" applyAlignment="0">
      <alignment horizontal="left" vertical="center" indent="1"/>
      <protection locked="0"/>
    </xf>
    <xf numFmtId="0" fontId="4" fillId="0" borderId="8" applyNumberFormat="0" applyFill="0" applyAlignment="0">
      <alignment horizontal="left" vertical="center" wrapText="1" indent="1"/>
    </xf>
    <xf numFmtId="0" fontId="4" fillId="0" borderId="0" applyFill="0" applyBorder="0">
      <alignment horizontal="right" vertical="center" indent="1"/>
      <protection locked="0"/>
    </xf>
    <xf numFmtId="43" fontId="4" fillId="0" borderId="0" applyFill="0" applyBorder="0" applyAlignment="0" applyProtection="0">
      <alignment vertical="center"/>
    </xf>
    <xf numFmtId="41" fontId="4" fillId="0" borderId="0" applyFill="0" applyBorder="0" applyAlignment="0" applyProtection="0">
      <alignment vertical="center"/>
    </xf>
    <xf numFmtId="9" fontId="4" fillId="0" borderId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6">
    <xf numFmtId="0" fontId="0" fillId="0" borderId="0" xfId="0">
      <alignment horizontal="left" vertical="center" wrapText="1" indent="1"/>
    </xf>
    <xf numFmtId="0" fontId="0" fillId="2" borderId="0" xfId="0" applyFont="1" applyFill="1" applyProtection="1">
      <alignment horizontal="left" vertical="center" wrapText="1" indent="1"/>
      <protection locked="0"/>
    </xf>
    <xf numFmtId="0" fontId="0" fillId="0" borderId="0" xfId="0" applyFont="1">
      <alignment horizontal="left" vertical="center" wrapText="1" indent="1"/>
    </xf>
    <xf numFmtId="0" fontId="0" fillId="0" borderId="0" xfId="0" applyFont="1" applyBorder="1">
      <alignment horizontal="left" vertical="center" wrapText="1" indent="1"/>
    </xf>
    <xf numFmtId="0" fontId="0" fillId="0" borderId="4" xfId="0" applyFont="1" applyBorder="1">
      <alignment horizontal="left" vertical="center" wrapText="1" indent="1"/>
    </xf>
    <xf numFmtId="0" fontId="0" fillId="0" borderId="5" xfId="0" applyFont="1" applyBorder="1">
      <alignment horizontal="left" vertical="center" wrapText="1" indent="1"/>
    </xf>
    <xf numFmtId="0" fontId="0" fillId="0" borderId="6" xfId="0" applyFont="1" applyBorder="1">
      <alignment horizontal="left" vertical="center" wrapText="1" indent="1"/>
    </xf>
    <xf numFmtId="0" fontId="0" fillId="0" borderId="7" xfId="0" applyFont="1" applyBorder="1">
      <alignment horizontal="left" vertical="center" wrapText="1" indent="1"/>
    </xf>
    <xf numFmtId="0" fontId="16" fillId="6" borderId="0" xfId="8" applyFont="1" applyProtection="1">
      <alignment horizontal="center" vertical="top" wrapText="1"/>
      <protection locked="0"/>
    </xf>
    <xf numFmtId="0" fontId="16" fillId="6" borderId="0" xfId="8" applyFont="1">
      <alignment horizontal="center" vertical="top" wrapText="1"/>
    </xf>
    <xf numFmtId="178" fontId="0" fillId="0" borderId="0" xfId="15" applyFont="1" applyBorder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horizontal="right" vertical="center" indent="1"/>
      <protection locked="0"/>
    </xf>
    <xf numFmtId="0" fontId="15" fillId="0" borderId="0" xfId="1" applyFont="1">
      <alignment horizontal="right" vertical="center"/>
    </xf>
    <xf numFmtId="0" fontId="14" fillId="2" borderId="0" xfId="13" applyFont="1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0" fontId="21" fillId="0" borderId="0" xfId="0" applyFont="1" applyFill="1" applyBorder="1" applyAlignment="1" applyProtection="1">
      <alignment horizontal="right" vertical="center" indent="1"/>
      <protection locked="0"/>
    </xf>
    <xf numFmtId="0" fontId="21" fillId="0" borderId="0" xfId="0" applyFont="1" applyFill="1" applyBorder="1" applyAlignment="1" applyProtection="1">
      <alignment horizontal="right" vertical="center" indent="1"/>
    </xf>
    <xf numFmtId="178" fontId="0" fillId="0" borderId="8" xfId="16" applyNumberFormat="1" applyFont="1" applyFill="1" applyAlignment="1">
      <alignment horizontal="left" vertical="center" indent="1"/>
    </xf>
    <xf numFmtId="179" fontId="0" fillId="0" borderId="0" xfId="6" applyNumberFormat="1" applyFont="1" applyProtection="1">
      <alignment horizontal="right" vertical="center" wrapText="1" indent="1"/>
      <protection locked="0"/>
    </xf>
    <xf numFmtId="179" fontId="0" fillId="0" borderId="0" xfId="6" applyNumberFormat="1" applyFont="1" applyProtection="1">
      <alignment horizontal="right" vertical="center" wrapText="1" indent="1"/>
    </xf>
    <xf numFmtId="179" fontId="0" fillId="0" borderId="0" xfId="6" applyNumberFormat="1" applyFont="1">
      <alignment horizontal="right" vertical="center" wrapText="1" indent="1"/>
    </xf>
    <xf numFmtId="179" fontId="21" fillId="0" borderId="0" xfId="0" applyNumberFormat="1" applyFont="1" applyFill="1" applyBorder="1" applyAlignment="1" applyProtection="1">
      <alignment horizontal="right" vertical="center" indent="1"/>
    </xf>
    <xf numFmtId="179" fontId="21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17" applyFill="1" applyBorder="1">
      <alignment horizontal="right" vertical="center" indent="1"/>
      <protection locked="0"/>
    </xf>
    <xf numFmtId="0" fontId="0" fillId="0" borderId="0" xfId="0" applyFill="1" applyBorder="1">
      <alignment horizontal="left" vertical="center" wrapText="1" indent="1"/>
    </xf>
    <xf numFmtId="0" fontId="14" fillId="2" borderId="0" xfId="13" applyFont="1" applyAlignment="1" applyProtection="1">
      <alignment vertical="center"/>
      <protection locked="0"/>
    </xf>
    <xf numFmtId="0" fontId="0" fillId="0" borderId="0" xfId="17" applyFont="1" applyFill="1" applyBorder="1">
      <alignment horizontal="right" vertical="center" indent="1"/>
      <protection locked="0"/>
    </xf>
    <xf numFmtId="180" fontId="5" fillId="0" borderId="0" xfId="12" applyNumberFormat="1" applyFill="1" applyBorder="1" applyProtection="1">
      <alignment horizontal="right" vertical="center" indent="1"/>
    </xf>
    <xf numFmtId="7" fontId="21" fillId="0" borderId="0" xfId="0" applyNumberFormat="1" applyFont="1" applyFill="1" applyBorder="1" applyAlignment="1" applyProtection="1">
      <alignment horizontal="right" vertical="center" indent="1"/>
    </xf>
    <xf numFmtId="180" fontId="21" fillId="0" borderId="8" xfId="16" applyNumberFormat="1" applyFont="1" applyFill="1" applyAlignment="1">
      <alignment horizontal="right" vertical="center" indent="1"/>
    </xf>
    <xf numFmtId="0" fontId="14" fillId="2" borderId="0" xfId="13" applyFont="1" applyAlignment="1" applyProtection="1">
      <alignment horizontal="right" vertical="center"/>
      <protection locked="0"/>
    </xf>
    <xf numFmtId="0" fontId="15" fillId="0" borderId="9" xfId="1" applyFont="1" applyBorder="1">
      <alignment horizontal="right" vertical="center"/>
    </xf>
    <xf numFmtId="0" fontId="15" fillId="0" borderId="0" xfId="1" applyFont="1">
      <alignment horizontal="right" vertical="center"/>
    </xf>
    <xf numFmtId="0" fontId="15" fillId="0" borderId="10" xfId="1" applyFont="1" applyBorder="1">
      <alignment horizontal="right" vertical="center"/>
    </xf>
    <xf numFmtId="0" fontId="0" fillId="0" borderId="8" xfId="16" applyFont="1" applyFill="1">
      <alignment horizontal="left" vertical="center" wrapText="1" indent="1"/>
    </xf>
    <xf numFmtId="178" fontId="0" fillId="0" borderId="8" xfId="16" applyNumberFormat="1" applyFont="1" applyAlignment="1">
      <alignment horizontal="left" vertical="center" indent="1"/>
    </xf>
  </cellXfs>
  <cellStyles count="50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8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49" builtinId="52" customBuiltin="1"/>
    <cellStyle name="百分比" xfId="20" builtinId="5" customBuiltin="1"/>
    <cellStyle name="标题" xfId="13" builtinId="15" customBuiltin="1"/>
    <cellStyle name="标题 1" xfId="1" builtinId="16" customBuiltin="1"/>
    <cellStyle name="标题 2" xfId="8" builtinId="17" customBuiltin="1"/>
    <cellStyle name="标题 3" xfId="9" builtinId="18" hidden="1" customBuiltin="1"/>
    <cellStyle name="标题 4" xfId="14" builtinId="19" hidden="1" customBuiltin="1"/>
    <cellStyle name="差" xfId="22" builtinId="27" customBuiltin="1"/>
    <cellStyle name="常规" xfId="0" builtinId="0" customBuiltin="1"/>
    <cellStyle name="兑换货币" xfId="17"/>
    <cellStyle name="好" xfId="21" builtinId="26" customBuiltin="1"/>
    <cellStyle name="汇总" xfId="3" builtinId="25" customBuiltin="1"/>
    <cellStyle name="货币" xfId="12" builtinId="4" customBuiltin="1"/>
    <cellStyle name="货币[0]" xfId="10" builtinId="7" customBuiltin="1"/>
    <cellStyle name="计算" xfId="11" builtinId="22" customBuiltin="1"/>
    <cellStyle name="检查单元格" xfId="25" builtinId="23" customBuiltin="1"/>
    <cellStyle name="解释性文本" xfId="2" builtinId="53" customBuiltin="1"/>
    <cellStyle name="警告文本" xfId="26" builtinId="11" customBuiltin="1"/>
    <cellStyle name="链接单元格" xfId="24" builtinId="24" customBuiltin="1"/>
    <cellStyle name="千位分隔" xfId="18" builtinId="3" customBuiltin="1"/>
    <cellStyle name="千位分隔[0]" xfId="19" builtinId="6" customBuiltin="1"/>
    <cellStyle name="日期" xfId="15"/>
    <cellStyle name="适中" xfId="23" builtinId="28" customBuiltin="1"/>
    <cellStyle name="输出" xfId="7" builtinId="21" customBuiltin="1"/>
    <cellStyle name="输入" xfId="6" builtinId="20" customBuiltin="1"/>
    <cellStyle name="输入框" xfId="16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" builtinId="49" customBuiltin="1"/>
    <cellStyle name="注释" xfId="27" builtinId="10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numFmt numFmtId="179" formatCode="#,##0.00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9" formatCode="#,##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微软雅黑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软雅黑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差旅费报销单" defaultPivotStyle="PivotStyleLight16">
    <tableStyle name="差旅费报销单" pivot="0" count="3">
      <tableStyleElement type="wholeTable" dxfId="29"/>
      <tableStyleElement type="headerRow" dxfId="28"/>
      <tableStyleElement type="totalRow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2</xdr:col>
      <xdr:colOff>2113395</xdr:colOff>
      <xdr:row>1</xdr:row>
      <xdr:rowOff>42430</xdr:rowOff>
    </xdr:to>
    <xdr:grpSp>
      <xdr:nvGrpSpPr>
        <xdr:cNvPr id="1027" name="组 3" descr="飞机、巴士和汽车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自选图形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长方形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任意多边形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任意多边形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任意多边形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任意多边形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任意多边形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任意多边形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任意多边形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任意多边形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任意多边形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任意多边形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任意多边形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任意多边形(F)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任意多边形(F)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任意多边形(F)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任意多边形(F)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任意多边形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费用" displayName="费用" ref="B9:N14" totalsRowCount="1" headerRowDxfId="26" dataDxfId="25" totalsRowDxfId="24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日期" totalsRowLabel="汇总" dataDxfId="23" totalsRowDxfId="22"/>
    <tableColumn id="2" name="费用说明" totalsRowDxfId="21" dataCellStyle="常规"/>
    <tableColumn id="3" name="机票" totalsRowFunction="sum" dataDxfId="20" totalsRowDxfId="19"/>
    <tableColumn id="4" name="住宿" totalsRowFunction="sum" dataDxfId="18" totalsRowDxfId="17"/>
    <tableColumn id="5" name="地面_x000a_交通费_x000a_（加油费、租车费、打的费）" totalsRowFunction="sum" dataDxfId="16" totalsRowDxfId="15"/>
    <tableColumn id="6" name="餐饮费及小费" totalsRowFunction="sum" dataDxfId="14" totalsRowDxfId="13"/>
    <tableColumn id="7" name="会议和研讨会" totalsRowFunction="sum" dataDxfId="12" totalsRowDxfId="11"/>
    <tableColumn id="8" name="英里数" totalsRowFunction="sum" dataDxfId="10" totalsRowDxfId="9"/>
    <tableColumn id="9" name="里程补贴" totalsRowFunction="sum" dataDxfId="8" totalsRowDxfId="7">
      <calculatedColumnFormula>IF(零用金报销单!I10&lt;&gt;"",零用金报销单!I10*里程运价,"")</calculatedColumnFormula>
    </tableColumn>
    <tableColumn id="10" name="杂项" totalsRowFunction="sum" dataDxfId="6" totalsRowDxfId="5"/>
    <tableColumn id="11" name="货币兑换率" dataDxfId="4" totalsRowDxfId="3"/>
    <tableColumn id="12" name="记账货币" totalsRowDxfId="2" dataCellStyle="兑换货币"/>
    <tableColumn id="13" name="汇总" totalsRowFunction="sum" dataDxfId="1" totalsRowDxfId="0" dataCellStyle="货币">
      <calculatedColumnFormula>IFERROR(IF(OR(零用金报销单!$L10="",零用金报销单!$L10=1),SUM(零用金报销单!$J10:$K10,零用金报销单!$D10:$H10)*1,SUM(零用金报销单!$J10:$K10,零用金报销单!$D10:$H10)/零用金报销单!$L10),"")</calculatedColumnFormula>
    </tableColumn>
  </tableColumns>
  <tableStyleInfo name="差旅费报销单" showFirstColumn="0" showLastColumn="0" showRowStripes="1" showColumnStripes="0"/>
  <extLst>
    <ext xmlns:x14="http://schemas.microsoft.com/office/spreadsheetml/2009/9/main" uri="{504A1905-F514-4f6f-8877-14C23A59335A}">
      <x14:table altTextSummary="列出费用详细信息，例如日期、说明、机票、住宿、地面交通费、餐饮及小费、会议和研讨会、英里数、里程补贴、杂项、货币兑换率、记账货币和总计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6640625" defaultRowHeight="30" customHeight="1" x14ac:dyDescent="0.3"/>
  <cols>
    <col min="1" max="1" width="2.33203125" style="2" customWidth="1"/>
    <col min="2" max="2" width="17.21875" style="2" bestFit="1" customWidth="1"/>
    <col min="3" max="3" width="40.44140625" style="2" bestFit="1" customWidth="1"/>
    <col min="4" max="4" width="10.88671875" style="2" customWidth="1"/>
    <col min="5" max="5" width="9.33203125" style="2" customWidth="1"/>
    <col min="6" max="6" width="25.77734375" style="2" customWidth="1"/>
    <col min="7" max="7" width="13.77734375" style="2" customWidth="1"/>
    <col min="8" max="8" width="19" style="2" customWidth="1"/>
    <col min="9" max="9" width="11.77734375" style="2" customWidth="1"/>
    <col min="10" max="10" width="16.5546875" style="2" customWidth="1"/>
    <col min="11" max="11" width="14.6640625" style="2" customWidth="1"/>
    <col min="12" max="12" width="15.109375" style="2" customWidth="1"/>
    <col min="13" max="13" width="11.77734375" style="2" customWidth="1"/>
    <col min="14" max="14" width="16.6640625" style="2" customWidth="1"/>
    <col min="15" max="15" width="2.77734375" style="2" customWidth="1"/>
    <col min="16" max="16384" width="11.6640625" style="2"/>
  </cols>
  <sheetData>
    <row r="1" spans="2:14" ht="75" customHeight="1" x14ac:dyDescent="0.3">
      <c r="B1" s="30" t="s">
        <v>29</v>
      </c>
      <c r="C1" s="30"/>
      <c r="D1" s="30"/>
      <c r="E1" s="25"/>
      <c r="F1" s="25"/>
      <c r="G1" s="13"/>
      <c r="H1" s="13"/>
      <c r="I1" s="13"/>
      <c r="J1" s="1"/>
      <c r="K1" s="1"/>
      <c r="L1" s="1"/>
      <c r="M1" s="1"/>
      <c r="N1" s="1"/>
    </row>
    <row r="2" spans="2:14" ht="15" customHeight="1" x14ac:dyDescent="0.3">
      <c r="B2" s="3"/>
    </row>
    <row r="3" spans="2:14" ht="30" customHeight="1" x14ac:dyDescent="0.3">
      <c r="B3" s="12" t="s">
        <v>0</v>
      </c>
      <c r="C3" s="14" t="s">
        <v>4</v>
      </c>
      <c r="D3" s="31" t="s">
        <v>11</v>
      </c>
      <c r="E3" s="32"/>
      <c r="F3" s="33"/>
      <c r="G3" s="34" t="s">
        <v>16</v>
      </c>
      <c r="H3" s="34"/>
      <c r="I3" s="31" t="s">
        <v>19</v>
      </c>
      <c r="J3" s="32"/>
      <c r="K3" s="33"/>
      <c r="L3" s="29">
        <v>0.32</v>
      </c>
      <c r="M3" s="4"/>
    </row>
    <row r="4" spans="2:14" ht="8.1" customHeight="1" x14ac:dyDescent="0.3">
      <c r="B4" s="3"/>
      <c r="F4" s="3"/>
      <c r="G4" s="5"/>
      <c r="H4" s="6"/>
      <c r="J4" s="3"/>
      <c r="K4" s="3"/>
    </row>
    <row r="5" spans="2:14" ht="30" customHeight="1" x14ac:dyDescent="0.3">
      <c r="B5" s="12" t="s">
        <v>1</v>
      </c>
      <c r="C5" s="14" t="s">
        <v>5</v>
      </c>
      <c r="D5" s="31" t="s">
        <v>12</v>
      </c>
      <c r="E5" s="32"/>
      <c r="F5" s="33"/>
      <c r="G5" s="35">
        <f ca="1">TODAY()</f>
        <v>43119</v>
      </c>
      <c r="H5" s="35"/>
      <c r="I5" s="31" t="s">
        <v>20</v>
      </c>
      <c r="J5" s="32"/>
      <c r="K5" s="33"/>
      <c r="L5" s="29">
        <f>总报销费用</f>
        <v>3475.5340714480503</v>
      </c>
      <c r="M5" s="4"/>
    </row>
    <row r="6" spans="2:14" ht="8.1" customHeight="1" x14ac:dyDescent="0.3">
      <c r="B6" s="3"/>
      <c r="C6" s="7"/>
      <c r="D6" s="3"/>
      <c r="E6" s="3"/>
      <c r="F6" s="3"/>
      <c r="L6" s="6"/>
    </row>
    <row r="7" spans="2:14" ht="30" customHeight="1" x14ac:dyDescent="0.3">
      <c r="B7" s="12" t="s">
        <v>2</v>
      </c>
      <c r="C7" s="17" t="str">
        <f ca="1">IF(MIN(B10:B13)=MAX(B10:B13),TEXT(MIN(B10:B13),"yyyy年m月d日"),"从 "&amp;TEXT(MIN(B10:B13),"yyyy年m月d日")&amp;" 到 "&amp;TEXT(MAX(B10:B13),"yyyy年m月d日"))</f>
        <v>从 2017年12月20日 到 2017年12月25日</v>
      </c>
      <c r="D7" s="3"/>
      <c r="E7" s="3"/>
      <c r="F7" s="3"/>
    </row>
    <row r="8" spans="2:14" ht="15" customHeight="1" x14ac:dyDescent="0.3">
      <c r="B8" s="3"/>
      <c r="C8" s="6"/>
      <c r="F8" s="3"/>
      <c r="G8" s="3"/>
      <c r="H8" s="3"/>
    </row>
    <row r="9" spans="2:14" ht="54" x14ac:dyDescent="0.3">
      <c r="B9" s="8" t="s">
        <v>3</v>
      </c>
      <c r="C9" s="9" t="s">
        <v>6</v>
      </c>
      <c r="D9" s="9" t="s">
        <v>13</v>
      </c>
      <c r="E9" s="9" t="s">
        <v>14</v>
      </c>
      <c r="F9" s="9" t="s">
        <v>15</v>
      </c>
      <c r="G9" s="9" t="s">
        <v>17</v>
      </c>
      <c r="H9" s="9" t="s">
        <v>18</v>
      </c>
      <c r="I9" s="9" t="s">
        <v>21</v>
      </c>
      <c r="J9" s="9" t="s">
        <v>22</v>
      </c>
      <c r="K9" s="9" t="s">
        <v>23</v>
      </c>
      <c r="L9" s="8" t="s">
        <v>24</v>
      </c>
      <c r="M9" s="8" t="s">
        <v>25</v>
      </c>
      <c r="N9" s="9" t="s">
        <v>28</v>
      </c>
    </row>
    <row r="10" spans="2:14" ht="30" customHeight="1" x14ac:dyDescent="0.3">
      <c r="B10" s="10">
        <f ca="1">TODAY()-30</f>
        <v>43089</v>
      </c>
      <c r="C10" s="24" t="s">
        <v>7</v>
      </c>
      <c r="D10" s="18">
        <v>350</v>
      </c>
      <c r="E10" s="18">
        <v>150</v>
      </c>
      <c r="F10" s="18">
        <v>45</v>
      </c>
      <c r="G10" s="18">
        <v>12</v>
      </c>
      <c r="H10" s="18">
        <v>50</v>
      </c>
      <c r="I10" s="18">
        <v>35</v>
      </c>
      <c r="J10" s="19">
        <f>IF(零用金报销单!I10&lt;&gt;"",零用金报销单!I10*里程运价,"")</f>
        <v>11.200000000000001</v>
      </c>
      <c r="K10" s="18"/>
      <c r="L10" s="20">
        <v>0.193</v>
      </c>
      <c r="M10" s="23" t="s">
        <v>26</v>
      </c>
      <c r="N10" s="27">
        <f>IFERROR(IF(OR(零用金报销单!$L10="",零用金报销单!$L10=1),SUM(零用金报销单!$J10:$K10,零用金报销单!$D10:$H10)*1,SUM(零用金报销单!$J10:$K10,零用金报销单!$D10:$H10)/零用金报销单!$L10),"")</f>
        <v>3203.1088082901556</v>
      </c>
    </row>
    <row r="11" spans="2:14" ht="30" customHeight="1" x14ac:dyDescent="0.3">
      <c r="B11" s="10">
        <f t="shared" ref="B11:B12" ca="1" si="0">TODAY()-30</f>
        <v>43089</v>
      </c>
      <c r="C11" s="24" t="s">
        <v>8</v>
      </c>
      <c r="D11" s="18"/>
      <c r="E11" s="18"/>
      <c r="F11" s="18"/>
      <c r="G11" s="18">
        <v>24.3</v>
      </c>
      <c r="H11" s="18"/>
      <c r="I11" s="18">
        <v>12</v>
      </c>
      <c r="J11" s="19">
        <f>IF(零用金报销单!I11&lt;&gt;"",零用金报销单!I11*里程运价,"")</f>
        <v>3.84</v>
      </c>
      <c r="K11" s="18"/>
      <c r="L11" s="20">
        <v>0.19</v>
      </c>
      <c r="M11" s="23" t="s">
        <v>26</v>
      </c>
      <c r="N11" s="27">
        <f>IFERROR(IF(OR(零用金报销单!$L11="",零用金报销单!$L11=1),SUM(零用金报销单!$J11:$K11,零用金报销单!$D11:$H11)*1,SUM(零用金报销单!$J11:$K11,零用金报销单!$D11:$H11)/零用金报销单!$L11),"")</f>
        <v>148.10526315789474</v>
      </c>
    </row>
    <row r="12" spans="2:14" ht="30" customHeight="1" x14ac:dyDescent="0.3">
      <c r="B12" s="10">
        <f t="shared" ca="1" si="0"/>
        <v>43089</v>
      </c>
      <c r="C12" s="24" t="s">
        <v>9</v>
      </c>
      <c r="D12" s="18"/>
      <c r="E12" s="18"/>
      <c r="F12" s="18"/>
      <c r="G12" s="18"/>
      <c r="H12" s="18">
        <v>100</v>
      </c>
      <c r="I12" s="18">
        <v>6</v>
      </c>
      <c r="J12" s="19">
        <f>IF(零用金报销单!I12&lt;&gt;"",零用金报销单!I12*里程运价,"")</f>
        <v>1.92</v>
      </c>
      <c r="K12" s="18"/>
      <c r="L12" s="20">
        <v>1</v>
      </c>
      <c r="M12" s="26" t="s">
        <v>30</v>
      </c>
      <c r="N12" s="27">
        <f>IFERROR(IF(OR(零用金报销单!$L12="",零用金报销单!$L12=1),SUM(零用金报销单!$J12:$K12,零用金报销单!$D12:$H12)*1,SUM(零用金报销单!$J12:$K12,零用金报销单!$D12:$H12)/零用金报销单!$L12),"")</f>
        <v>101.92</v>
      </c>
    </row>
    <row r="13" spans="2:14" ht="30" customHeight="1" x14ac:dyDescent="0.3">
      <c r="B13" s="10">
        <f ca="1">TODAY()-25</f>
        <v>43094</v>
      </c>
      <c r="C13" s="24" t="s">
        <v>10</v>
      </c>
      <c r="D13" s="18"/>
      <c r="E13" s="18"/>
      <c r="F13" s="18"/>
      <c r="G13" s="18"/>
      <c r="H13" s="18"/>
      <c r="I13" s="18">
        <v>70</v>
      </c>
      <c r="J13" s="19">
        <f>IF(零用金报销单!I13&lt;&gt;"",零用金报销单!I13*里程运价,"")</f>
        <v>22.400000000000002</v>
      </c>
      <c r="K13" s="18"/>
      <c r="L13" s="20">
        <v>1</v>
      </c>
      <c r="M13" s="26" t="s">
        <v>30</v>
      </c>
      <c r="N13" s="27">
        <f>IFERROR(IF(OR(零用金报销单!$L13="",零用金报销单!$L13=1),SUM(零用金报销单!$J13:$K13,零用金报销单!$D13:$H13)*1,SUM(零用金报销单!$J13:$K13,零用金报销单!$D13:$H13)/零用金报销单!$L13),"")</f>
        <v>22.400000000000002</v>
      </c>
    </row>
    <row r="14" spans="2:14" ht="30" customHeight="1" x14ac:dyDescent="0.3">
      <c r="B14" s="11" t="s">
        <v>27</v>
      </c>
      <c r="C14" s="15"/>
      <c r="D14" s="21">
        <f>SUBTOTAL(109,费用[机票])</f>
        <v>350</v>
      </c>
      <c r="E14" s="21">
        <f>SUBTOTAL(109,费用[住宿])</f>
        <v>150</v>
      </c>
      <c r="F14" s="22">
        <f>SUBTOTAL(109,费用[地面
交通费
（加油费、租车费、打的费）])</f>
        <v>45</v>
      </c>
      <c r="G14" s="21">
        <f>SUBTOTAL(109,费用[餐饮费及小费])</f>
        <v>36.299999999999997</v>
      </c>
      <c r="H14" s="21">
        <f>SUBTOTAL(109,费用[会议和研讨会])</f>
        <v>150</v>
      </c>
      <c r="I14" s="21">
        <f>SUBTOTAL(109,费用[英里数])</f>
        <v>123</v>
      </c>
      <c r="J14" s="21">
        <f>SUBTOTAL(109,费用[里程补贴])</f>
        <v>39.36</v>
      </c>
      <c r="K14" s="21">
        <f>SUBTOTAL(109,费用[杂项])</f>
        <v>0</v>
      </c>
      <c r="L14" s="16"/>
      <c r="M14" s="16"/>
      <c r="N14" s="28">
        <f>SUBTOTAL(109,费用[汇总])</f>
        <v>3475.5340714480503</v>
      </c>
    </row>
  </sheetData>
  <sheetProtection selectLockedCells="1"/>
  <mergeCells count="7">
    <mergeCell ref="B1:D1"/>
    <mergeCell ref="I3:K3"/>
    <mergeCell ref="I5:K5"/>
    <mergeCell ref="G3:H3"/>
    <mergeCell ref="G5:H5"/>
    <mergeCell ref="D3:F3"/>
    <mergeCell ref="D5:F5"/>
  </mergeCells>
  <phoneticPr fontId="3" type="noConversion"/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注意" error="此单元格自动填充，不可覆盖。若覆盖此单元格，则无法在此工作表中执行计算。" sqref="N10:N13"/>
    <dataValidation allowBlank="1" showInputMessage="1" showErrorMessage="1" prompt="在此工作表中创建一张差旅费报销单。在给定表格中输入费用说明（附上日期）。总报销费用自动计算" sqref="A1"/>
    <dataValidation allowBlank="1" showInputMessage="1" showErrorMessage="1" prompt="工作表标题位于此单元格中。在单元格 B3 到 L7 中输入差旅详细信息" sqref="B1"/>
    <dataValidation allowBlank="1" showInputMessage="1" showErrorMessage="1" prompt="根据下方费用表中的条目在右侧单元格中自动更新时长" sqref="B7"/>
    <dataValidation allowBlank="1" showInputMessage="1" showErrorMessage="1" prompt="在此单元格中输入部门" sqref="C5"/>
    <dataValidation allowBlank="1" showInputMessage="1" showErrorMessage="1" prompt="在右侧单元格中输入部门" sqref="B5"/>
    <dataValidation allowBlank="1" showInputMessage="1" showErrorMessage="1" prompt="在此单元格中输入姓名" sqref="C3"/>
    <dataValidation allowBlank="1" showInputMessage="1" showErrorMessage="1" prompt="在右侧单元格中输入姓名" sqref="B3"/>
    <dataValidation type="custom" errorStyle="warning" allowBlank="1" showInputMessage="1" showErrorMessage="1" error="不可覆盖此单元格。若覆盖此单元格，则无法在此工作表中执行计算" prompt="根据下方费用表中的条目自动更新时长" sqref="C7">
      <formula1>LEN(C7)=""</formula1>
    </dataValidation>
    <dataValidation allowBlank="1" showInputMessage="1" showErrorMessage="1" prompt="在此单元格中输入提交日期" sqref="G5"/>
    <dataValidation allowBlank="1" showInputMessage="1" showErrorMessage="1" prompt="在右侧单元格中输入零用金报销单的提交日期" sqref="D5"/>
    <dataValidation allowBlank="1" showInputMessage="1" showErrorMessage="1" prompt="在此单元格中输入授权人的姓名" sqref="G3:H3"/>
    <dataValidation allowBlank="1" showInputMessage="1" showErrorMessage="1" prompt="在右侧单元格中输入费用授权人的姓名" sqref="D3"/>
    <dataValidation allowBlank="1" showInputMessage="1" showErrorMessage="1" prompt="右侧单元格自动计算总报销费用" sqref="I5"/>
    <dataValidation allowBlank="1" showInputMessage="1" showErrorMessage="1" prompt="在右侧单元格中输入每英里补贴费用" sqref="I3"/>
    <dataValidation allowBlank="1" showInputMessage="1" showErrorMessage="1" prompt="在此单元格中输入每英里补贴费用" sqref="L3"/>
    <dataValidation allowBlank="1" showInputMessage="1" showErrorMessage="1" prompt="此单元格自动计算总报销费用" sqref="L5"/>
    <dataValidation allowBlank="1" showInputMessage="1" showErrorMessage="1" prompt="此标题下的此列中自动计算每行的总计" sqref="N9"/>
    <dataValidation allowBlank="1" showInputMessage="1" showErrorMessage="1" prompt="在此标题下的此列中输入记账货币" sqref="M9"/>
    <dataValidation allowBlank="1" showInputMessage="1" showErrorMessage="1" prompt="在此标题下的此列中输入货币兑换率" sqref="L9"/>
    <dataValidation allowBlank="1" showInputMessage="1" showErrorMessage="1" prompt="在此标题下的列中输入杂项费用" sqref="K9"/>
    <dataValidation allowBlank="1" showInputMessage="1" showErrorMessage="1" prompt="在此标题下的此列中自动计算里程补贴费用" sqref="J9"/>
    <dataValidation allowBlank="1" showInputMessage="1" showErrorMessage="1" prompt="在此标题下的此列中输入英里数" sqref="I9"/>
    <dataValidation allowBlank="1" showInputMessage="1" showErrorMessage="1" prompt="在此标题下的列中输入研讨会及会议的次数" sqref="H9"/>
    <dataValidation allowBlank="1" showInputMessage="1" showErrorMessage="1" prompt="在此标题下的列中输入餐饮费及小费" sqref="G9"/>
    <dataValidation allowBlank="1" showInputMessage="1" showErrorMessage="1" prompt="在此标题下的列中输入地面运输费" sqref="F9"/>
    <dataValidation allowBlank="1" showInputMessage="1" showErrorMessage="1" prompt="在此标题下的列中输入住宿费" sqref="E9"/>
    <dataValidation allowBlank="1" showInputMessage="1" showErrorMessage="1" prompt="在此标题下的列中输入机票费用" sqref="D9"/>
    <dataValidation allowBlank="1" showInputMessage="1" showErrorMessage="1" prompt="在此标题下的此列中输入费用说明" sqref="C9"/>
    <dataValidation allowBlank="1" showInputMessage="1" showErrorMessage="1" prompt="在此标题下的列中输入费用日期 " sqref="B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零用金报销单</vt:lpstr>
      <vt:lpstr>零用金报销单!Print_Titles</vt:lpstr>
      <vt:lpstr>里程运价</vt:lpstr>
      <vt:lpstr>列标题1</vt:lpstr>
      <vt:lpstr>总报销费用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ZH-CN</cp:lastModifiedBy>
  <dcterms:created xsi:type="dcterms:W3CDTF">2017-03-08T06:18:36Z</dcterms:created>
  <dcterms:modified xsi:type="dcterms:W3CDTF">2018-01-19T08:11:44Z</dcterms:modified>
</cp:coreProperties>
</file>