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59.62.2\信息技术部\FromMoravia\本地化部template\2018\th-TH\"/>
    </mc:Choice>
  </mc:AlternateContent>
  <bookViews>
    <workbookView xWindow="0" yWindow="0" windowWidth="28800" windowHeight="11760"/>
  </bookViews>
  <sheets>
    <sheet name="กำไรขาดทุน" sheetId="1" r:id="rId1"/>
    <sheet name="รายได้" sheetId="3" r:id="rId2"/>
    <sheet name="ค่าใช้จ่ายในการดำเนินการ" sheetId="2" r:id="rId3"/>
  </sheets>
  <definedNames>
    <definedName name="_xlnm.Print_Titles" localSheetId="0">กำไรขาดทุน!$4:$4</definedName>
    <definedName name="_xlnm.Print_Titles" localSheetId="2">ค่าใช้จ่ายในการดำเนินการ!$3:$3</definedName>
    <definedName name="_xlnm.Print_Titles" localSheetId="1">รายได้!$3:$3</definedName>
    <definedName name="รายรับสุทธิ">กำไรขาดทุน!$O$9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E17" i="2"/>
  <c r="F17" i="2"/>
  <c r="G17" i="2"/>
  <c r="H17" i="2"/>
  <c r="I17" i="2"/>
  <c r="J17" i="2"/>
  <c r="K17" i="2"/>
  <c r="L17" i="2"/>
  <c r="M17" i="2"/>
  <c r="N17" i="2"/>
  <c r="O17" i="2"/>
  <c r="C17" i="2"/>
  <c r="D10" i="3" l="1"/>
  <c r="E10" i="3"/>
  <c r="F10" i="3"/>
  <c r="G10" i="3"/>
  <c r="H10" i="3"/>
  <c r="I10" i="3"/>
  <c r="J10" i="3"/>
  <c r="K10" i="3"/>
  <c r="L10" i="3"/>
  <c r="M10" i="3"/>
  <c r="N10" i="3"/>
  <c r="O10" i="3"/>
  <c r="C10" i="3"/>
  <c r="G5" i="1" l="1"/>
  <c r="H5" i="1"/>
  <c r="C5" i="1"/>
  <c r="E12" i="3"/>
  <c r="E5" i="1" s="1"/>
  <c r="F12" i="3"/>
  <c r="F5" i="1" s="1"/>
  <c r="G12" i="3"/>
  <c r="H12" i="3"/>
  <c r="I12" i="3"/>
  <c r="I5" i="1" s="1"/>
  <c r="J12" i="3"/>
  <c r="J5" i="1" s="1"/>
  <c r="K12" i="3"/>
  <c r="K5" i="1" s="1"/>
  <c r="L12" i="3"/>
  <c r="L5" i="1" s="1"/>
  <c r="M12" i="3"/>
  <c r="M5" i="1" s="1"/>
  <c r="N12" i="3"/>
  <c r="N5" i="1" s="1"/>
  <c r="C12" i="3"/>
  <c r="D12" i="3"/>
  <c r="D5" i="1" s="1"/>
  <c r="C2" i="3"/>
  <c r="B1" i="3"/>
  <c r="C2" i="2"/>
  <c r="B1" i="2"/>
  <c r="N7" i="1" l="1"/>
  <c r="M7" i="1"/>
  <c r="L7" i="1"/>
  <c r="J7" i="1"/>
  <c r="I7" i="1"/>
  <c r="H7" i="1"/>
  <c r="F7" i="1"/>
  <c r="E7" i="1"/>
  <c r="D7" i="1"/>
  <c r="O11" i="3"/>
  <c r="O9" i="3"/>
  <c r="O8" i="3"/>
  <c r="O7" i="3"/>
  <c r="O6" i="3"/>
  <c r="O5" i="3"/>
  <c r="O4" i="3"/>
  <c r="O12" i="3" s="1"/>
  <c r="O5" i="1" s="1"/>
  <c r="O16" i="2"/>
  <c r="O15" i="2"/>
  <c r="O14" i="2"/>
  <c r="O13" i="2"/>
  <c r="O12" i="2"/>
  <c r="O11" i="2"/>
  <c r="O10" i="2"/>
  <c r="O9" i="2"/>
  <c r="O8" i="2"/>
  <c r="O7" i="2"/>
  <c r="O6" i="2"/>
  <c r="O5" i="2"/>
  <c r="O4" i="2"/>
  <c r="C7" i="1" l="1"/>
  <c r="G7" i="1"/>
  <c r="K7" i="1"/>
  <c r="D9" i="1"/>
  <c r="M9" i="1"/>
  <c r="L9" i="1"/>
  <c r="O8" i="1"/>
  <c r="O6" i="1"/>
  <c r="N9" i="1" l="1"/>
  <c r="H9" i="1"/>
  <c r="F9" i="1"/>
  <c r="J9" i="1"/>
  <c r="I9" i="1"/>
  <c r="G9" i="1"/>
  <c r="E9" i="1"/>
  <c r="C9" i="1"/>
  <c r="K9" i="1"/>
  <c r="O7" i="1" l="1"/>
  <c r="O9" i="1" s="1"/>
  <c r="L2" i="1" s="1"/>
</calcChain>
</file>

<file path=xl/sharedStrings.xml><?xml version="1.0" encoding="utf-8"?>
<sst xmlns="http://schemas.openxmlformats.org/spreadsheetml/2006/main" count="76" uniqueCount="49">
  <si>
    <t>ปี</t>
  </si>
  <si>
    <t>แผนภูมิเส้นแสดงกำไรขั้นต้นและค่าใช้จ่ายรวมในการดำเนินการในเซลล์นี้ ใส่ข้อมูลในตารางด้านล่าง</t>
  </si>
  <si>
    <t>รายรับจากการดำเนินการ</t>
  </si>
  <si>
    <t>รายรับจากดอกเบี้ย (ค่าใช้จ่าย)</t>
  </si>
  <si>
    <t>รายรับก่อนหักภาษีเงินได้</t>
  </si>
  <si>
    <t>ภาษีเงินได้</t>
  </si>
  <si>
    <t>รายรับสุทธิ</t>
  </si>
  <si>
    <t>งบกำไรขาดทุน</t>
  </si>
  <si>
    <t>ชื่อบริษัท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</si>
  <si>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</si>
  <si>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</si>
  <si>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</si>
  <si>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</si>
  <si>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</si>
  <si>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</si>
  <si>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</si>
  <si>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</si>
  <si>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</si>
  <si>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</si>
  <si>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</si>
  <si>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</si>
  <si>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YTD</t>
  </si>
  <si>
    <t>รายได้</t>
  </si>
  <si>
    <t>ฝ่ายขาย</t>
  </si>
  <si>
    <t>สินค้ารับคืน (การลด)</t>
  </si>
  <si>
    <t>ส่วนลดจ่าย (การลด)</t>
  </si>
  <si>
    <t>รายได้อื่น 1</t>
  </si>
  <si>
    <t>รายได้อื่น 2</t>
  </si>
  <si>
    <t>รายได้อื่น 3</t>
  </si>
  <si>
    <t>ยอดขายสุทธิ</t>
  </si>
  <si>
    <t>ต้นทุนของสินค้าที่ขาย</t>
  </si>
  <si>
    <t>กำไรขั้นต้น</t>
  </si>
  <si>
    <t>งบกำไรขาดทุน - รายได้</t>
  </si>
  <si>
    <t>ค่าใช้จ่ายในการดำเนินการ</t>
  </si>
  <si>
    <t>เงินเดือนและค่าจ้าง</t>
  </si>
  <si>
    <t>ค่าเสื่อมราคา</t>
  </si>
  <si>
    <t>ค่าเช่า</t>
  </si>
  <si>
    <t>ของใช้ในสำนักงาน</t>
  </si>
  <si>
    <t>สาธารณูปโภค</t>
  </si>
  <si>
    <t>หมายเลขโทรศัพท์</t>
  </si>
  <si>
    <t>ค่าประกัน</t>
  </si>
  <si>
    <t>การท่องเที่ยว</t>
  </si>
  <si>
    <t>การบำรุงรักษา</t>
  </si>
  <si>
    <t>การโฆษณา</t>
  </si>
  <si>
    <t>อื่นๆ 1</t>
  </si>
  <si>
    <t>อื่นๆ 2</t>
  </si>
  <si>
    <t>อื่นๆ 3</t>
  </si>
  <si>
    <t>ค่าใช้จ่ายรวมในการดำเนินการ</t>
  </si>
  <si>
    <t>งบกำไรขาดทุน - ค่าใช้จ่ายในการดำเนินการ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</si>
</sst>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฿&quot;#,##0;\-&quot;฿&quot;#,##0"/>
    <numFmt numFmtId="44" formatCode="_-&quot;฿&quot;* #,##0.00_-;\-&quot;฿&quot;* #,##0.00_-;_-&quot;฿&quot;* &quot;-&quot;??_-;_-@_-"/>
    <numFmt numFmtId="187" formatCode="_ * #,##0_ ;_ * \-#,##0_ ;_ * &quot;-&quot;_ ;_ @_ "/>
    <numFmt numFmtId="188" formatCode="&quot;฿&quot;#,##0"/>
  </numFmts>
  <fonts count="17" x14ac:knownFonts="1">
    <font>
      <sz val="11"/>
      <color theme="2"/>
      <name val="Leelawadee"/>
      <family val="2"/>
    </font>
    <font>
      <b/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11"/>
      <color theme="2" tint="-0.749961851863155"/>
      <name val="Segoe UI"/>
      <family val="2"/>
      <scheme val="minor"/>
    </font>
    <font>
      <sz val="11"/>
      <name val="Segoe UI"/>
      <family val="2"/>
      <scheme val="minor"/>
    </font>
    <font>
      <sz val="48"/>
      <color theme="0"/>
      <name val="Leelawadee"/>
      <family val="2"/>
    </font>
    <font>
      <sz val="12"/>
      <color theme="0"/>
      <name val="Leelawadee"/>
      <family val="2"/>
    </font>
    <font>
      <sz val="20"/>
      <color theme="0"/>
      <name val="Leelawadee"/>
      <family val="2"/>
    </font>
    <font>
      <b/>
      <sz val="11"/>
      <color theme="0"/>
      <name val="Leelawadee"/>
      <family val="2"/>
    </font>
    <font>
      <sz val="11"/>
      <color theme="0"/>
      <name val="Leelawadee"/>
      <family val="2"/>
    </font>
    <font>
      <sz val="11"/>
      <name val="Leelawadee"/>
      <family val="2"/>
    </font>
    <font>
      <b/>
      <sz val="11"/>
      <color theme="3"/>
      <name val="Leelawadee"/>
      <family val="2"/>
    </font>
    <font>
      <b/>
      <sz val="11"/>
      <color theme="2"/>
      <name val="Leelawadee"/>
      <family val="2"/>
    </font>
    <font>
      <sz val="11"/>
      <color theme="1"/>
      <name val="Leelawadee"/>
      <family val="2"/>
    </font>
    <font>
      <sz val="11"/>
      <color theme="3"/>
      <name val="Leelawadee"/>
      <family val="2"/>
    </font>
    <font>
      <sz val="48"/>
      <color theme="3"/>
      <name val="Leelawadee"/>
      <family val="2"/>
    </font>
    <font>
      <sz val="11"/>
      <color theme="1" tint="0.34998626667073579"/>
      <name val="Leelawadee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5"/>
      </bottom>
      <diagonal/>
    </border>
  </borders>
  <cellStyleXfs count="11">
    <xf numFmtId="0" fontId="0" fillId="2" borderId="0">
      <alignment vertical="center" wrapText="1"/>
    </xf>
    <xf numFmtId="44" fontId="13" fillId="0" borderId="0" applyFill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Alignment="0" applyProtection="0"/>
    <xf numFmtId="0" fontId="2" fillId="2" borderId="0" applyNumberFormat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187" fontId="4" fillId="0" borderId="0" applyFill="0" applyBorder="0" applyAlignment="0" applyProtection="0"/>
    <xf numFmtId="5" fontId="10" fillId="0" borderId="0" applyFill="0" applyBorder="0" applyAlignment="0" applyProtection="0"/>
    <xf numFmtId="9" fontId="2" fillId="0" borderId="0" applyFill="0" applyBorder="0" applyAlignment="0" applyProtection="0"/>
    <xf numFmtId="0" fontId="3" fillId="5" borderId="1" applyNumberFormat="0" applyAlignment="0" applyProtection="0"/>
  </cellStyleXfs>
  <cellXfs count="41">
    <xf numFmtId="0" fontId="0" fillId="2" borderId="0" xfId="0">
      <alignment vertical="center" wrapText="1"/>
    </xf>
    <xf numFmtId="0" fontId="0" fillId="2" borderId="0" xfId="0" applyFont="1">
      <alignment vertical="center" wrapText="1"/>
    </xf>
    <xf numFmtId="0" fontId="0" fillId="2" borderId="0" xfId="0" applyFont="1" applyFill="1" applyBorder="1" applyAlignment="1">
      <alignment horizontal="left" vertical="center" indent="1"/>
    </xf>
    <xf numFmtId="5" fontId="0" fillId="2" borderId="0" xfId="8" applyFont="1" applyFill="1" applyBorder="1" applyAlignment="1">
      <alignment vertical="center"/>
    </xf>
    <xf numFmtId="5" fontId="0" fillId="2" borderId="0" xfId="8" applyFont="1" applyFill="1" applyBorder="1" applyAlignment="1">
      <alignment horizontal="right" vertical="center" inden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wrapText="1"/>
    </xf>
    <xf numFmtId="5" fontId="0" fillId="2" borderId="0" xfId="0" applyNumberFormat="1" applyFont="1" applyFill="1" applyBorder="1" applyAlignment="1">
      <alignment vertical="center"/>
    </xf>
    <xf numFmtId="5" fontId="9" fillId="2" borderId="0" xfId="8" applyFont="1" applyFill="1" applyBorder="1" applyAlignment="1">
      <alignment vertical="center"/>
    </xf>
    <xf numFmtId="0" fontId="9" fillId="2" borderId="0" xfId="0" applyFont="1" applyFill="1">
      <alignment vertical="center" wrapText="1"/>
    </xf>
    <xf numFmtId="0" fontId="9" fillId="2" borderId="0" xfId="0" applyFont="1" applyFill="1" applyAlignment="1">
      <alignment wrapText="1"/>
    </xf>
    <xf numFmtId="0" fontId="0" fillId="2" borderId="0" xfId="0" applyFont="1" applyAlignment="1">
      <alignment wrapText="1"/>
    </xf>
    <xf numFmtId="0" fontId="0" fillId="2" borderId="0" xfId="0" applyFont="1" applyAlignment="1">
      <alignment horizontal="left" vertical="center" wrapText="1" indent="1"/>
    </xf>
    <xf numFmtId="5" fontId="0" fillId="2" borderId="0" xfId="0" applyNumberFormat="1" applyFont="1" applyFill="1" applyBorder="1" applyAlignment="1">
      <alignment vertical="center" wrapText="1"/>
    </xf>
    <xf numFmtId="5" fontId="0" fillId="6" borderId="0" xfId="8" applyNumberFormat="1" applyFont="1" applyFill="1" applyBorder="1" applyAlignment="1">
      <alignment vertical="center" wrapText="1"/>
    </xf>
    <xf numFmtId="0" fontId="0" fillId="2" borderId="0" xfId="0" applyFont="1" applyAlignment="1">
      <alignment vertical="center" wrapText="1"/>
    </xf>
    <xf numFmtId="5" fontId="0" fillId="2" borderId="0" xfId="8" applyFont="1" applyFill="1" applyBorder="1" applyAlignment="1">
      <alignment vertical="center" wrapText="1"/>
    </xf>
    <xf numFmtId="5" fontId="0" fillId="6" borderId="0" xfId="0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center" indent="1"/>
    </xf>
    <xf numFmtId="5" fontId="11" fillId="3" borderId="0" xfId="1" applyNumberFormat="1" applyFont="1" applyFill="1" applyBorder="1" applyAlignment="1">
      <alignment vertical="center"/>
    </xf>
    <xf numFmtId="0" fontId="12" fillId="2" borderId="0" xfId="0" applyFont="1" applyAlignment="1">
      <alignment horizontal="right" wrapText="1"/>
    </xf>
    <xf numFmtId="0" fontId="16" fillId="2" borderId="0" xfId="0" applyFont="1" applyFill="1" applyAlignment="1">
      <alignment horizontal="center" wrapText="1"/>
    </xf>
    <xf numFmtId="0" fontId="8" fillId="2" borderId="0" xfId="0" applyFont="1" applyFill="1" applyBorder="1" applyAlignment="1">
      <alignment horizontal="left" vertical="center" indent="1"/>
    </xf>
    <xf numFmtId="5" fontId="8" fillId="2" borderId="0" xfId="8" applyFont="1" applyFill="1" applyAlignment="1">
      <alignment vertical="center" wrapText="1"/>
    </xf>
    <xf numFmtId="0" fontId="9" fillId="2" borderId="0" xfId="0" applyFont="1" applyFill="1" applyBorder="1" applyAlignment="1">
      <alignment horizontal="left" vertical="center" indent="1"/>
    </xf>
    <xf numFmtId="5" fontId="9" fillId="2" borderId="0" xfId="8" applyFont="1" applyFill="1" applyBorder="1" applyAlignment="1">
      <alignment horizontal="right" vertical="center" indent="1"/>
    </xf>
    <xf numFmtId="5" fontId="8" fillId="2" borderId="0" xfId="8" applyFont="1" applyFill="1" applyBorder="1" applyAlignment="1">
      <alignment vertical="center"/>
    </xf>
    <xf numFmtId="5" fontId="8" fillId="2" borderId="0" xfId="8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horizontal="left" vertical="center" indent="1"/>
    </xf>
    <xf numFmtId="5" fontId="11" fillId="4" borderId="0" xfId="8" applyFont="1" applyFill="1" applyBorder="1" applyAlignment="1">
      <alignment vertical="center"/>
    </xf>
    <xf numFmtId="5" fontId="11" fillId="4" borderId="0" xfId="8" applyFont="1" applyFill="1" applyBorder="1" applyAlignment="1">
      <alignment horizontal="right" vertical="center" indent="1"/>
    </xf>
    <xf numFmtId="0" fontId="9" fillId="2" borderId="0" xfId="0" applyNumberFormat="1" applyFont="1" applyFill="1">
      <alignment vertical="center" wrapText="1"/>
    </xf>
    <xf numFmtId="5" fontId="10" fillId="2" borderId="0" xfId="0" applyNumberFormat="1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7" fillId="2" borderId="0" xfId="3" applyFont="1" applyAlignment="1">
      <alignment vertical="top"/>
    </xf>
    <xf numFmtId="0" fontId="14" fillId="4" borderId="0" xfId="0" applyFont="1" applyFill="1" applyBorder="1" applyAlignment="1">
      <alignment horizontal="right" indent="1"/>
    </xf>
    <xf numFmtId="188" fontId="15" fillId="4" borderId="0" xfId="0" applyNumberFormat="1" applyFont="1" applyFill="1" applyBorder="1" applyAlignment="1">
      <alignment horizontal="right" vertical="center" indent="1"/>
    </xf>
    <xf numFmtId="0" fontId="5" fillId="2" borderId="0" xfId="2" applyFont="1" applyAlignment="1">
      <alignment horizontal="left" vertical="center"/>
    </xf>
    <xf numFmtId="0" fontId="6" fillId="2" borderId="0" xfId="6" applyFont="1" applyBorder="1" applyAlignment="1">
      <alignment horizontal="left"/>
    </xf>
    <xf numFmtId="0" fontId="8" fillId="6" borderId="2" xfId="0" applyFont="1" applyFill="1" applyBorder="1" applyAlignment="1">
      <alignment wrapText="1"/>
    </xf>
    <xf numFmtId="0" fontId="8" fillId="6" borderId="2" xfId="0" applyFont="1" applyFill="1" applyBorder="1" applyAlignment="1">
      <alignment horizontal="right" wrapText="1"/>
    </xf>
  </cellXfs>
  <cellStyles count="11">
    <cellStyle name="จุลภาค [0]" xfId="7" builtinId="6" customBuiltin="1"/>
    <cellStyle name="ชื่อเรื่อง" xfId="2" builtinId="15" customBuiltin="1"/>
    <cellStyle name="ปกติ" xfId="0" builtinId="0" customBuiltin="1"/>
    <cellStyle name="เปอร์เซ็นต์" xfId="9" builtinId="5" customBuiltin="1"/>
    <cellStyle name="สกุลเงิน" xfId="1" builtinId="4" customBuiltin="1"/>
    <cellStyle name="สกุลเงิน [0]" xfId="8" builtinId="7" customBuiltin="1"/>
    <cellStyle name="หมายเหตุ" xfId="10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189" formatCode="&quot;$&quot;#,##0_);\(&quot;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Leelawadee"/>
        <family val="2"/>
        <scheme val="none"/>
      </font>
      <numFmt numFmtId="9" formatCode="&quot;฿&quot;#,##0;\-&quot;฿&quot;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กำไรขาดทุน" defaultPivotStyle="PivotStyleLight16">
    <tableStyle name="ค่าใช้จ่าย" pivot="0" count="7">
      <tableStyleElement type="wholeTable" dxfId="75"/>
      <tableStyleElement type="headerRow" dxfId="74"/>
      <tableStyleElement type="totalRow" dxfId="73"/>
      <tableStyleElement type="firstColumn" dxfId="72"/>
      <tableStyleElement type="lastColumn" dxfId="71"/>
      <tableStyleElement type="firstColumnStripe" dxfId="70"/>
      <tableStyleElement type="secondColumnStripe" dxfId="69"/>
    </tableStyle>
    <tableStyle name="กำไรขาดทุน" pivot="0" count="7">
      <tableStyleElement type="wholeTable" dxfId="68"/>
      <tableStyleElement type="headerRow" dxfId="67"/>
      <tableStyleElement type="totalRow" dxfId="66"/>
      <tableStyleElement type="firstColumn" dxfId="65"/>
      <tableStyleElement type="lastColumn" dxfId="64"/>
      <tableStyleElement type="firstColumnStripe" dxfId="63"/>
      <tableStyleElement type="secondColumnStripe" dxfId="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9.9308419780860732E-2"/>
          <c:w val="0.86286252580352119"/>
          <c:h val="0.7484731075282256"/>
        </c:manualLayout>
      </c:layout>
      <c:lineChart>
        <c:grouping val="standard"/>
        <c:varyColors val="0"/>
        <c:ser>
          <c:idx val="0"/>
          <c:order val="0"/>
          <c:tx>
            <c:strRef>
              <c:f>รายได้!$B$12</c:f>
              <c:strCache>
                <c:ptCount val="1"/>
                <c:pt idx="0">
                  <c:v>กำไรขั้นต้น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รายได้!$C$12:$N$12</c:f>
              <c:numCache>
                <c:formatCode>"฿"#,##0_);\("฿"#,##0\)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ค่าใช้จ่ายในการดำเนินการ!$B$17</c:f>
              <c:strCache>
                <c:ptCount val="1"/>
                <c:pt idx="0">
                  <c:v>ค่าใช้จ่ายรวมในการดำเนินการ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ค่าใช้จ่ายในการดำเนินการ!$C$17:$N$17</c:f>
              <c:numCache>
                <c:formatCode>"฿"#,##0_);\("฿"#,##0\)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฿&quot;#,##0_);\(&quot;฿&quot;#,##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709285444534322"/>
          <c:y val="0.12393117526975794"/>
          <c:w val="0.1429071455546568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  <a:latin typeface="Leelawadee" panose="020B0502040204020203" pitchFamily="34" charset="-34"/>
          <a:cs typeface="Leelawadee" panose="020B05020402040202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2</xdr:row>
      <xdr:rowOff>85725</xdr:rowOff>
    </xdr:from>
    <xdr:to>
      <xdr:col>15</xdr:col>
      <xdr:colOff>0</xdr:colOff>
      <xdr:row>2</xdr:row>
      <xdr:rowOff>1285875</xdr:rowOff>
    </xdr:to>
    <xdr:graphicFrame macro="">
      <xdr:nvGraphicFramePr>
        <xdr:cNvPr id="3" name="แผนภูมิ 2" descr="แผนภูมิเส้นแสดงกำไรขั้นต้นและค่าใช้จ่ายรวมในการดำเนินการ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รายได้" displayName="รายได้" ref="B3:O10" totalsRowCount="1" headerRowDxfId="61" dataDxfId="60" totalsRowDxfId="59">
  <autoFilter ref="B3:O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รายได้" totalsRowLabel="ยอดขายสุทธิ" dataDxfId="58" totalsRowDxfId="57" dataCellStyle="ปกติ"/>
    <tableColumn id="2" name="ม.ค." totalsRowFunction="custom" dataDxfId="56" totalsRowDxfId="55" dataCellStyle="สกุลเงิน [0]">
      <totalsRowFormula>IF(SUM(C4:C9)=0,"",SUM(C4:C9))</totalsRowFormula>
    </tableColumn>
    <tableColumn id="3" name="ก.พ." totalsRowFunction="custom" dataDxfId="54" totalsRowDxfId="53" dataCellStyle="สกุลเงิน [0]">
      <totalsRowFormula>IF(SUM(D4:D9)=0,"",SUM(D4:D9))</totalsRowFormula>
    </tableColumn>
    <tableColumn id="4" name="มี.ค." totalsRowFunction="custom" dataDxfId="52" totalsRowDxfId="51" dataCellStyle="สกุลเงิน [0]">
      <totalsRowFormula>IF(SUM(E4:E9)=0,"",SUM(E4:E9))</totalsRowFormula>
    </tableColumn>
    <tableColumn id="5" name="เม.ย." totalsRowFunction="custom" dataDxfId="50" totalsRowDxfId="49" dataCellStyle="สกุลเงิน [0]">
      <totalsRowFormula>IF(SUM(F4:F9)=0,"",SUM(F4:F9))</totalsRowFormula>
    </tableColumn>
    <tableColumn id="6" name="พ.ค." totalsRowFunction="custom" dataDxfId="48" totalsRowDxfId="47" dataCellStyle="สกุลเงิน [0]">
      <totalsRowFormula>IF(SUM(G4:G9)=0,"",SUM(G4:G9))</totalsRowFormula>
    </tableColumn>
    <tableColumn id="7" name="มิ.ย." totalsRowFunction="custom" dataDxfId="46" totalsRowDxfId="45" dataCellStyle="สกุลเงิน [0]">
      <totalsRowFormula>IF(SUM(H4:H9)=0,"",SUM(H4:H9))</totalsRowFormula>
    </tableColumn>
    <tableColumn id="8" name="ก.ค." totalsRowFunction="custom" dataDxfId="44" totalsRowDxfId="43" dataCellStyle="สกุลเงิน [0]">
      <totalsRowFormula>IF(SUM(I4:I9)=0,"",SUM(I4:I9))</totalsRowFormula>
    </tableColumn>
    <tableColumn id="9" name="ส.ค." totalsRowFunction="custom" dataDxfId="42" totalsRowDxfId="41" dataCellStyle="สกุลเงิน [0]">
      <totalsRowFormula>IF(SUM(J4:J9)=0,"",SUM(J4:J9))</totalsRowFormula>
    </tableColumn>
    <tableColumn id="10" name="ก.ย." totalsRowFunction="custom" dataDxfId="40" totalsRowDxfId="39" dataCellStyle="สกุลเงิน [0]">
      <totalsRowFormula>IF(SUM(K4:K9)=0,"",SUM(K4:K9))</totalsRowFormula>
    </tableColumn>
    <tableColumn id="11" name="ต.ค." totalsRowFunction="custom" dataDxfId="38" totalsRowDxfId="37" dataCellStyle="สกุลเงิน [0]">
      <totalsRowFormula>IF(SUM(L4:L9)=0,"",SUM(L4:L9))</totalsRowFormula>
    </tableColumn>
    <tableColumn id="12" name="พ.ย." totalsRowFunction="custom" dataDxfId="36" totalsRowDxfId="35" dataCellStyle="สกุลเงิน [0]">
      <totalsRowFormula>IF(SUM(M4:M9)=0,"",SUM(M4:M9))</totalsRowFormula>
    </tableColumn>
    <tableColumn id="13" name="ธ.ค." totalsRowFunction="custom" dataDxfId="34" totalsRowDxfId="33" dataCellStyle="สกุลเงิน [0]">
      <totalsRowFormula>IF(SUM(N4:N9)=0,"",SUM(N4:N9))</totalsRowFormula>
    </tableColumn>
    <tableColumn id="14" name="YTD" totalsRowFunction="sum" dataDxfId="32" totalsRowDxfId="31" dataCellStyle="สกุลเงิน [0]">
      <calculatedColumnFormula>SUM(C4:N4)</calculatedColumnFormula>
    </tableColumn>
  </tableColumns>
  <tableStyleInfo name="กำไรขาดทุน" showFirstColumn="0" showLastColumn="0" showRowStripes="1" showColumnStripes="0"/>
  <extLst>
    <ext xmlns:x14="http://schemas.microsoft.com/office/spreadsheetml/2009/9/main" uri="{504A1905-F514-4f6f-8877-14C23A59335A}">
      <x14:table altTextSummary="ใส่รายได้ของแต่ละเดือนในตารางนี้ จำนวนตั้งแต่ต้นปีถึงปัจจุบันจะถูกคำนวณโดยอัตโนมัติ"/>
    </ext>
  </extLst>
</table>
</file>

<file path=xl/tables/table2.xml><?xml version="1.0" encoding="utf-8"?>
<table xmlns="http://schemas.openxmlformats.org/spreadsheetml/2006/main" id="3" name="ค่าใช้จ่าย" displayName="ค่าใช้จ่าย" ref="B3:O17" totalsRowCount="1" headerRowDxfId="30" dataDxfId="29" totalsRowDxfId="28">
  <autoFilter ref="B3:O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ค่าใช้จ่ายในการดำเนินการ" totalsRowLabel="ค่าใช้จ่ายรวมในการดำเนินการ" dataDxfId="27" totalsRowDxfId="26" dataCellStyle="ปกติ"/>
    <tableColumn id="2" name="ม.ค." totalsRowFunction="custom" dataDxfId="25" totalsRowDxfId="24" dataCellStyle="สกุลเงิน [0]">
      <totalsRowFormula>IF(SUM(C4:C16)=0,"",SUM(C4:C16))</totalsRowFormula>
    </tableColumn>
    <tableColumn id="3" name="ก.พ." totalsRowFunction="custom" dataDxfId="23" totalsRowDxfId="22" dataCellStyle="สกุลเงิน [0]">
      <totalsRowFormula>IF(SUM(D4:D16)=0,"",SUM(D4:D16))</totalsRowFormula>
    </tableColumn>
    <tableColumn id="4" name="มี.ค." totalsRowFunction="custom" dataDxfId="21" totalsRowDxfId="20" dataCellStyle="สกุลเงิน [0]">
      <totalsRowFormula>IF(SUM(E4:E16)=0,"",SUM(E4:E16))</totalsRowFormula>
    </tableColumn>
    <tableColumn id="5" name="เม.ย." totalsRowFunction="custom" dataDxfId="19" totalsRowDxfId="18" dataCellStyle="สกุลเงิน [0]">
      <totalsRowFormula>IF(SUM(F4:F16)=0,"",SUM(F4:F16))</totalsRowFormula>
    </tableColumn>
    <tableColumn id="6" name="พ.ค." totalsRowFunction="custom" dataDxfId="17" totalsRowDxfId="16" dataCellStyle="สกุลเงิน [0]">
      <totalsRowFormula>IF(SUM(G4:G16)=0,"",SUM(G4:G16))</totalsRowFormula>
    </tableColumn>
    <tableColumn id="7" name="มิ.ย." totalsRowFunction="custom" dataDxfId="15" totalsRowDxfId="14" dataCellStyle="สกุลเงิน [0]">
      <totalsRowFormula>IF(SUM(H4:H16)=0,"",SUM(H4:H16))</totalsRowFormula>
    </tableColumn>
    <tableColumn id="8" name="ก.ค." totalsRowFunction="custom" dataDxfId="13" totalsRowDxfId="12" dataCellStyle="สกุลเงิน [0]">
      <totalsRowFormula>IF(SUM(I4:I16)=0,"",SUM(I4:I16))</totalsRowFormula>
    </tableColumn>
    <tableColumn id="9" name="ส.ค." totalsRowFunction="custom" dataDxfId="11" totalsRowDxfId="10" dataCellStyle="สกุลเงิน [0]">
      <totalsRowFormula>IF(SUM(J4:J16)=0,"",SUM(J4:J16))</totalsRowFormula>
    </tableColumn>
    <tableColumn id="10" name="ก.ย." totalsRowFunction="custom" dataDxfId="9" totalsRowDxfId="8" dataCellStyle="สกุลเงิน [0]">
      <totalsRowFormula>IF(SUM(K4:K16)=0,"",SUM(K4:K16))</totalsRowFormula>
    </tableColumn>
    <tableColumn id="11" name="ต.ค." totalsRowFunction="custom" dataDxfId="7" totalsRowDxfId="6" dataCellStyle="สกุลเงิน [0]">
      <totalsRowFormula>IF(SUM(L4:L16)=0,"",SUM(L4:L16))</totalsRowFormula>
    </tableColumn>
    <tableColumn id="12" name="พ.ย." totalsRowFunction="custom" dataDxfId="5" totalsRowDxfId="4" dataCellStyle="สกุลเงิน [0]">
      <totalsRowFormula>IF(SUM(M4:M16)=0,"",SUM(M4:M16))</totalsRowFormula>
    </tableColumn>
    <tableColumn id="13" name="ธ.ค." totalsRowFunction="custom" dataDxfId="3" totalsRowDxfId="2" dataCellStyle="สกุลเงิน [0]">
      <totalsRowFormula>IF(SUM(N4:N16)=0,"",SUM(N4:N16))</totalsRowFormula>
    </tableColumn>
    <tableColumn id="14" name="YTD" totalsRowFunction="sum" dataDxfId="1" totalsRowDxfId="0" dataCellStyle="สกุลเงิน [0]">
      <calculatedColumnFormula>SUM(C4:N4)</calculatedColumnFormula>
    </tableColumn>
  </tableColumns>
  <tableStyleInfo name="ค่าใช้จ่าย" showFirstColumn="0" showLastColumn="0" showRowStripes="1" showColumnStripes="0"/>
  <extLst>
    <ext xmlns:x14="http://schemas.microsoft.com/office/spreadsheetml/2009/9/main" uri="{504A1905-F514-4f6f-8877-14C23A59335A}">
      <x14:table altTextSummary="ใส่ค่าใช้จ่ายในการดำเนินการของแต่ละเดือนในตารางนี้ จำนวนตั้งแต่ต้นปีถึงปัจจุบันจะถูกคำนวณ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9"/>
  <sheetViews>
    <sheetView showGridLines="0" tabSelected="1" workbookViewId="0"/>
  </sheetViews>
  <sheetFormatPr defaultRowHeight="30" customHeight="1" x14ac:dyDescent="0.25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1" customFormat="1" ht="30" customHeight="1" x14ac:dyDescent="0.25">
      <c r="A1" s="9"/>
      <c r="B1" s="37" t="s">
        <v>0</v>
      </c>
      <c r="C1" s="38" t="s">
        <v>7</v>
      </c>
      <c r="D1" s="38"/>
      <c r="E1" s="38"/>
      <c r="F1" s="38"/>
      <c r="G1" s="38"/>
      <c r="H1" s="38"/>
      <c r="I1" s="38"/>
      <c r="J1" s="38"/>
      <c r="K1" s="38"/>
      <c r="L1" s="35" t="s">
        <v>6</v>
      </c>
      <c r="M1" s="35"/>
      <c r="N1" s="35"/>
      <c r="O1" s="35"/>
    </row>
    <row r="2" spans="1:15" ht="65.099999999999994" customHeight="1" x14ac:dyDescent="0.25">
      <c r="A2" s="9"/>
      <c r="B2" s="37"/>
      <c r="C2" s="34" t="s">
        <v>8</v>
      </c>
      <c r="D2" s="34"/>
      <c r="E2" s="34"/>
      <c r="F2" s="34"/>
      <c r="G2" s="34"/>
      <c r="H2" s="34"/>
      <c r="I2" s="34"/>
      <c r="J2" s="34"/>
      <c r="K2" s="34"/>
      <c r="L2" s="36">
        <f>รายรับสุทธิ</f>
        <v>72450.139999999985</v>
      </c>
      <c r="M2" s="36"/>
      <c r="N2" s="36"/>
      <c r="O2" s="36"/>
    </row>
    <row r="3" spans="1:15" ht="105" customHeight="1" x14ac:dyDescent="0.25">
      <c r="A3" s="9"/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" customFormat="1" ht="39.950000000000003" customHeight="1" thickBot="1" x14ac:dyDescent="0.3">
      <c r="A4" s="10"/>
      <c r="B4" s="21"/>
      <c r="C4" s="39" t="s">
        <v>9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  <c r="M4" s="39" t="s">
        <v>19</v>
      </c>
      <c r="N4" s="39" t="s">
        <v>20</v>
      </c>
      <c r="O4" s="40" t="s">
        <v>21</v>
      </c>
    </row>
    <row r="5" spans="1:15" ht="30" customHeight="1" x14ac:dyDescent="0.25">
      <c r="A5" s="9"/>
      <c r="B5" s="22" t="s">
        <v>2</v>
      </c>
      <c r="C5" s="23">
        <f>IFERROR(รายได้!C12-ค่าใช้จ่าย[[#Totals],[ม.ค.]],"")</f>
        <v>14159</v>
      </c>
      <c r="D5" s="23">
        <f>IFERROR(รายได้!D12-ค่าใช้จ่าย[[#Totals],[ก.พ.]],"")</f>
        <v>24980.75</v>
      </c>
      <c r="E5" s="23">
        <f>IFERROR(รายได้!E12-ค่าใช้จ่าย[[#Totals],[มี.ค.]],"")</f>
        <v>15642.18</v>
      </c>
      <c r="F5" s="23">
        <f>IFERROR(รายได้!F12-ค่าใช้จ่าย[[#Totals],[เม.ย.]],"")</f>
        <v>-17559.510000000002</v>
      </c>
      <c r="G5" s="23">
        <f>IFERROR(รายได้!G12-ค่าใช้จ่าย[[#Totals],[พ.ค.]],"")</f>
        <v>17043.969999999998</v>
      </c>
      <c r="H5" s="23">
        <f>IFERROR(รายได้!H12-ค่าใช้จ่าย[[#Totals],[มิ.ย.]],"")</f>
        <v>19215.589999999997</v>
      </c>
      <c r="I5" s="23">
        <f>IFERROR(รายได้!I12-ค่าใช้จ่าย[[#Totals],[ก.ค.]],"")</f>
        <v>19082.359999999997</v>
      </c>
      <c r="J5" s="23" t="str">
        <f>IFERROR(รายได้!J12-ค่าใช้จ่าย[[#Totals],[ส.ค.]],"")</f>
        <v/>
      </c>
      <c r="K5" s="23" t="str">
        <f>IFERROR(รายได้!K12-ค่าใช้จ่าย[[#Totals],[ก.ย.]],"")</f>
        <v/>
      </c>
      <c r="L5" s="23" t="str">
        <f>IFERROR(รายได้!L12-ค่าใช้จ่าย[[#Totals],[ต.ค.]],"")</f>
        <v/>
      </c>
      <c r="M5" s="23" t="str">
        <f>IFERROR(รายได้!M12-ค่าใช้จ่าย[[#Totals],[พ.ย.]],"")</f>
        <v/>
      </c>
      <c r="N5" s="23" t="str">
        <f>IFERROR(รายได้!N12-ค่าใช้จ่าย[[#Totals],[ธ.ค.]],"")</f>
        <v/>
      </c>
      <c r="O5" s="23">
        <f>IFERROR(รายได้!O12-ค่าใช้จ่าย[[#Totals],[YTD]],"")</f>
        <v>134210.34000000003</v>
      </c>
    </row>
    <row r="6" spans="1:15" ht="30" customHeight="1" x14ac:dyDescent="0.25">
      <c r="A6" s="9"/>
      <c r="B6" s="24" t="s">
        <v>3</v>
      </c>
      <c r="C6" s="8">
        <v>-100</v>
      </c>
      <c r="D6" s="8">
        <v>-105</v>
      </c>
      <c r="E6" s="8">
        <v>-110.25</v>
      </c>
      <c r="F6" s="8">
        <v>-115.76</v>
      </c>
      <c r="G6" s="8">
        <v>-121.55</v>
      </c>
      <c r="H6" s="8">
        <v>-127.63</v>
      </c>
      <c r="I6" s="8">
        <v>-134.01</v>
      </c>
      <c r="J6" s="8"/>
      <c r="K6" s="8"/>
      <c r="L6" s="8"/>
      <c r="M6" s="8"/>
      <c r="N6" s="8"/>
      <c r="O6" s="25">
        <f t="shared" ref="O6:O8" si="0">SUM(C6:N6)</f>
        <v>-814.19999999999993</v>
      </c>
    </row>
    <row r="7" spans="1:15" ht="30" customHeight="1" x14ac:dyDescent="0.25">
      <c r="A7" s="9"/>
      <c r="B7" s="22" t="s">
        <v>4</v>
      </c>
      <c r="C7" s="26">
        <f>IFERROR(C5+C6,"")</f>
        <v>14059</v>
      </c>
      <c r="D7" s="26">
        <f t="shared" ref="D7:N7" si="1">IFERROR(D5+D6,"")</f>
        <v>24875.75</v>
      </c>
      <c r="E7" s="26">
        <f t="shared" si="1"/>
        <v>15531.93</v>
      </c>
      <c r="F7" s="26">
        <f t="shared" si="1"/>
        <v>-17675.27</v>
      </c>
      <c r="G7" s="26">
        <f t="shared" si="1"/>
        <v>16922.419999999998</v>
      </c>
      <c r="H7" s="26">
        <f t="shared" si="1"/>
        <v>19087.959999999995</v>
      </c>
      <c r="I7" s="26">
        <f t="shared" si="1"/>
        <v>18948.349999999999</v>
      </c>
      <c r="J7" s="26" t="str">
        <f t="shared" si="1"/>
        <v/>
      </c>
      <c r="K7" s="26" t="str">
        <f t="shared" si="1"/>
        <v/>
      </c>
      <c r="L7" s="26" t="str">
        <f t="shared" si="1"/>
        <v/>
      </c>
      <c r="M7" s="26" t="str">
        <f t="shared" si="1"/>
        <v/>
      </c>
      <c r="N7" s="26" t="str">
        <f t="shared" si="1"/>
        <v/>
      </c>
      <c r="O7" s="27">
        <f t="shared" si="0"/>
        <v>91750.139999999985</v>
      </c>
    </row>
    <row r="8" spans="1:15" ht="30" customHeight="1" x14ac:dyDescent="0.25">
      <c r="A8" s="9"/>
      <c r="B8" s="24" t="s">
        <v>5</v>
      </c>
      <c r="C8" s="8">
        <v>2400</v>
      </c>
      <c r="D8" s="8">
        <v>2500</v>
      </c>
      <c r="E8" s="8">
        <v>2600</v>
      </c>
      <c r="F8" s="8">
        <v>2700</v>
      </c>
      <c r="G8" s="8">
        <v>2900</v>
      </c>
      <c r="H8" s="8">
        <v>3000</v>
      </c>
      <c r="I8" s="8">
        <v>3200</v>
      </c>
      <c r="J8" s="8"/>
      <c r="K8" s="8"/>
      <c r="L8" s="8"/>
      <c r="M8" s="8"/>
      <c r="N8" s="8"/>
      <c r="O8" s="25">
        <f t="shared" si="0"/>
        <v>19300</v>
      </c>
    </row>
    <row r="9" spans="1:15" ht="30" customHeight="1" x14ac:dyDescent="0.25">
      <c r="A9" s="9"/>
      <c r="B9" s="28" t="s">
        <v>6</v>
      </c>
      <c r="C9" s="29">
        <f>IFERROR(C7-C8,"")</f>
        <v>11659</v>
      </c>
      <c r="D9" s="29">
        <f t="shared" ref="D9:O9" si="2">IFERROR(D7-D8,"")</f>
        <v>22375.75</v>
      </c>
      <c r="E9" s="29">
        <f t="shared" si="2"/>
        <v>12931.93</v>
      </c>
      <c r="F9" s="29">
        <f t="shared" si="2"/>
        <v>-20375.27</v>
      </c>
      <c r="G9" s="29">
        <f t="shared" si="2"/>
        <v>14022.419999999998</v>
      </c>
      <c r="H9" s="29">
        <f t="shared" si="2"/>
        <v>16087.959999999995</v>
      </c>
      <c r="I9" s="29">
        <f t="shared" si="2"/>
        <v>15748.349999999999</v>
      </c>
      <c r="J9" s="29" t="str">
        <f t="shared" si="2"/>
        <v/>
      </c>
      <c r="K9" s="29" t="str">
        <f t="shared" si="2"/>
        <v/>
      </c>
      <c r="L9" s="29" t="str">
        <f t="shared" si="2"/>
        <v/>
      </c>
      <c r="M9" s="29" t="str">
        <f t="shared" si="2"/>
        <v/>
      </c>
      <c r="N9" s="29" t="str">
        <f t="shared" si="2"/>
        <v/>
      </c>
      <c r="O9" s="30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dataValidations xWindow="289" yWindow="599" count="11">
    <dataValidation allowBlank="1" showInputMessage="1" showErrorMessage="1" prompt="สร้างงบกำไรขาดทุนในเวิร์กชีตนี้ ใส่ปีในเซลล์ B1 และชื่อบริษัทในเซลล์ C2 รายรับสุทธิจะถูกคำนวณในเซลล์ L2 โดยอัตโนมัติ แผนภูมิในเซลล์ B3" sqref="A1"/>
    <dataValidation allowBlank="1" showInputMessage="1" prompt="ชื่อเรื่องของเวิร์กชีตนี้อยู่ในเซลล์นี้ ใส่ชื่อบริษัทในเซลล์ด้านล่าง" sqref="C1:K1"/>
    <dataValidation allowBlank="1" showInputMessage="1" showErrorMessage="1" prompt="รายรับสุทธิจะถูกคำนวณในเซลล์ด้านล่างโดยอัตโนมัติ" sqref="L1:O1"/>
    <dataValidation allowBlank="1" showInputMessage="1" showErrorMessage="1" prompt="รายรับจากการดำเนินการจะถูกคำนวณในเซลล์ด้านขวาโดยอัตโนมัติ ใส่รายรับจากดอกเบี้ยที่เป็นค่าใช้จ่ายในเซลล์ C6 ถึง O6" sqref="B5"/>
    <dataValidation allowBlank="1" showInputMessage="1" showErrorMessage="1" prompt="ใส่รายรับจากดอกเบี้ยที่เป็นค่าใช้จ่ายในเซลล์ด้านขวา รายรับก่อนหักภาษีเงินได้จะถูกคำนวณในเซลล์ C7 ถึง O7 โดยอัตโนมัติ" sqref="B6"/>
    <dataValidation allowBlank="1" showInputMessage="1" showErrorMessage="1" prompt="รายรับก่อนหักภาษีเงินได้จะถูกคำนวณในเซลล์ด้านขวาโดยอัตโนมัติ ใส่ภาษีเงินได้ในเซลล์ C8 ถึง O8" sqref="B7"/>
    <dataValidation allowBlank="1" showInputMessage="1" showErrorMessage="1" prompt="ใส่ภาษีเงินได้ในเซลล์ด้านขวา รับรายสุทธิจะถูกคำนวณในเซลล์ C9 ถึง O9 โดยอัตโนมัติ" sqref="B8"/>
    <dataValidation allowBlank="1" showInputMessage="1" showErrorMessage="1" prompt="รายรับสุทธิจะถูกคำนวณในเซลล์ด้านขวาโดยอัตโนมัติ" sqref="B9"/>
    <dataValidation allowBlank="1" showInputMessage="1" showErrorMessage="1" prompt="ใส่ปีในเซลล์นี้" sqref="B1"/>
    <dataValidation allowBlank="1" showInputMessage="1" showErrorMessage="1" prompt="รายรับสุทธิจะถูกคำนวณโดยอัตโนมัติในเซลล์นี้ ใส่รายละเอียด รายได้ ในตาราง รายได้ และ ค่าใช้จ่ายในการดำเนินการ ในตาราง ค่าใช้จ่าย" sqref="L2:O2"/>
    <dataValidation allowBlank="1" showInputMessage="1" showErrorMessage="1" prompt="ใส่ชื่อบริษัทในเซลล์นี้ รายรับสุทธิจะถูกคำนวณในเซลล์ด้านขวาโดยอัตโนมัติ" sqref="C2:K2"/>
  </dataValidations>
  <printOptions horizontalCentered="1"/>
  <pageMargins left="0.25" right="0.25" top="0.75" bottom="0.75" header="0.3" footer="0.3"/>
  <pageSetup paperSize="9" scale="76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2"/>
  <sheetViews>
    <sheetView showGridLines="0" workbookViewId="0"/>
  </sheetViews>
  <sheetFormatPr defaultRowHeight="30" customHeight="1" x14ac:dyDescent="0.25"/>
  <cols>
    <col min="1" max="1" width="1.875" style="1" customWidth="1"/>
    <col min="2" max="2" width="29.875" style="1" customWidth="1"/>
    <col min="3" max="14" width="10" style="1" customWidth="1"/>
    <col min="15" max="15" width="20.25" style="1" customWidth="1"/>
    <col min="16" max="16" width="2.625" style="1" customWidth="1"/>
    <col min="17" max="16384" width="9" style="1"/>
  </cols>
  <sheetData>
    <row r="1" spans="1:15" ht="30" customHeight="1" x14ac:dyDescent="0.25">
      <c r="A1" s="31"/>
      <c r="B1" s="37" t="str">
        <f>ค่าใช้จ่ายในการดำเนินการ!B1:B2</f>
        <v>ปี</v>
      </c>
      <c r="C1" s="38" t="s">
        <v>32</v>
      </c>
      <c r="D1" s="38"/>
      <c r="E1" s="38"/>
      <c r="F1" s="38"/>
      <c r="G1" s="38"/>
      <c r="H1" s="38"/>
      <c r="I1" s="38"/>
      <c r="J1" s="38"/>
      <c r="K1" s="38"/>
    </row>
    <row r="2" spans="1:15" ht="65.099999999999994" customHeight="1" x14ac:dyDescent="0.25">
      <c r="A2" s="9"/>
      <c r="B2" s="37"/>
      <c r="C2" s="34" t="str">
        <f>กำไรขาดทุน!C2:K2</f>
        <v>ชื่อบริษัท</v>
      </c>
      <c r="D2" s="34"/>
      <c r="E2" s="34"/>
      <c r="F2" s="34"/>
      <c r="G2" s="34"/>
      <c r="H2" s="34"/>
      <c r="I2" s="34"/>
      <c r="J2" s="34"/>
      <c r="K2" s="34"/>
    </row>
    <row r="3" spans="1:15" ht="30" customHeight="1" x14ac:dyDescent="0.25">
      <c r="A3" s="10"/>
      <c r="B3" s="6" t="s">
        <v>22</v>
      </c>
      <c r="C3" s="20" t="s">
        <v>9</v>
      </c>
      <c r="D3" s="20" t="s">
        <v>10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16</v>
      </c>
      <c r="K3" s="20" t="s">
        <v>17</v>
      </c>
      <c r="L3" s="20" t="s">
        <v>18</v>
      </c>
      <c r="M3" s="20" t="s">
        <v>19</v>
      </c>
      <c r="N3" s="20" t="s">
        <v>20</v>
      </c>
      <c r="O3" s="20" t="s">
        <v>21</v>
      </c>
    </row>
    <row r="4" spans="1:15" ht="30" customHeight="1" x14ac:dyDescent="0.25">
      <c r="A4" s="9"/>
      <c r="B4" s="15" t="s">
        <v>23</v>
      </c>
      <c r="C4" s="16">
        <v>50000</v>
      </c>
      <c r="D4" s="16">
        <v>63098</v>
      </c>
      <c r="E4" s="16">
        <v>55125</v>
      </c>
      <c r="F4" s="16">
        <v>23881</v>
      </c>
      <c r="G4" s="16">
        <v>60775.31</v>
      </c>
      <c r="H4" s="16">
        <v>63814.080000000002</v>
      </c>
      <c r="I4" s="16">
        <v>67004.78</v>
      </c>
      <c r="J4" s="16">
        <v>89000</v>
      </c>
      <c r="K4" s="16"/>
      <c r="L4" s="16"/>
      <c r="M4" s="16"/>
      <c r="N4" s="16"/>
      <c r="O4" s="16">
        <f>SUM(C4:N4)</f>
        <v>472698.17000000004</v>
      </c>
    </row>
    <row r="5" spans="1:15" ht="30" customHeight="1" x14ac:dyDescent="0.25">
      <c r="A5" s="9"/>
      <c r="B5" s="15" t="s">
        <v>24</v>
      </c>
      <c r="C5" s="16">
        <v>0</v>
      </c>
      <c r="D5" s="16">
        <v>-500</v>
      </c>
      <c r="E5" s="16">
        <v>0</v>
      </c>
      <c r="F5" s="16">
        <v>0</v>
      </c>
      <c r="G5" s="16">
        <v>-234</v>
      </c>
      <c r="H5" s="16">
        <v>0</v>
      </c>
      <c r="I5" s="16">
        <v>0</v>
      </c>
      <c r="J5" s="16">
        <v>-300</v>
      </c>
      <c r="K5" s="16"/>
      <c r="L5" s="16"/>
      <c r="M5" s="16"/>
      <c r="N5" s="16"/>
      <c r="O5" s="16">
        <f t="shared" ref="O5:O11" si="0">SUM(C5:N5)</f>
        <v>-1034</v>
      </c>
    </row>
    <row r="6" spans="1:15" ht="30" customHeight="1" x14ac:dyDescent="0.25">
      <c r="A6" s="9"/>
      <c r="B6" s="15" t="s">
        <v>25</v>
      </c>
      <c r="C6" s="16">
        <v>-5000</v>
      </c>
      <c r="D6" s="16">
        <v>-5250</v>
      </c>
      <c r="E6" s="16">
        <v>-5513</v>
      </c>
      <c r="F6" s="16">
        <v>-5788</v>
      </c>
      <c r="G6" s="16">
        <v>-6078</v>
      </c>
      <c r="H6" s="16">
        <v>-5324</v>
      </c>
      <c r="I6" s="16">
        <v>-6700</v>
      </c>
      <c r="J6" s="16">
        <v>-400</v>
      </c>
      <c r="K6" s="16"/>
      <c r="L6" s="16"/>
      <c r="M6" s="16"/>
      <c r="N6" s="16"/>
      <c r="O6" s="16">
        <f t="shared" si="0"/>
        <v>-40053</v>
      </c>
    </row>
    <row r="7" spans="1:15" ht="30" customHeight="1" x14ac:dyDescent="0.25">
      <c r="A7" s="9"/>
      <c r="B7" s="15" t="s">
        <v>26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2000</v>
      </c>
      <c r="K7" s="16"/>
      <c r="L7" s="16"/>
      <c r="M7" s="16"/>
      <c r="N7" s="16"/>
      <c r="O7" s="16">
        <f t="shared" si="0"/>
        <v>2000</v>
      </c>
    </row>
    <row r="8" spans="1:15" ht="30" customHeight="1" x14ac:dyDescent="0.25">
      <c r="A8" s="9"/>
      <c r="B8" s="15" t="s">
        <v>27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/>
      <c r="K8" s="16"/>
      <c r="L8" s="16"/>
      <c r="M8" s="16"/>
      <c r="N8" s="16"/>
      <c r="O8" s="16">
        <f t="shared" si="0"/>
        <v>0</v>
      </c>
    </row>
    <row r="9" spans="1:15" ht="30" customHeight="1" x14ac:dyDescent="0.25">
      <c r="A9" s="9"/>
      <c r="B9" s="15" t="s">
        <v>28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/>
      <c r="K9" s="16"/>
      <c r="L9" s="16"/>
      <c r="M9" s="16"/>
      <c r="N9" s="16"/>
      <c r="O9" s="16">
        <f t="shared" si="0"/>
        <v>0</v>
      </c>
    </row>
    <row r="10" spans="1:15" ht="30" customHeight="1" x14ac:dyDescent="0.25">
      <c r="A10" s="9"/>
      <c r="B10" s="15" t="s">
        <v>29</v>
      </c>
      <c r="C10" s="17">
        <f>IF(SUM(C4:C9)=0,"",SUM(C4:C9))</f>
        <v>45000</v>
      </c>
      <c r="D10" s="17">
        <f t="shared" ref="D10:N10" si="1">IF(SUM(D4:D9)=0,"",SUM(D4:D9))</f>
        <v>57348</v>
      </c>
      <c r="E10" s="17">
        <f t="shared" si="1"/>
        <v>49612</v>
      </c>
      <c r="F10" s="17">
        <f t="shared" si="1"/>
        <v>18093</v>
      </c>
      <c r="G10" s="17">
        <f t="shared" si="1"/>
        <v>54463.31</v>
      </c>
      <c r="H10" s="17">
        <f t="shared" si="1"/>
        <v>58490.080000000002</v>
      </c>
      <c r="I10" s="17">
        <f t="shared" si="1"/>
        <v>60304.78</v>
      </c>
      <c r="J10" s="17">
        <f t="shared" si="1"/>
        <v>90300</v>
      </c>
      <c r="K10" s="17" t="str">
        <f t="shared" si="1"/>
        <v/>
      </c>
      <c r="L10" s="17" t="str">
        <f t="shared" si="1"/>
        <v/>
      </c>
      <c r="M10" s="17" t="str">
        <f t="shared" si="1"/>
        <v/>
      </c>
      <c r="N10" s="17" t="str">
        <f t="shared" si="1"/>
        <v/>
      </c>
      <c r="O10" s="13">
        <f>SUBTOTAL(109,รายได้[YTD])</f>
        <v>433611.17000000004</v>
      </c>
    </row>
    <row r="11" spans="1:15" ht="30" customHeight="1" x14ac:dyDescent="0.25">
      <c r="A11" s="9"/>
      <c r="B11" s="15" t="s">
        <v>30</v>
      </c>
      <c r="C11" s="14">
        <v>20000</v>
      </c>
      <c r="D11" s="14">
        <v>21000</v>
      </c>
      <c r="E11" s="14">
        <v>22050</v>
      </c>
      <c r="F11" s="14">
        <v>23152.5</v>
      </c>
      <c r="G11" s="14">
        <v>24310.13</v>
      </c>
      <c r="H11" s="14">
        <v>25525.63</v>
      </c>
      <c r="I11" s="14">
        <v>26801.91</v>
      </c>
      <c r="J11" s="14">
        <v>48654</v>
      </c>
      <c r="K11" s="14"/>
      <c r="L11" s="14"/>
      <c r="M11" s="14"/>
      <c r="N11" s="14"/>
      <c r="O11" s="14">
        <f t="shared" si="0"/>
        <v>211494.17</v>
      </c>
    </row>
    <row r="12" spans="1:15" ht="30" customHeight="1" x14ac:dyDescent="0.25">
      <c r="B12" s="18" t="s">
        <v>31</v>
      </c>
      <c r="C12" s="19">
        <f>IFERROR(C10-C11,"")</f>
        <v>25000</v>
      </c>
      <c r="D12" s="19">
        <f t="shared" ref="D12:O12" si="2">IFERROR(D10-D11,"")</f>
        <v>36348</v>
      </c>
      <c r="E12" s="19">
        <f t="shared" si="2"/>
        <v>27562</v>
      </c>
      <c r="F12" s="19">
        <f t="shared" si="2"/>
        <v>-5059.5</v>
      </c>
      <c r="G12" s="19">
        <f t="shared" si="2"/>
        <v>30153.179999999997</v>
      </c>
      <c r="H12" s="19">
        <f t="shared" si="2"/>
        <v>32964.449999999997</v>
      </c>
      <c r="I12" s="19">
        <f t="shared" si="2"/>
        <v>33502.869999999995</v>
      </c>
      <c r="J12" s="19">
        <f t="shared" si="2"/>
        <v>41646</v>
      </c>
      <c r="K12" s="19" t="str">
        <f t="shared" si="2"/>
        <v/>
      </c>
      <c r="L12" s="19" t="str">
        <f t="shared" si="2"/>
        <v/>
      </c>
      <c r="M12" s="19" t="str">
        <f t="shared" si="2"/>
        <v/>
      </c>
      <c r="N12" s="19" t="str">
        <f t="shared" si="2"/>
        <v/>
      </c>
      <c r="O12" s="19">
        <f t="shared" si="2"/>
        <v>222117.00000000003</v>
      </c>
    </row>
  </sheetData>
  <dataConsolidate/>
  <mergeCells count="3">
    <mergeCell ref="B1:B2"/>
    <mergeCell ref="C1:K1"/>
    <mergeCell ref="C2:K2"/>
  </mergeCells>
  <dataValidations count="9">
    <dataValidation allowBlank="1" showInputMessage="1" showErrorMessage="1" prompt="ใส่รายได้จากแหล่งต่างๆ ในตาราง รายได้ ในเวิร์กชีตนี้ กำไรขั้นต้นจะถูกคำนวณโดยอัตโนมัติ" sqref="A1"/>
    <dataValidation allowBlank="1" showInputMessage="1" prompt="ชื่อเรื่องของเวิร์กชีตนี้อยู่ในเซลล์นี้ ชื่อบริษัทจะถูกอัปเดตในเซลล์ทางด้านล่างโดยอัตโนมัติ" sqref="C1:K1"/>
    <dataValidation allowBlank="1" showInputMessage="1" showErrorMessage="1" prompt="ใส่รายได้ของเดือนนี้ในคอลัมน์นี้ภายใต้หัวข้อนี้" sqref="C3:N3"/>
    <dataValidation allowBlank="1" showInputMessage="1" showErrorMessage="1" prompt="กำไรขั้นต้นจะถูกคำนวณในเซลล์ทางด้านขวาโดยอัตโนมัติ" sqref="B12"/>
    <dataValidation allowBlank="1" showInputMessage="1" showErrorMessage="1" prompt="ใส่ต้นทุนขายในเซลล์ด้านขวา กำไรขั้นต้นจะถูกคำนวณในแถวด้านล่างโดยอัตโนมัติ" sqref="B11"/>
    <dataValidation allowBlank="1" showInputMessage="1" showErrorMessage="1" prompt="จำนวนตั้งแต่ต้นปีถึงปัจจุบันจะถูกคำนวณโดยอัตโนมัติในคอลัมน์นี้ภายใต้หัวเรื่องนี้ กำไรขั้นต้นอยู่ด้านล่างของตารางภายใต้ต้นทุนขาย" sqref="O3"/>
    <dataValidation allowBlank="1" showInputMessage="1" showErrorMessage="1" prompt="ใส่หรือกำหนดค่ารายการ รายได้ ในคอลัมน์นี้ภายใต้หัวข้อนี้ ใส่จำนวนรายได้ของแต่ละเดือนในแถวด้านขวา" sqref="B3"/>
    <dataValidation allowBlank="1" showInputMessage="1" showErrorMessage="1" prompt="ปีจะถูกอัปเดตในเซลล์นี้และชื่อบริษัทในเซลล์ C2 โดยอัตโนมัติ" sqref="B1:B2"/>
    <dataValidation allowBlank="1" showInputMessage="1" showErrorMessage="1" prompt="ชื่อบริษัทจะถูกอัปเดตในเซลล์นี้โดยอัตโนมัติ ใส่รายละเอียดรายได้ในตารางด้านล่าง" sqref="C2:K2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11 O4:O9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7"/>
  <sheetViews>
    <sheetView showGridLines="0" workbookViewId="0"/>
  </sheetViews>
  <sheetFormatPr defaultRowHeight="30" customHeight="1" x14ac:dyDescent="0.25"/>
  <cols>
    <col min="1" max="1" width="1.875" style="1" customWidth="1"/>
    <col min="2" max="2" width="29.875" style="1" customWidth="1"/>
    <col min="3" max="14" width="10" style="1" customWidth="1"/>
    <col min="15" max="15" width="20.25" style="1" customWidth="1"/>
    <col min="16" max="16" width="2.625" style="1" customWidth="1"/>
    <col min="17" max="16384" width="9" style="1"/>
  </cols>
  <sheetData>
    <row r="1" spans="1:15" ht="30" customHeight="1" x14ac:dyDescent="0.25">
      <c r="A1" s="9"/>
      <c r="B1" s="37" t="str">
        <f>กำไรขาดทุน!B1:B2</f>
        <v>ปี</v>
      </c>
      <c r="C1" s="38" t="s">
        <v>48</v>
      </c>
      <c r="D1" s="38"/>
      <c r="E1" s="38"/>
      <c r="F1" s="38"/>
      <c r="G1" s="38"/>
      <c r="H1" s="38"/>
      <c r="I1" s="38"/>
      <c r="J1" s="38"/>
      <c r="K1" s="38"/>
    </row>
    <row r="2" spans="1:15" ht="65.099999999999994" customHeight="1" x14ac:dyDescent="0.25">
      <c r="A2" s="9"/>
      <c r="B2" s="37"/>
      <c r="C2" s="34" t="str">
        <f>กำไรขาดทุน!C2:K2</f>
        <v>ชื่อบริษัท</v>
      </c>
      <c r="D2" s="34"/>
      <c r="E2" s="34"/>
      <c r="F2" s="34"/>
      <c r="G2" s="34"/>
      <c r="H2" s="34"/>
      <c r="I2" s="34"/>
      <c r="J2" s="34"/>
      <c r="K2" s="34"/>
    </row>
    <row r="3" spans="1:15" ht="30" customHeight="1" x14ac:dyDescent="0.25">
      <c r="A3" s="10"/>
      <c r="B3" s="11" t="s">
        <v>33</v>
      </c>
      <c r="C3" s="20" t="s">
        <v>9</v>
      </c>
      <c r="D3" s="20" t="s">
        <v>10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16</v>
      </c>
      <c r="K3" s="20" t="s">
        <v>17</v>
      </c>
      <c r="L3" s="20" t="s">
        <v>18</v>
      </c>
      <c r="M3" s="20" t="s">
        <v>19</v>
      </c>
      <c r="N3" s="20" t="s">
        <v>20</v>
      </c>
      <c r="O3" s="20" t="s">
        <v>21</v>
      </c>
    </row>
    <row r="4" spans="1:15" ht="30" customHeight="1" x14ac:dyDescent="0.25">
      <c r="A4" s="9"/>
      <c r="B4" s="12" t="s">
        <v>34</v>
      </c>
      <c r="C4" s="3">
        <v>7500</v>
      </c>
      <c r="D4" s="3">
        <v>7875</v>
      </c>
      <c r="E4" s="3">
        <v>8268.75</v>
      </c>
      <c r="F4" s="3">
        <v>8682.19</v>
      </c>
      <c r="G4" s="3">
        <v>9116.2999999999993</v>
      </c>
      <c r="H4" s="3">
        <v>9572.11</v>
      </c>
      <c r="I4" s="3">
        <v>10050.719999999999</v>
      </c>
      <c r="J4" s="3"/>
      <c r="K4" s="3"/>
      <c r="L4" s="3"/>
      <c r="M4" s="3"/>
      <c r="N4" s="3"/>
      <c r="O4" s="4">
        <f t="shared" ref="O4:O16" si="0">SUM(C4:N4)</f>
        <v>61065.070000000007</v>
      </c>
    </row>
    <row r="5" spans="1:15" ht="30" customHeight="1" x14ac:dyDescent="0.25">
      <c r="A5" s="9"/>
      <c r="B5" s="12" t="s">
        <v>35</v>
      </c>
      <c r="C5" s="3">
        <v>500</v>
      </c>
      <c r="D5" s="3">
        <v>525</v>
      </c>
      <c r="E5" s="3">
        <v>551.25</v>
      </c>
      <c r="F5" s="3">
        <v>578.80999999999995</v>
      </c>
      <c r="G5" s="3">
        <v>607.75</v>
      </c>
      <c r="H5" s="3">
        <v>638.14</v>
      </c>
      <c r="I5" s="3">
        <v>670.05</v>
      </c>
      <c r="J5" s="3"/>
      <c r="K5" s="3"/>
      <c r="L5" s="3"/>
      <c r="M5" s="3"/>
      <c r="N5" s="3"/>
      <c r="O5" s="4">
        <f t="shared" si="0"/>
        <v>4071</v>
      </c>
    </row>
    <row r="6" spans="1:15" ht="30" customHeight="1" x14ac:dyDescent="0.25">
      <c r="A6" s="9"/>
      <c r="B6" s="12" t="s">
        <v>36</v>
      </c>
      <c r="C6" s="3">
        <v>1500</v>
      </c>
      <c r="D6" s="3">
        <v>1575</v>
      </c>
      <c r="E6" s="3">
        <v>1653.75</v>
      </c>
      <c r="F6" s="3">
        <v>1736.44</v>
      </c>
      <c r="G6" s="3">
        <v>1823.26</v>
      </c>
      <c r="H6" s="3">
        <v>1914.42</v>
      </c>
      <c r="I6" s="3">
        <v>2010.14</v>
      </c>
      <c r="J6" s="3"/>
      <c r="K6" s="3"/>
      <c r="L6" s="3"/>
      <c r="M6" s="3"/>
      <c r="N6" s="3"/>
      <c r="O6" s="4">
        <f>SUM(C6:N6)</f>
        <v>12213.01</v>
      </c>
    </row>
    <row r="7" spans="1:15" ht="30" customHeight="1" x14ac:dyDescent="0.25">
      <c r="A7" s="9"/>
      <c r="B7" s="12" t="s">
        <v>37</v>
      </c>
      <c r="C7" s="3">
        <v>475</v>
      </c>
      <c r="D7" s="3">
        <v>498.75</v>
      </c>
      <c r="E7" s="3">
        <v>523.69000000000005</v>
      </c>
      <c r="F7" s="3">
        <v>549.87</v>
      </c>
      <c r="G7" s="3">
        <v>577.37</v>
      </c>
      <c r="H7" s="3">
        <v>606.23</v>
      </c>
      <c r="I7" s="3">
        <v>636.54999999999995</v>
      </c>
      <c r="J7" s="3"/>
      <c r="K7" s="3"/>
      <c r="L7" s="3"/>
      <c r="M7" s="3"/>
      <c r="N7" s="3"/>
      <c r="O7" s="4">
        <f t="shared" si="0"/>
        <v>3867.46</v>
      </c>
    </row>
    <row r="8" spans="1:15" ht="30" customHeight="1" x14ac:dyDescent="0.25">
      <c r="A8" s="9"/>
      <c r="B8" s="12" t="s">
        <v>38</v>
      </c>
      <c r="C8" s="3">
        <v>123</v>
      </c>
      <c r="D8" s="3">
        <v>123</v>
      </c>
      <c r="E8" s="3">
        <v>123</v>
      </c>
      <c r="F8" s="3">
        <v>123</v>
      </c>
      <c r="G8" s="3">
        <v>123</v>
      </c>
      <c r="H8" s="3">
        <v>123</v>
      </c>
      <c r="I8" s="3">
        <v>123</v>
      </c>
      <c r="J8" s="3"/>
      <c r="K8" s="3"/>
      <c r="L8" s="3"/>
      <c r="M8" s="3"/>
      <c r="N8" s="3"/>
      <c r="O8" s="4">
        <f t="shared" si="0"/>
        <v>861</v>
      </c>
    </row>
    <row r="9" spans="1:15" ht="30" customHeight="1" x14ac:dyDescent="0.25">
      <c r="A9" s="9"/>
      <c r="B9" s="12" t="s">
        <v>39</v>
      </c>
      <c r="C9" s="3">
        <v>68</v>
      </c>
      <c r="D9" s="3">
        <v>68</v>
      </c>
      <c r="E9" s="3">
        <v>68</v>
      </c>
      <c r="F9" s="3">
        <v>68</v>
      </c>
      <c r="G9" s="3">
        <v>68</v>
      </c>
      <c r="H9" s="3">
        <v>68</v>
      </c>
      <c r="I9" s="3">
        <v>68</v>
      </c>
      <c r="J9" s="3"/>
      <c r="K9" s="3"/>
      <c r="L9" s="3"/>
      <c r="M9" s="3"/>
      <c r="N9" s="3"/>
      <c r="O9" s="4">
        <f t="shared" si="0"/>
        <v>476</v>
      </c>
    </row>
    <row r="10" spans="1:15" ht="30" customHeight="1" x14ac:dyDescent="0.25">
      <c r="A10" s="9"/>
      <c r="B10" s="12" t="s">
        <v>40</v>
      </c>
      <c r="C10" s="3">
        <v>125</v>
      </c>
      <c r="D10" s="3">
        <v>125</v>
      </c>
      <c r="E10" s="3">
        <v>125</v>
      </c>
      <c r="F10" s="3">
        <v>125</v>
      </c>
      <c r="G10" s="3">
        <v>125</v>
      </c>
      <c r="H10" s="3">
        <v>125</v>
      </c>
      <c r="I10" s="3">
        <v>125</v>
      </c>
      <c r="J10" s="3"/>
      <c r="K10" s="3"/>
      <c r="L10" s="3"/>
      <c r="M10" s="3"/>
      <c r="N10" s="3"/>
      <c r="O10" s="4">
        <f t="shared" si="0"/>
        <v>875</v>
      </c>
    </row>
    <row r="11" spans="1:15" ht="30" customHeight="1" x14ac:dyDescent="0.25">
      <c r="A11" s="9"/>
      <c r="B11" s="12" t="s">
        <v>41</v>
      </c>
      <c r="C11" s="3">
        <v>250</v>
      </c>
      <c r="D11" s="3">
        <v>262.5</v>
      </c>
      <c r="E11" s="3">
        <v>275.63</v>
      </c>
      <c r="F11" s="3">
        <v>289.41000000000003</v>
      </c>
      <c r="G11" s="3">
        <v>303.88</v>
      </c>
      <c r="H11" s="3">
        <v>319.07</v>
      </c>
      <c r="I11" s="3">
        <v>335.02</v>
      </c>
      <c r="J11" s="3"/>
      <c r="K11" s="3"/>
      <c r="L11" s="3"/>
      <c r="M11" s="3"/>
      <c r="N11" s="3"/>
      <c r="O11" s="4">
        <f>SUM(C11:N11)</f>
        <v>2035.51</v>
      </c>
    </row>
    <row r="12" spans="1:15" ht="30" customHeight="1" x14ac:dyDescent="0.25">
      <c r="A12" s="9"/>
      <c r="B12" s="12" t="s">
        <v>42</v>
      </c>
      <c r="C12" s="3">
        <v>100</v>
      </c>
      <c r="D12" s="3">
        <v>105</v>
      </c>
      <c r="E12" s="3">
        <v>110.25</v>
      </c>
      <c r="F12" s="3">
        <v>115.76</v>
      </c>
      <c r="G12" s="3">
        <v>121.55</v>
      </c>
      <c r="H12" s="3">
        <v>127.63</v>
      </c>
      <c r="I12" s="3">
        <v>134.01</v>
      </c>
      <c r="J12" s="3"/>
      <c r="K12" s="3"/>
      <c r="L12" s="3"/>
      <c r="M12" s="3"/>
      <c r="N12" s="3"/>
      <c r="O12" s="4">
        <f t="shared" si="0"/>
        <v>814.19999999999993</v>
      </c>
    </row>
    <row r="13" spans="1:15" ht="30" customHeight="1" x14ac:dyDescent="0.25">
      <c r="A13" s="9"/>
      <c r="B13" s="12" t="s">
        <v>43</v>
      </c>
      <c r="C13" s="3">
        <v>200</v>
      </c>
      <c r="D13" s="3">
        <v>210</v>
      </c>
      <c r="E13" s="3">
        <v>220.5</v>
      </c>
      <c r="F13" s="3">
        <v>231.53</v>
      </c>
      <c r="G13" s="3">
        <v>243.1</v>
      </c>
      <c r="H13" s="3">
        <v>255.26</v>
      </c>
      <c r="I13" s="3">
        <v>268.02</v>
      </c>
      <c r="J13" s="3"/>
      <c r="K13" s="3"/>
      <c r="L13" s="3"/>
      <c r="M13" s="3"/>
      <c r="N13" s="3"/>
      <c r="O13" s="4">
        <f t="shared" si="0"/>
        <v>1628.4099999999999</v>
      </c>
    </row>
    <row r="14" spans="1:15" ht="30" customHeight="1" x14ac:dyDescent="0.25">
      <c r="A14" s="9"/>
      <c r="B14" s="12" t="s">
        <v>44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/>
      <c r="K14" s="3"/>
      <c r="L14" s="3"/>
      <c r="M14" s="3"/>
      <c r="N14" s="3"/>
      <c r="O14" s="4">
        <f t="shared" si="0"/>
        <v>0</v>
      </c>
    </row>
    <row r="15" spans="1:15" ht="30" customHeight="1" x14ac:dyDescent="0.25">
      <c r="A15" s="9"/>
      <c r="B15" s="12" t="s">
        <v>45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/>
      <c r="K15" s="3"/>
      <c r="L15" s="3"/>
      <c r="M15" s="3"/>
      <c r="N15" s="3"/>
      <c r="O15" s="4">
        <f t="shared" si="0"/>
        <v>0</v>
      </c>
    </row>
    <row r="16" spans="1:15" ht="30" customHeight="1" x14ac:dyDescent="0.25">
      <c r="A16" s="9"/>
      <c r="B16" s="12" t="s">
        <v>46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/>
      <c r="K16" s="3"/>
      <c r="L16" s="3"/>
      <c r="M16" s="3"/>
      <c r="N16" s="3"/>
      <c r="O16" s="4">
        <f t="shared" si="0"/>
        <v>0</v>
      </c>
    </row>
    <row r="17" spans="2:15" ht="30" customHeight="1" x14ac:dyDescent="0.25">
      <c r="B17" s="2" t="s">
        <v>47</v>
      </c>
      <c r="C17" s="7">
        <f>IF(SUM(C4:C16)=0,"",SUM(C4:C16))</f>
        <v>10841</v>
      </c>
      <c r="D17" s="7">
        <f t="shared" ref="D17:N17" si="1">IF(SUM(D4:D16)=0,"",SUM(D4:D16))</f>
        <v>11367.25</v>
      </c>
      <c r="E17" s="7">
        <f t="shared" si="1"/>
        <v>11919.82</v>
      </c>
      <c r="F17" s="7">
        <f t="shared" si="1"/>
        <v>12500.010000000002</v>
      </c>
      <c r="G17" s="7">
        <f t="shared" si="1"/>
        <v>13109.21</v>
      </c>
      <c r="H17" s="7">
        <f t="shared" si="1"/>
        <v>13748.859999999999</v>
      </c>
      <c r="I17" s="7">
        <f t="shared" si="1"/>
        <v>14420.509999999998</v>
      </c>
      <c r="J17" s="7" t="str">
        <f t="shared" si="1"/>
        <v/>
      </c>
      <c r="K17" s="7" t="str">
        <f t="shared" si="1"/>
        <v/>
      </c>
      <c r="L17" s="7" t="str">
        <f t="shared" si="1"/>
        <v/>
      </c>
      <c r="M17" s="7" t="str">
        <f t="shared" si="1"/>
        <v/>
      </c>
      <c r="N17" s="7" t="str">
        <f t="shared" si="1"/>
        <v/>
      </c>
      <c r="O17" s="32">
        <f>SUBTOTAL(109,ค่าใช้จ่าย[YTD])</f>
        <v>87906.66</v>
      </c>
    </row>
  </sheetData>
  <dataConsolidate/>
  <mergeCells count="3">
    <mergeCell ref="B1:B2"/>
    <mergeCell ref="C1:K1"/>
    <mergeCell ref="C2:K2"/>
  </mergeCells>
  <dataValidations count="7">
    <dataValidation allowBlank="1" showInputMessage="1" showErrorMessage="1" prompt="ใส่ค่าใช้จ่ายในการดำเนินการของเดือนนี้ในคอลัมน์นี้ภายใต้หัวข้อนี้" sqref="C3:N3"/>
    <dataValidation allowBlank="1" showInputMessage="1" showErrorMessage="1" prompt="จำนวนตั้งแต่ต้นปีถึงปัจจุบันจะถูกคำนวณโดยอัตโนมัติในคอลัมน์นี้ภายใต้หัวเรื่องนี้ ค่าใช้จ่ายรวมในการดำเนินการอยู่ในแถวที่ส่วนท้ายของตาราง" sqref="O3"/>
    <dataValidation allowBlank="1" showInputMessage="1" showErrorMessage="1" prompt="ใส่หรือกำหนดค่ารายการ ค่าใช้จ่ายในการดำเนินการ ในคอลัมน์นี้ภายใต้หัวข้อนี้" sqref="B3"/>
    <dataValidation allowBlank="1" showInputMessage="1" prompt="ชื่อเรื่องของเวิร์กชีตนี้อยู่ในเซลล์นี้ ชื่อบริษัทจะถูกอัปเดตในเซลล์ทางด้านล่างโดยอัตโนมัติ" sqref="C1:K1"/>
    <dataValidation allowBlank="1" showInputMessage="1" showErrorMessage="1" prompt="ใส่ค่าใช้จ่ายในการดำเนินการในตาราง ค่าใช้จ่าย ในเวิร์กชีตนี้ ผลรวมจะถูกคำนวณโดยอัตโนมัติ" sqref="A1"/>
    <dataValidation allowBlank="1" showInputMessage="1" showErrorMessage="1" prompt="ปีจะถูกอัปเดตในเซลล์นี้และชื่อบริษัทในเซลล์ C2 โดยอัตโนมัติ" sqref="B1:B2"/>
    <dataValidation allowBlank="1" showInputMessage="1" showErrorMessage="1" prompt="ชื่อบริษัทจะถูกอัปเดตในเซลล์นี้โดยอัตโนมัติ ใส่รายละเอียดรายจ่ายในตารางด้านล่าง" sqref="C2:K2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4:O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กำไรขาดทุน</vt:lpstr>
      <vt:lpstr>รายได้</vt:lpstr>
      <vt:lpstr>ค่าใช้จ่ายในการดำเนินการ</vt:lpstr>
      <vt:lpstr>กำไรขาดทุน!Print_Titles</vt:lpstr>
      <vt:lpstr>ค่าใช้จ่ายในการดำเนินการ!Print_Titles</vt:lpstr>
      <vt:lpstr>รายได้!Print_Titles</vt:lpstr>
      <vt:lpstr>รายรับสุทธิ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2018-02-27T04:33:55Z</dcterms:created>
  <dcterms:modified xsi:type="dcterms:W3CDTF">2018-04-27T06:37:12Z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