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F\Template\2018_002_WordTech_Accessibility_Q3_B2\04_PreDTP_Done\sl-SI\"/>
    </mc:Choice>
  </mc:AlternateContent>
  <bookViews>
    <workbookView xWindow="0" yWindow="0" windowWidth="21600" windowHeight="10575"/>
  </bookViews>
  <sheets>
    <sheet name="Poročilo o stroških" sheetId="1" r:id="rId1"/>
  </sheets>
  <definedNames>
    <definedName name="NaslovStolpca1">Stroški[[#Headers],[Datum]]</definedName>
    <definedName name="RokPovračilaStroškov">Stroški[[#Totals],[Skupaj]]</definedName>
    <definedName name="TarifaNaKilometer">'Poročilo o stroških'!$L$3</definedName>
    <definedName name="_xlnm.Print_Titles" localSheetId="0">'Poročilo o stroških'!$9:$9</definedName>
  </definedNames>
  <calcPr calcId="162913"/>
</workbook>
</file>

<file path=xl/calcChain.xml><?xml version="1.0" encoding="utf-8"?>
<calcChain xmlns="http://schemas.openxmlformats.org/spreadsheetml/2006/main">
  <c r="N11" i="1" l="1"/>
  <c r="N12" i="1"/>
  <c r="N13" i="1"/>
  <c r="N10" i="1"/>
  <c r="K14" i="1"/>
  <c r="J11" i="1"/>
  <c r="J12" i="1"/>
  <c r="J13" i="1"/>
  <c r="J10" i="1"/>
  <c r="J14" i="1" s="1"/>
  <c r="I14" i="1"/>
  <c r="H14" i="1"/>
  <c r="G14" i="1"/>
  <c r="F14" i="1"/>
  <c r="E14" i="1"/>
  <c r="D14" i="1"/>
  <c r="G5" i="1" l="1"/>
  <c r="B13" i="1"/>
  <c r="B12" i="1"/>
  <c r="B11" i="1"/>
  <c r="B10" i="1"/>
  <c r="C7" i="1" l="1"/>
  <c r="N14" i="1"/>
  <c r="L5" i="1" s="1"/>
</calcChain>
</file>

<file path=xl/sharedStrings.xml><?xml version="1.0" encoding="utf-8"?>
<sst xmlns="http://schemas.openxmlformats.org/spreadsheetml/2006/main" count="33" uniqueCount="30">
  <si>
    <t>Poročilo o potovalnih stroških</t>
  </si>
  <si>
    <t>Ime</t>
  </si>
  <si>
    <t>Oddelek</t>
  </si>
  <si>
    <t>Obdobje</t>
  </si>
  <si>
    <t>Datum</t>
  </si>
  <si>
    <t>Skupaj</t>
  </si>
  <si>
    <t>Maja Košir</t>
  </si>
  <si>
    <t>Prodaja</t>
  </si>
  <si>
    <t>Opis stroškov</t>
  </si>
  <si>
    <t>Potovanje do pisarne stranke</t>
  </si>
  <si>
    <t>Kosilo s stranko</t>
  </si>
  <si>
    <t>Popoldanski seminar</t>
  </si>
  <si>
    <t>Potovanje do letališča</t>
  </si>
  <si>
    <t>Pooblastila oseba</t>
  </si>
  <si>
    <t>Datum pošiljke</t>
  </si>
  <si>
    <t>Letalska karta</t>
  </si>
  <si>
    <t>Nastanitev</t>
  </si>
  <si>
    <t>Aleš Bizjak</t>
  </si>
  <si>
    <t>Obroki in napitnina</t>
  </si>
  <si>
    <t>Konference in seminarji</t>
  </si>
  <si>
    <t>Povračilo na podlagi kilometrine</t>
  </si>
  <si>
    <t>Rok povračila</t>
  </si>
  <si>
    <t>Kilometrina</t>
  </si>
  <si>
    <t>Povračilo kilometrine</t>
  </si>
  <si>
    <t>Razno</t>
  </si>
  <si>
    <t>Menjalni tečaj valute</t>
  </si>
  <si>
    <t>Valuta stroškov</t>
  </si>
  <si>
    <t>CAD</t>
  </si>
  <si>
    <t>EUR</t>
  </si>
  <si>
    <t>Prevoz Transport 
(gorivo, najem vozila, taksi)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</si>
</sst>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164" formatCode="_(&quot;$&quot;* #,##0.00_);_(&quot;$&quot;* \(#,##0.00\);_(&quot;$&quot;* &quot;-&quot;??_);_(@_)"/>
    <numFmt numFmtId="165" formatCode="&quot;$&quot;#,##0.00"/>
    <numFmt numFmtId="166" formatCode="#,##0.00\ &quot;€&quot;"/>
  </numFmts>
  <fonts count="1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164" fontId="1" fillId="0" borderId="0" applyFont="0" applyFill="0" applyBorder="0" applyAlignment="0" applyProtection="0"/>
    <xf numFmtId="165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8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33">
    <xf numFmtId="0" fontId="0" fillId="0" borderId="0" xfId="0">
      <alignment horizontal="left" vertical="center" wrapText="1" indent="1"/>
    </xf>
    <xf numFmtId="0" fontId="0" fillId="2" borderId="0" xfId="0" applyFill="1" applyProtection="1">
      <alignment horizontal="left" vertical="center" wrapText="1" indent="1"/>
      <protection locked="0"/>
    </xf>
    <xf numFmtId="0" fontId="10" fillId="6" borderId="0" xfId="8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6" borderId="0" xfId="8">
      <alignment horizontal="center" vertical="top" wrapText="1"/>
    </xf>
    <xf numFmtId="14" fontId="0" fillId="0" borderId="8" xfId="16" applyNumberFormat="1" applyFont="1" applyFill="1" applyAlignment="1">
      <alignment horizontal="left" vertical="center" indent="1"/>
    </xf>
    <xf numFmtId="0" fontId="6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3" fillId="2" borderId="0" xfId="13" applyProtection="1">
      <alignment horizontal="right" vertical="center"/>
      <protection locked="0"/>
    </xf>
    <xf numFmtId="0" fontId="0" fillId="0" borderId="0" xfId="0" applyBorder="1">
      <alignment horizontal="left" vertical="center" wrapText="1" indent="1"/>
    </xf>
    <xf numFmtId="0" fontId="9" fillId="0" borderId="0" xfId="1">
      <alignment horizontal="right" vertical="center"/>
    </xf>
    <xf numFmtId="0" fontId="0" fillId="0" borderId="4" xfId="0" applyBorder="1">
      <alignment horizontal="left" vertical="center" wrapText="1" indent="1"/>
    </xf>
    <xf numFmtId="0" fontId="0" fillId="0" borderId="5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7" xfId="0" applyBorder="1">
      <alignment horizontal="left" vertical="center" wrapText="1" indent="1"/>
    </xf>
    <xf numFmtId="0" fontId="0" fillId="0" borderId="8" xfId="16" applyFont="1" applyFill="1">
      <alignment horizontal="left" vertical="center" wrapText="1" indent="1"/>
    </xf>
    <xf numFmtId="166" fontId="0" fillId="0" borderId="0" xfId="0" applyNumberFormat="1" applyFont="1" applyFill="1" applyBorder="1" applyAlignment="1" applyProtection="1">
      <alignment horizontal="right" vertical="center" indent="1"/>
    </xf>
    <xf numFmtId="7" fontId="7" fillId="0" borderId="8" xfId="16" applyNumberFormat="1" applyFont="1" applyFill="1" applyAlignment="1">
      <alignment horizontal="right" vertical="center" indent="1"/>
    </xf>
    <xf numFmtId="14" fontId="7" fillId="0" borderId="0" xfId="15" applyBorder="1" applyAlignment="1">
      <alignment horizontal="left" vertical="center" indent="1"/>
      <protection locked="0"/>
    </xf>
    <xf numFmtId="0" fontId="0" fillId="0" borderId="0" xfId="0" applyFill="1" applyBorder="1" applyAlignment="1">
      <alignment horizontal="left" vertical="center" wrapText="1" indent="1"/>
    </xf>
    <xf numFmtId="4" fontId="7" fillId="0" borderId="0" xfId="6" applyAlignment="1" applyProtection="1">
      <alignment horizontal="right" vertical="center" wrapText="1" indent="1"/>
      <protection locked="0"/>
    </xf>
    <xf numFmtId="4" fontId="7" fillId="0" borderId="0" xfId="6" applyAlignment="1" applyProtection="1">
      <alignment horizontal="right" vertical="center" wrapText="1" indent="1"/>
    </xf>
    <xf numFmtId="4" fontId="7" fillId="0" borderId="0" xfId="6" applyAlignment="1">
      <alignment horizontal="right" vertical="center" wrapText="1" indent="1"/>
    </xf>
    <xf numFmtId="0" fontId="0" fillId="0" borderId="0" xfId="17" applyFont="1" applyFill="1" applyBorder="1" applyAlignment="1">
      <alignment horizontal="right" vertical="center" indent="1"/>
      <protection locked="0"/>
    </xf>
    <xf numFmtId="7" fontId="0" fillId="0" borderId="0" xfId="12" applyFont="1" applyFill="1" applyBorder="1" applyAlignment="1" applyProtection="1">
      <alignment horizontal="right" vertical="center" indent="1"/>
    </xf>
    <xf numFmtId="0" fontId="9" fillId="0" borderId="9" xfId="1" applyBorder="1">
      <alignment horizontal="right" vertical="center"/>
    </xf>
    <xf numFmtId="0" fontId="9" fillId="0" borderId="0" xfId="1">
      <alignment horizontal="right" vertical="center"/>
    </xf>
    <xf numFmtId="0" fontId="9" fillId="0" borderId="10" xfId="1" applyBorder="1">
      <alignment horizontal="right" vertical="center"/>
    </xf>
    <xf numFmtId="0" fontId="3" fillId="2" borderId="0" xfId="13" applyProtection="1">
      <alignment horizontal="right" vertical="center"/>
      <protection locked="0"/>
    </xf>
    <xf numFmtId="0" fontId="0" fillId="0" borderId="8" xfId="16" applyFont="1" applyFill="1">
      <alignment horizontal="left" vertical="center" wrapText="1" indent="1"/>
    </xf>
    <xf numFmtId="14" fontId="7" fillId="0" borderId="8" xfId="16" applyNumberFormat="1" applyAlignment="1">
      <alignment horizontal="left" vertical="center" indent="1"/>
    </xf>
  </cellXfs>
  <cellStyles count="18">
    <cellStyle name="40 % – Poudarek6" xfId="5" builtinId="51" customBuiltin="1"/>
    <cellStyle name="Datum" xfId="15"/>
    <cellStyle name="Izhod" xfId="7" builtinId="21" customBuiltin="1"/>
    <cellStyle name="Naslov" xfId="13" builtinId="15" customBuiltin="1"/>
    <cellStyle name="Naslov 1" xfId="1" builtinId="16" customBuiltin="1"/>
    <cellStyle name="Naslov 2" xfId="8" builtinId="17" customBuiltin="1"/>
    <cellStyle name="Naslov 3" xfId="9" builtinId="18" hidden="1" customBuiltin="1"/>
    <cellStyle name="Naslov 4" xfId="14" builtinId="19" hidden="1" customBuiltin="1"/>
    <cellStyle name="Navadno" xfId="0" builtinId="0" customBuiltin="1"/>
    <cellStyle name="Pojasnjevalno besedilo" xfId="2" builtinId="53" customBuiltin="1"/>
    <cellStyle name="Poudarek6" xfId="4" builtinId="49" customBuiltin="1"/>
    <cellStyle name="Računanje" xfId="11" builtinId="22" customBuiltin="1"/>
    <cellStyle name="Valuta" xfId="12" builtinId="4" customBuiltin="1"/>
    <cellStyle name="Valuta [0]" xfId="10" builtinId="7" customBuiltin="1"/>
    <cellStyle name="Valuta stroškov" xfId="17"/>
    <cellStyle name="Vnos" xfId="6" builtinId="20" customBuiltin="1"/>
    <cellStyle name="Vnosno polje" xfId="16"/>
    <cellStyle name="Vsota" xfId="3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6032593768116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left" vertical="center" textRotation="0" wrapText="0" indent="1" justifyLastLine="0" shrinkToFit="0" readingOrder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Poročilo o potovalnih stroških" defaultPivotStyle="PivotStyleLight16">
    <tableStyle name="Poročilo o potovalnih stroških" pivot="0" count="3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738331</xdr:colOff>
      <xdr:row>0</xdr:row>
      <xdr:rowOff>0</xdr:rowOff>
    </xdr:from>
    <xdr:to>
      <xdr:col>3</xdr:col>
      <xdr:colOff>313170</xdr:colOff>
      <xdr:row>1</xdr:row>
      <xdr:rowOff>42430</xdr:rowOff>
    </xdr:to>
    <xdr:grpSp>
      <xdr:nvGrpSpPr>
        <xdr:cNvPr id="1027" name="Skupina 3" descr="Letalo, avtobus in avtomobi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938356" y="0"/>
          <a:ext cx="2851439" cy="994930"/>
          <a:chOff x="110" y="24"/>
          <a:chExt cx="173" cy="62"/>
        </a:xfrm>
      </xdr:grpSpPr>
      <xdr:sp macro="" textlink="">
        <xdr:nvSpPr>
          <xdr:cNvPr id="1026" name="Samooblika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Pravokotnik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Prostoročno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Prostoročno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Prostoročno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Prostoročno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Prostoročno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Prostoročno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Prostoročno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Prostoročno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Prostoročno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Prostoročno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Prostoročno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Prostoročno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Prostoročno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Prostoročno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Prostoročno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Prostoročno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Stroški" displayName="Stroški" ref="B9:N14" totalsRowCount="1">
  <autoFilter ref="B9:N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atum" totalsRowLabel="Skupaj" dataDxfId="25" totalsRowDxfId="24" dataCellStyle="Datum"/>
    <tableColumn id="2" name="Opis stroškov" dataDxfId="23" totalsRowDxfId="22" dataCellStyle="Navadno"/>
    <tableColumn id="3" name="Letalska karta" totalsRowFunction="sum" dataDxfId="21" totalsRowDxfId="20" dataCellStyle="Vnos"/>
    <tableColumn id="4" name="Nastanitev" totalsRowFunction="sum" dataDxfId="19" totalsRowDxfId="18" dataCellStyle="Vnos"/>
    <tableColumn id="5" name="Prevoz Transport _x000a_(gorivo, najem vozila, taksi)" totalsRowFunction="sum" dataDxfId="17" totalsRowDxfId="16" dataCellStyle="Vnos"/>
    <tableColumn id="6" name="Obroki in napitnina" totalsRowFunction="sum" dataDxfId="15" totalsRowDxfId="14" dataCellStyle="Vnos"/>
    <tableColumn id="7" name="Konference in seminarji" totalsRowFunction="sum" dataDxfId="13" totalsRowDxfId="12" dataCellStyle="Vnos"/>
    <tableColumn id="8" name="Kilometrina" totalsRowFunction="sum" dataDxfId="11" totalsRowDxfId="10" dataCellStyle="Vnos"/>
    <tableColumn id="9" name="Povračilo kilometrine" totalsRowFunction="sum" dataDxfId="9" totalsRowDxfId="8" dataCellStyle="Vnos">
      <calculatedColumnFormula>IF('Poročilo o stroških'!I10&lt;&gt;"",'Poročilo o stroških'!I10*TarifaNaKilometer,"")</calculatedColumnFormula>
    </tableColumn>
    <tableColumn id="10" name="Razno" totalsRowFunction="sum" dataDxfId="7" totalsRowDxfId="6" dataCellStyle="Vnos"/>
    <tableColumn id="11" name="Menjalni tečaj valute" dataDxfId="5" totalsRowDxfId="4" dataCellStyle="Vnos"/>
    <tableColumn id="12" name="Valuta stroškov" dataDxfId="3" totalsRowDxfId="2" dataCellStyle="Valuta stroškov"/>
    <tableColumn id="13" name="Skupaj" totalsRowFunction="sum" dataDxfId="1" totalsRowDxfId="0" dataCellStyle="Valuta">
      <calculatedColumnFormula>IFERROR(IF(OR('Poročilo o stroških'!$L10="",'Poročilo o stroških'!$L10=1),SUM('Poročilo o stroških'!$J10:$K10,'Poročilo o stroških'!$D10:$H10)*1,SUM('Poročilo o stroških'!$J10:$K10,'Poročilo o stroških'!$D10:$H10)/'Poročilo o stroških'!$L10),"")</calculatedColumnFormula>
    </tableColumn>
  </tableColumns>
  <tableStyleInfo name="Poročilo o potovalnih stroških" showFirstColumn="0" showLastColumn="0" showRowStripes="1" showColumnStripes="0"/>
  <extLst>
    <ext xmlns:x14="http://schemas.microsoft.com/office/spreadsheetml/2009/9/main" uri="{504A1905-F514-4f6f-8877-14C23A59335A}">
      <x14:table altTextSummary="Seznam stroškov s podrobnostmi, kot so datum, opis, cena vozovnice, nastanitev, mestni prevoz, hrana, konference in seminarji, povračilo kilometrine, razno, menjalni tečaj, valuta stroškov in skupaj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14"/>
  <sheetViews>
    <sheetView showGridLines="0" tabSelected="1" zoomScaleNormal="100" workbookViewId="0"/>
  </sheetViews>
  <sheetFormatPr defaultColWidth="11.5" defaultRowHeight="30" customHeight="1" x14ac:dyDescent="0.25"/>
  <cols>
    <col min="1" max="1" width="2.625" customWidth="1"/>
    <col min="2" max="2" width="12.375" customWidth="1"/>
    <col min="3" max="3" width="30.625" customWidth="1"/>
    <col min="4" max="4" width="15.375" customWidth="1"/>
    <col min="5" max="5" width="14.25" customWidth="1"/>
    <col min="6" max="6" width="26.5" customWidth="1"/>
    <col min="7" max="7" width="13.625" customWidth="1"/>
    <col min="8" max="8" width="18.875" customWidth="1"/>
    <col min="9" max="9" width="12.125" customWidth="1"/>
    <col min="10" max="10" width="16.375" customWidth="1"/>
    <col min="11" max="11" width="14.5" customWidth="1"/>
    <col min="12" max="12" width="15" customWidth="1"/>
    <col min="13" max="13" width="11.625" customWidth="1"/>
    <col min="14" max="14" width="16.5" customWidth="1"/>
    <col min="15" max="15" width="2.625" customWidth="1"/>
  </cols>
  <sheetData>
    <row r="1" spans="2:14" ht="75" customHeight="1" x14ac:dyDescent="0.25">
      <c r="B1" s="30" t="s">
        <v>0</v>
      </c>
      <c r="C1" s="30"/>
      <c r="D1" s="30"/>
      <c r="E1" s="30"/>
      <c r="F1" s="30"/>
      <c r="G1" s="10"/>
      <c r="H1" s="10"/>
      <c r="I1" s="10"/>
      <c r="J1" s="1"/>
      <c r="K1" s="1"/>
      <c r="L1" s="1"/>
      <c r="M1" s="1"/>
      <c r="N1" s="1"/>
    </row>
    <row r="2" spans="2:14" ht="15" customHeight="1" x14ac:dyDescent="0.25">
      <c r="B2" s="11"/>
    </row>
    <row r="3" spans="2:14" ht="30" customHeight="1" x14ac:dyDescent="0.25">
      <c r="B3" s="12" t="s">
        <v>1</v>
      </c>
      <c r="C3" s="17" t="s">
        <v>6</v>
      </c>
      <c r="D3" s="27" t="s">
        <v>13</v>
      </c>
      <c r="E3" s="28"/>
      <c r="F3" s="29"/>
      <c r="G3" s="31" t="s">
        <v>17</v>
      </c>
      <c r="H3" s="31"/>
      <c r="I3" s="27" t="s">
        <v>20</v>
      </c>
      <c r="J3" s="28"/>
      <c r="K3" s="29"/>
      <c r="L3" s="19">
        <v>0.32</v>
      </c>
      <c r="M3" s="13"/>
    </row>
    <row r="4" spans="2:14" ht="8.1" customHeight="1" x14ac:dyDescent="0.25">
      <c r="B4" s="11"/>
      <c r="F4" s="11"/>
      <c r="G4" s="14"/>
      <c r="H4" s="15"/>
      <c r="J4" s="11"/>
      <c r="K4" s="11"/>
    </row>
    <row r="5" spans="2:14" ht="30" customHeight="1" x14ac:dyDescent="0.25">
      <c r="B5" s="12" t="s">
        <v>2</v>
      </c>
      <c r="C5" s="17" t="s">
        <v>7</v>
      </c>
      <c r="D5" s="27" t="s">
        <v>14</v>
      </c>
      <c r="E5" s="28"/>
      <c r="F5" s="29"/>
      <c r="G5" s="32">
        <f ca="1">TODAY()</f>
        <v>43119</v>
      </c>
      <c r="H5" s="32"/>
      <c r="I5" s="27" t="s">
        <v>21</v>
      </c>
      <c r="J5" s="28"/>
      <c r="K5" s="29"/>
      <c r="L5" s="19">
        <f>RokPovračilaStroškov</f>
        <v>550.38460118655246</v>
      </c>
      <c r="M5" s="13"/>
    </row>
    <row r="6" spans="2:14" ht="8.1" customHeight="1" x14ac:dyDescent="0.25">
      <c r="B6" s="11"/>
      <c r="C6" s="16"/>
      <c r="D6" s="11"/>
      <c r="E6" s="11"/>
      <c r="F6" s="11"/>
      <c r="L6" s="15"/>
    </row>
    <row r="7" spans="2:14" ht="30" customHeight="1" x14ac:dyDescent="0.25">
      <c r="B7" s="12" t="s">
        <v>3</v>
      </c>
      <c r="C7" s="7" t="str">
        <f ca="1">IF(MIN(B10:B13)=MAX(B10:B13),TEXT(MIN(B10:B13),"d.m.yy"),"Od "&amp;TEXT(MIN(B10:B13),"d.m.yy")&amp;" do "&amp;TEXT(MAX(B10:B13),"d.m.yy"))</f>
        <v>Od 20.12.17 do 25.12.17</v>
      </c>
      <c r="D7" s="11"/>
      <c r="E7" s="11"/>
      <c r="F7" s="11"/>
    </row>
    <row r="8" spans="2:14" ht="15" customHeight="1" x14ac:dyDescent="0.25">
      <c r="B8" s="11"/>
      <c r="C8" s="15"/>
      <c r="F8" s="11"/>
      <c r="G8" s="11"/>
      <c r="H8" s="11"/>
    </row>
    <row r="9" spans="2:14" ht="37.5" customHeight="1" x14ac:dyDescent="0.25">
      <c r="B9" s="2" t="s">
        <v>4</v>
      </c>
      <c r="C9" s="6" t="s">
        <v>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19</v>
      </c>
      <c r="I9" s="6" t="s">
        <v>22</v>
      </c>
      <c r="J9" s="6" t="s">
        <v>23</v>
      </c>
      <c r="K9" s="6" t="s">
        <v>24</v>
      </c>
      <c r="L9" s="2" t="s">
        <v>25</v>
      </c>
      <c r="M9" s="2" t="s">
        <v>26</v>
      </c>
      <c r="N9" s="6" t="s">
        <v>5</v>
      </c>
    </row>
    <row r="10" spans="2:14" ht="30" customHeight="1" x14ac:dyDescent="0.25">
      <c r="B10" s="20">
        <f ca="1">TODAY()-30</f>
        <v>43089</v>
      </c>
      <c r="C10" s="21" t="s">
        <v>9</v>
      </c>
      <c r="D10" s="22">
        <v>350</v>
      </c>
      <c r="E10" s="22">
        <v>150</v>
      </c>
      <c r="F10" s="22">
        <v>45</v>
      </c>
      <c r="G10" s="22">
        <v>12</v>
      </c>
      <c r="H10" s="22">
        <v>50</v>
      </c>
      <c r="I10" s="22">
        <v>35</v>
      </c>
      <c r="J10" s="23">
        <f>IF('Poročilo o stroških'!I10&lt;&gt;"",'Poročilo o stroških'!I10*TarifaNaKilometer,"")</f>
        <v>11.200000000000001</v>
      </c>
      <c r="K10" s="22"/>
      <c r="L10" s="24">
        <v>1.5169999999999999</v>
      </c>
      <c r="M10" s="25" t="s">
        <v>27</v>
      </c>
      <c r="N10" s="26">
        <f>IFERROR(IF(OR('Poročilo o stroških'!$L10="",'Poročilo o stroških'!$L10=1),SUM('Poročilo o stroških'!$J10:$K10,'Poročilo o stroških'!$D10:$H10)*1,SUM('Poročilo o stroških'!$J10:$K10,'Poročilo o stroških'!$D10:$H10)/'Poročilo o stroških'!$L10),"")</f>
        <v>407.51483190507588</v>
      </c>
    </row>
    <row r="11" spans="2:14" ht="30" customHeight="1" x14ac:dyDescent="0.25">
      <c r="B11" s="20">
        <f t="shared" ref="B11:B12" ca="1" si="0">TODAY()-30</f>
        <v>43089</v>
      </c>
      <c r="C11" s="21" t="s">
        <v>10</v>
      </c>
      <c r="D11" s="22"/>
      <c r="E11" s="22"/>
      <c r="F11" s="22"/>
      <c r="G11" s="22">
        <v>24.3</v>
      </c>
      <c r="H11" s="22"/>
      <c r="I11" s="22">
        <v>12</v>
      </c>
      <c r="J11" s="23">
        <f>IF('Poročilo o stroških'!I11&lt;&gt;"",'Poročilo o stroških'!I11*TarifaNaKilometer,"")</f>
        <v>3.84</v>
      </c>
      <c r="K11" s="22"/>
      <c r="L11" s="24">
        <v>1.5169999999999999</v>
      </c>
      <c r="M11" s="25" t="s">
        <v>27</v>
      </c>
      <c r="N11" s="26">
        <f>IFERROR(IF(OR('Poročilo o stroških'!$L11="",'Poročilo o stroških'!$L11=1),SUM('Poročilo o stroških'!$J11:$K11,'Poročilo o stroških'!$D11:$H11)*1,SUM('Poročilo o stroških'!$J11:$K11,'Poročilo o stroških'!$D11:$H11)/'Poročilo o stroških'!$L11),"")</f>
        <v>18.5497692814766</v>
      </c>
    </row>
    <row r="12" spans="2:14" ht="30" customHeight="1" x14ac:dyDescent="0.25">
      <c r="B12" s="20">
        <f t="shared" ca="1" si="0"/>
        <v>43089</v>
      </c>
      <c r="C12" s="21" t="s">
        <v>11</v>
      </c>
      <c r="D12" s="22"/>
      <c r="E12" s="22"/>
      <c r="F12" s="22"/>
      <c r="G12" s="22"/>
      <c r="H12" s="22">
        <v>100</v>
      </c>
      <c r="I12" s="22">
        <v>6</v>
      </c>
      <c r="J12" s="23">
        <f>IF('Poročilo o stroških'!I12&lt;&gt;"",'Poročilo o stroških'!I12*TarifaNaKilometer,"")</f>
        <v>1.92</v>
      </c>
      <c r="K12" s="22"/>
      <c r="L12" s="24">
        <v>1</v>
      </c>
      <c r="M12" s="25" t="s">
        <v>28</v>
      </c>
      <c r="N12" s="26">
        <f>IFERROR(IF(OR('Poročilo o stroških'!$L12="",'Poročilo o stroških'!$L12=1),SUM('Poročilo o stroških'!$J12:$K12,'Poročilo o stroških'!$D12:$H12)*1,SUM('Poročilo o stroških'!$J12:$K12,'Poročilo o stroških'!$D12:$H12)/'Poročilo o stroških'!$L12),"")</f>
        <v>101.92</v>
      </c>
    </row>
    <row r="13" spans="2:14" ht="30" customHeight="1" x14ac:dyDescent="0.25">
      <c r="B13" s="20">
        <f ca="1">TODAY()-25</f>
        <v>43094</v>
      </c>
      <c r="C13" s="21" t="s">
        <v>12</v>
      </c>
      <c r="D13" s="22"/>
      <c r="E13" s="22"/>
      <c r="F13" s="22"/>
      <c r="G13" s="22"/>
      <c r="H13" s="22"/>
      <c r="I13" s="22">
        <v>70</v>
      </c>
      <c r="J13" s="23">
        <f>IF('Poročilo o stroških'!I13&lt;&gt;"",'Poročilo o stroških'!I13*TarifaNaKilometer,"")</f>
        <v>22.400000000000002</v>
      </c>
      <c r="K13" s="22"/>
      <c r="L13" s="24">
        <v>1</v>
      </c>
      <c r="M13" s="25" t="s">
        <v>28</v>
      </c>
      <c r="N13" s="26">
        <f>IFERROR(IF(OR('Poročilo o stroških'!$L13="",'Poročilo o stroških'!$L13=1),SUM('Poročilo o stroških'!$J13:$K13,'Poročilo o stroških'!$D13:$H13)*1,SUM('Poročilo o stroških'!$J13:$K13,'Poročilo o stroških'!$D13:$H13)/'Poročilo o stroških'!$L13),"")</f>
        <v>22.400000000000002</v>
      </c>
    </row>
    <row r="14" spans="2:14" ht="30" customHeight="1" x14ac:dyDescent="0.25">
      <c r="B14" s="8" t="s">
        <v>5</v>
      </c>
      <c r="C14" s="3"/>
      <c r="D14" s="4">
        <f>SUBTOTAL(109,Stroški[Letalska karta])</f>
        <v>350</v>
      </c>
      <c r="E14" s="4">
        <f>SUBTOTAL(109,Stroški[Nastanitev])</f>
        <v>150</v>
      </c>
      <c r="F14" s="9">
        <f>SUBTOTAL(109,Stroški[Prevoz Transport 
(gorivo, najem vozila, taksi)])</f>
        <v>45</v>
      </c>
      <c r="G14" s="4">
        <f>SUBTOTAL(109,Stroški[Obroki in napitnina])</f>
        <v>36.299999999999997</v>
      </c>
      <c r="H14" s="4">
        <f>SUBTOTAL(109,Stroški[Konference in seminarji])</f>
        <v>150</v>
      </c>
      <c r="I14" s="4">
        <f>SUBTOTAL(109,Stroški[Kilometrina])</f>
        <v>123</v>
      </c>
      <c r="J14" s="4">
        <f>SUBTOTAL(109,Stroški[Povračilo kilometrine])</f>
        <v>39.36</v>
      </c>
      <c r="K14" s="4">
        <f>SUBTOTAL(109,Stroški[Razno])</f>
        <v>0</v>
      </c>
      <c r="L14" s="5"/>
      <c r="M14" s="5"/>
      <c r="N14" s="18">
        <f>SUBTOTAL(109,Stroški[Skupaj])</f>
        <v>550.38460118655246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xWindow="39" yWindow="298" count="31">
    <dataValidation type="date" operator="greaterThan" allowBlank="1" showInputMessage="1" showErrorMessage="1" sqref="B10:B13">
      <formula1>37622</formula1>
    </dataValidation>
    <dataValidation allowBlank="1" showInputMessage="1" showErrorMessage="1" errorTitle="OPOZORILO" error="Ta celica je samodejno izpolnjena in je ni dovoljeno prepisati. Če celico prepišete, izračun na tem delovnem listu ne bo deloval." sqref="N10:N13"/>
    <dataValidation allowBlank="1" showInputMessage="1" showErrorMessage="1" prompt="S tem delovnim listom lahko ustvarite Poročilo o potovalnih stroških. V dano tabelo vnesite »Opis stroškov« z datumom. Rok povračila je samodejno izračunan" sqref="A1"/>
    <dataValidation allowBlank="1" showInputMessage="1" showErrorMessage="1" prompt="V to celico vnesite naslov delovnega lista. Vnesite »Podrobnosti o potovanju« v celice od B3 do L7." sqref="B1:F1"/>
    <dataValidation allowBlank="1" showInputMessage="1" showErrorMessage="1" prompt="Obdobje se samodejno posodobi v celici na desni skladno z vnosi v spodnji tabeli stroškov." sqref="B7"/>
    <dataValidation allowBlank="1" showInputMessage="1" showErrorMessage="1" prompt="V to celico vnesite »Oddelek«." sqref="C5"/>
    <dataValidation allowBlank="1" showInputMessage="1" showErrorMessage="1" prompt="V celico na desni vnesite »Oddelek«" sqref="B5"/>
    <dataValidation allowBlank="1" showInputMessage="1" showErrorMessage="1" prompt="V to celico vnesite »Ime«." sqref="C3"/>
    <dataValidation allowBlank="1" showInputMessage="1" showErrorMessage="1" prompt="V celico na desni vnesite »Ime«" sqref="B3"/>
    <dataValidation type="custom" errorStyle="warning" allowBlank="1" showInputMessage="1" showErrorMessage="1" error="Te celice ne smete prepisati. Če celico prepišete, izračun na tem delovnem listu ne bo deloval." prompt="Obdobje se samodejno posodobi skladno z vnosi v spodnji tabeli stroškov." sqref="C7">
      <formula1>LEN(C7)=""</formula1>
    </dataValidation>
    <dataValidation allowBlank="1" showInputMessage="1" showErrorMessage="1" prompt="V to celico datum pošiljke" sqref="G5"/>
    <dataValidation allowBlank="1" showInputMessage="1" showErrorMessage="1" prompt="V celico na desni vnesite datum pošiljke poročila o stroških" sqref="D5"/>
    <dataValidation allowBlank="1" showInputMessage="1" showErrorMessage="1" prompt="V to celico vnesite ime pooblaščene osebe" sqref="G3:H3"/>
    <dataValidation allowBlank="1" showInputMessage="1" showErrorMessage="1" prompt="V celico na desni vnesite osebo, ki je pooblastila stroške" sqref="D3"/>
    <dataValidation allowBlank="1" showInputMessage="1" showErrorMessage="1" prompt="V celici na desni je samodejno izračunan rok povračila" sqref="I5"/>
    <dataValidation allowBlank="1" showInputMessage="1" showErrorMessage="1" prompt="V celico na desni vnesite povračilo na podlagi kilometrine" sqref="I3"/>
    <dataValidation allowBlank="1" showInputMessage="1" showErrorMessage="1" prompt="V to celico vnesite povračilo na podlagi kilometrine" sqref="L3"/>
    <dataValidation allowBlank="1" showInputMessage="1" showErrorMessage="1" prompt="V tej celici je samodejno izračunan rok povračila" sqref="L5"/>
    <dataValidation allowBlank="1" showInputMessage="1" showErrorMessage="1" prompt="V tem stolpcu je pod to glavo samodejno izračunana skupna vrednost vsake vrstice" sqref="N9"/>
    <dataValidation allowBlank="1" showInputMessage="1" showErrorMessage="1" prompt="V ta stolpec pod to glavo vnesite valuto stroškov" sqref="M9"/>
    <dataValidation allowBlank="1" showInputMessage="1" showErrorMessage="1" prompt="V ta stolpec pod to glavo vnesite menjalni tečaj valute" sqref="L9"/>
    <dataValidation allowBlank="1" showInputMessage="1" showErrorMessage="1" prompt="V ta stolpec pod to glavo vnesite znesek raznih stroškov" sqref="K9"/>
    <dataValidation allowBlank="1" showInputMessage="1" showErrorMessage="1" prompt="V tem stolpcu pod to glavo je samodejno izračunano povračilo kilometrine" sqref="J9"/>
    <dataValidation allowBlank="1" showInputMessage="1" showErrorMessage="1" prompt="V ta stolpec pod to glavo vnesite kilometrino" sqref="I9"/>
    <dataValidation allowBlank="1" showInputMessage="1" showErrorMessage="1" prompt="V ta stolpec pod to glavo vnesite znesek za seminarje in konference" sqref="H9"/>
    <dataValidation allowBlank="1" showInputMessage="1" showErrorMessage="1" prompt="V ta stolpec pod to glavo vnesite znesek za obroke in napitnine" sqref="G9"/>
    <dataValidation allowBlank="1" showInputMessage="1" showErrorMessage="1" prompt="V ta stolpec pod to glavo vnesite znesel za prevoz" sqref="F9"/>
    <dataValidation allowBlank="1" showInputMessage="1" showErrorMessage="1" prompt="V ta stolpec pod to glavo vnesite znesek za nastanitev" sqref="E9"/>
    <dataValidation allowBlank="1" showInputMessage="1" showErrorMessage="1" prompt="V ta stolpec pod to glavo vnesite znesek za letalske vozovnice" sqref="D9"/>
    <dataValidation allowBlank="1" showInputMessage="1" showErrorMessage="1" prompt="V ta stolpec pod to glavo vnesite opis stroškov" sqref="C9"/>
    <dataValidation allowBlank="1" showInputMessage="1" showErrorMessage="1" prompt="V ta stolpec pod to glavo vnesite datum stroškov " sqref="B9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N10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4</vt:i4>
      </vt:variant>
    </vt:vector>
  </HeadingPairs>
  <TitlesOfParts>
    <vt:vector size="5" baseType="lpstr">
      <vt:lpstr>Poročilo o stroških</vt:lpstr>
      <vt:lpstr>NaslovStolpca1</vt:lpstr>
      <vt:lpstr>RokPovračilaStroškov</vt:lpstr>
      <vt:lpstr>TarifaNaKilometer</vt:lpstr>
      <vt:lpstr>'Poročilo o stroških'!Tiskanje_naslovov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2017-03-08T06:18:36Z</dcterms:created>
  <dcterms:modified xsi:type="dcterms:W3CDTF">2018-01-19T03:08:04Z</dcterms:modified>
</cp:coreProperties>
</file>