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19200" windowHeight="11745"/>
  </bookViews>
  <sheets>
    <sheet name="Santaupų skaičiuoklė" sheetId="1" r:id="rId1"/>
  </sheets>
  <definedNames>
    <definedName name="DienosIkiĮvykio">'Santaupų skaičiuoklė'!$C$28</definedName>
    <definedName name="DviejųSavaičiųSantaupos">'Santaupų skaičiuoklė'!$E$25</definedName>
    <definedName name="ĮvykioData">'Santaupų skaičiuoklė'!$C$6</definedName>
    <definedName name="ĮvykioKaštai">'Santaupų skaičiuoklė'!$C$10</definedName>
    <definedName name="KasdienėsSantaupos">'Santaupų skaičiuoklė'!$C$25</definedName>
    <definedName name="KasDviSavaitesIkiĮvykio">'Santaupų skaičiuoklė'!$E$28</definedName>
    <definedName name="MėnesiaiIkiĮvykio">'Santaupų skaičiuoklė'!$F$28</definedName>
    <definedName name="MėnesioSantaupos">'Santaupų skaičiuoklė'!$F$25</definedName>
    <definedName name="MetaiIkiĮvykio">'Santaupų skaičiuoklė'!$G$28</definedName>
    <definedName name="MetinėsSantaupos">'Santaupų skaičiuoklė'!$G$25</definedName>
    <definedName name="SantauposIkiDatos">'Santaupų skaičiuoklė'!$C$18</definedName>
    <definedName name="SantaupųPlanoInformacija">IF(TaupymoDašnumas="Savaitės",SavaitinėsSantaupos,IF(TaupymoDašnumas="Dviejų savaičių",DviejųSavaičiųSantaupos,IF(TaupymoDašnumas="Mėnesio",MėnesioSantaupos,MetinėsSantaupos)))</definedName>
    <definedName name="SantaupųPradžiosData">'Santaupų skaičiuoklė'!$B$6</definedName>
    <definedName name="SavaitėsIkiĮvykio">'Santaupų skaičiuoklė'!$D$28</definedName>
    <definedName name="SavaitinėsSantaupos">'Santaupų skaičiuoklė'!$D$25</definedName>
    <definedName name="SutaupytaSuma">'Santaupų skaičiuoklė'!$C$11</definedName>
    <definedName name="TaupymoDašnumas">'Santaupų skaičiuoklė'!$F$6</definedName>
    <definedName name="Tikslas">'Santaupų skaičiuoklė'!$C$14</definedName>
  </definedNames>
  <calcPr calcId="152511"/>
</workbook>
</file>

<file path=xl/calcChain.xml><?xml version="1.0" encoding="utf-8"?>
<calcChain xmlns="http://schemas.openxmlformats.org/spreadsheetml/2006/main">
  <c r="B6" i="1" l="1"/>
  <c r="C6" i="1" s="1"/>
  <c r="C14" i="1" l="1"/>
  <c r="G28" i="1" l="1"/>
  <c r="F28" i="1"/>
  <c r="C28" i="1"/>
  <c r="D28" i="1" s="1"/>
  <c r="E28" i="1" s="1"/>
  <c r="D25" i="1" l="1"/>
  <c r="C25" i="1"/>
  <c r="G25" i="1"/>
  <c r="F25" i="1"/>
  <c r="E25" i="1" l="1"/>
  <c r="A17" i="1" s="1"/>
  <c r="C18" i="1" l="1"/>
  <c r="C19" i="1" s="1"/>
</calcChain>
</file>

<file path=xl/sharedStrings.xml><?xml version="1.0" encoding="utf-8"?>
<sst xmlns="http://schemas.openxmlformats.org/spreadsheetml/2006/main" count="25" uniqueCount="24">
  <si>
    <t>Dienos</t>
  </si>
  <si>
    <t>Mėnesiai</t>
  </si>
  <si>
    <t>Metai</t>
  </si>
  <si>
    <t>Savaitės</t>
  </si>
  <si>
    <t>Mėnesio</t>
  </si>
  <si>
    <t>Savaitės</t>
  </si>
  <si>
    <t>Dienos</t>
  </si>
  <si>
    <t>Dviejų savaičių</t>
  </si>
  <si>
    <t xml:space="preserve"> Padėti taupyti:</t>
  </si>
  <si>
    <t xml:space="preserve"> Baigti taupyti:</t>
  </si>
  <si>
    <t>Laiko intervalas</t>
  </si>
  <si>
    <t>KELIONĖS KAINA:</t>
  </si>
  <si>
    <t>Taupymo intervalas</t>
  </si>
  <si>
    <t>TAUPYMO PLANO IŠSAMI INFORMACIJA</t>
  </si>
  <si>
    <t xml:space="preserve"> Taupyti pinigus:</t>
  </si>
  <si>
    <t>Metinis</t>
  </si>
  <si>
    <t>ANKSTESNĖS SANTAUPOS:</t>
  </si>
  <si>
    <t>DABARTINIO TAUPYMO TIKSLAS:</t>
  </si>
  <si>
    <t>ŽIEMOS KELIONĖ Į MEKSIKĄ</t>
  </si>
  <si>
    <t>DVIEJŲ SAVAIČIŲ</t>
  </si>
  <si>
    <t>Sutaupiau:</t>
  </si>
  <si>
    <t>Trūksta:</t>
  </si>
  <si>
    <t>Likęs laikas iki tikslo:</t>
  </si>
  <si>
    <t>Sutaupytina 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</si>
</sst>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&quot;$&quot;#,##0"/>
    <numFmt numFmtId="170" formatCode="#,##0\ &quot;Lt&quot;"/>
    <numFmt numFmtId="172" formatCode="yy/mm/dd;@"/>
    <numFmt numFmtId="173" formatCode="yy/mm/dd"/>
  </numFmts>
  <fonts count="13" x14ac:knownFonts="1">
    <font>
      <sz val="11"/>
      <color theme="1" tint="0.34998626667073579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1" tint="0.14999847407452621"/>
      <name val="Verdana"/>
      <family val="2"/>
      <scheme val="minor"/>
    </font>
    <font>
      <sz val="11"/>
      <color theme="0" tint="-4.9989318521683403E-2"/>
      <name val="Verdana"/>
      <family val="2"/>
      <scheme val="minor"/>
    </font>
    <font>
      <b/>
      <sz val="18"/>
      <color theme="4" tint="-0.499984740745262"/>
      <name val="Verdana"/>
      <family val="2"/>
      <scheme val="minor"/>
    </font>
    <font>
      <sz val="11"/>
      <color theme="4" tint="-0.499984740745262"/>
      <name val="Bookman Old Style"/>
      <family val="1"/>
      <scheme val="major"/>
    </font>
    <font>
      <b/>
      <sz val="18"/>
      <color theme="4"/>
      <name val="Verdana"/>
      <family val="2"/>
      <scheme val="minor"/>
    </font>
    <font>
      <b/>
      <sz val="18"/>
      <color theme="1" tint="0.34998626667073579"/>
      <name val="Verdana"/>
      <family val="2"/>
      <scheme val="minor"/>
    </font>
    <font>
      <sz val="11"/>
      <color theme="1" tint="0.34998626667073579"/>
      <name val="Verdana"/>
      <family val="2"/>
      <scheme val="minor"/>
    </font>
    <font>
      <b/>
      <sz val="14"/>
      <color theme="0"/>
      <name val="Verdana"/>
      <family val="2"/>
      <scheme val="minor"/>
    </font>
    <font>
      <b/>
      <sz val="24"/>
      <color theme="1" tint="0.34998626667073579"/>
      <name val="Verdana"/>
      <family val="2"/>
      <scheme val="minor"/>
    </font>
    <font>
      <b/>
      <sz val="11"/>
      <color theme="1" tint="0.34998626667073579"/>
      <name val="Verdana"/>
      <family val="2"/>
      <scheme val="minor"/>
    </font>
    <font>
      <b/>
      <sz val="11"/>
      <color theme="0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10" fillId="0" borderId="0" xfId="3" applyFill="1" applyBorder="1" applyAlignment="1">
      <alignment horizontal="left" vertical="center"/>
    </xf>
    <xf numFmtId="0" fontId="0" fillId="2" borderId="0" xfId="0" applyFill="1"/>
    <xf numFmtId="0" fontId="5" fillId="0" borderId="0" xfId="0" applyFont="1" applyAlignment="1">
      <alignment horizontal="left"/>
    </xf>
    <xf numFmtId="0" fontId="7" fillId="0" borderId="0" xfId="4" applyFill="1" applyAlignment="1">
      <alignment horizontal="left" vertical="center" indent="1"/>
    </xf>
    <xf numFmtId="0" fontId="7" fillId="0" borderId="0" xfId="4" applyFill="1" applyBorder="1" applyAlignment="1">
      <alignment horizontal="left" vertical="center" indent="1"/>
    </xf>
    <xf numFmtId="0" fontId="5" fillId="0" borderId="0" xfId="0" applyFont="1" applyAlignment="1">
      <alignment horizontal="right"/>
    </xf>
    <xf numFmtId="165" fontId="4" fillId="5" borderId="0" xfId="4" applyNumberFormat="1" applyFont="1" applyFill="1" applyBorder="1" applyAlignment="1" applyProtection="1">
      <alignment horizontal="right" vertical="center" indent="1"/>
    </xf>
    <xf numFmtId="0" fontId="6" fillId="0" borderId="0" xfId="4" applyNumberFormat="1" applyFont="1" applyAlignment="1" applyProtection="1">
      <alignment horizontal="left" vertical="center"/>
    </xf>
    <xf numFmtId="165" fontId="6" fillId="0" borderId="0" xfId="4" applyNumberFormat="1" applyFont="1" applyAlignment="1" applyProtection="1">
      <alignment horizontal="right" vertical="center" indent="1"/>
    </xf>
    <xf numFmtId="0" fontId="6" fillId="5" borderId="0" xfId="4" applyNumberFormat="1" applyFont="1" applyFill="1" applyAlignment="1" applyProtection="1">
      <alignment horizontal="left" vertical="center"/>
    </xf>
    <xf numFmtId="165" fontId="6" fillId="5" borderId="0" xfId="4" applyNumberFormat="1" applyFont="1" applyFill="1" applyAlignment="1" applyProtection="1">
      <alignment horizontal="right" vertical="center" indent="1"/>
    </xf>
    <xf numFmtId="0" fontId="0" fillId="0" borderId="0" xfId="0" applyFont="1" applyProtection="1"/>
    <xf numFmtId="0" fontId="0" fillId="5" borderId="0" xfId="0" applyFont="1" applyFill="1" applyProtection="1"/>
    <xf numFmtId="0" fontId="0" fillId="0" borderId="0" xfId="0" applyProtection="1"/>
    <xf numFmtId="0" fontId="6" fillId="0" borderId="0" xfId="4" applyNumberFormat="1" applyFont="1" applyAlignment="1" applyProtection="1">
      <alignment horizontal="left" vertical="center" indent="1"/>
    </xf>
    <xf numFmtId="0" fontId="7" fillId="0" borderId="0" xfId="4" applyFill="1" applyAlignment="1">
      <alignment vertical="center" wrapText="1"/>
    </xf>
    <xf numFmtId="0" fontId="7" fillId="0" borderId="0" xfId="4" applyNumberFormat="1" applyAlignment="1" applyProtection="1">
      <alignment horizontal="left" vertical="center"/>
    </xf>
    <xf numFmtId="0" fontId="8" fillId="0" borderId="0" xfId="0" applyFont="1" applyProtection="1"/>
    <xf numFmtId="0" fontId="7" fillId="5" borderId="4" xfId="4" applyNumberFormat="1" applyFill="1" applyBorder="1" applyAlignment="1" applyProtection="1">
      <alignment horizontal="center" vertical="center"/>
    </xf>
    <xf numFmtId="1" fontId="7" fillId="5" borderId="4" xfId="4" applyNumberFormat="1" applyFill="1" applyBorder="1" applyAlignment="1" applyProtection="1">
      <alignment horizontal="center" vertical="center"/>
    </xf>
    <xf numFmtId="1" fontId="7" fillId="5" borderId="5" xfId="4" applyNumberFormat="1" applyFill="1" applyBorder="1" applyAlignment="1" applyProtection="1">
      <alignment horizontal="center" vertical="center"/>
    </xf>
    <xf numFmtId="0" fontId="11" fillId="5" borderId="3" xfId="5" applyFill="1" applyBorder="1" applyAlignment="1">
      <alignment horizontal="left" vertical="center" indent="1"/>
    </xf>
    <xf numFmtId="0" fontId="8" fillId="5" borderId="0" xfId="1" applyFill="1" applyBorder="1" applyAlignment="1">
      <alignment horizontal="left" vertical="center" indent="1"/>
    </xf>
    <xf numFmtId="0" fontId="11" fillId="5" borderId="3" xfId="5" applyFill="1" applyBorder="1" applyAlignment="1">
      <alignment horizontal="center" vertical="center"/>
    </xf>
    <xf numFmtId="0" fontId="11" fillId="0" borderId="0" xfId="1" applyFont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12" fillId="4" borderId="2" xfId="0" applyFont="1" applyFill="1" applyBorder="1" applyAlignment="1">
      <alignment horizontal="left" vertical="center" indent="1"/>
    </xf>
    <xf numFmtId="0" fontId="10" fillId="0" borderId="0" xfId="3" applyBorder="1" applyAlignment="1" applyProtection="1">
      <alignment horizontal="left" vertical="center" wrapText="1" indent="1"/>
      <protection locked="0"/>
    </xf>
    <xf numFmtId="0" fontId="7" fillId="0" borderId="0" xfId="4" applyNumberFormat="1" applyAlignment="1" applyProtection="1">
      <alignment horizontal="right" vertical="center"/>
      <protection locked="0"/>
    </xf>
    <xf numFmtId="0" fontId="5" fillId="0" borderId="0" xfId="0" applyFont="1" applyAlignment="1">
      <alignment horizontal="left" indent="5"/>
    </xf>
    <xf numFmtId="170" fontId="7" fillId="0" borderId="0" xfId="4" applyNumberFormat="1" applyBorder="1" applyAlignment="1" applyProtection="1">
      <alignment horizontal="right" vertical="center" indent="1"/>
    </xf>
    <xf numFmtId="170" fontId="7" fillId="0" borderId="0" xfId="4" applyNumberFormat="1" applyAlignment="1" applyProtection="1">
      <alignment horizontal="right" vertical="center" indent="1"/>
      <protection locked="0"/>
    </xf>
    <xf numFmtId="170" fontId="9" fillId="3" borderId="0" xfId="2" applyNumberFormat="1" applyFont="1" applyFill="1" applyBorder="1" applyAlignment="1" applyProtection="1">
      <alignment horizontal="right" vertical="center" indent="1"/>
    </xf>
    <xf numFmtId="170" fontId="9" fillId="4" borderId="0" xfId="2" applyNumberFormat="1" applyFont="1" applyFill="1" applyBorder="1" applyAlignment="1" applyProtection="1">
      <alignment horizontal="right" vertical="center" indent="1"/>
    </xf>
    <xf numFmtId="170" fontId="7" fillId="5" borderId="4" xfId="4" applyNumberFormat="1" applyFill="1" applyBorder="1" applyAlignment="1" applyProtection="1">
      <alignment horizontal="center" vertical="center"/>
    </xf>
    <xf numFmtId="170" fontId="7" fillId="5" borderId="5" xfId="4" applyNumberFormat="1" applyFill="1" applyBorder="1" applyAlignment="1" applyProtection="1">
      <alignment horizontal="center" vertical="center"/>
    </xf>
    <xf numFmtId="173" fontId="7" fillId="0" borderId="0" xfId="4" applyNumberFormat="1" applyAlignment="1" applyProtection="1">
      <alignment horizontal="left" vertical="center" indent="5"/>
    </xf>
    <xf numFmtId="172" fontId="7" fillId="0" borderId="0" xfId="4" applyNumberFormat="1" applyAlignment="1" applyProtection="1">
      <alignment horizontal="left" vertical="center"/>
    </xf>
  </cellXfs>
  <cellStyles count="6">
    <cellStyle name="1 antraštė" xfId="4" builtinId="16" customBuiltin="1"/>
    <cellStyle name="2 antraštė" xfId="1" builtinId="17" customBuiltin="1"/>
    <cellStyle name="3 antraštė" xfId="5" builtinId="18" customBuiltin="1"/>
    <cellStyle name="Įprastas" xfId="0" builtinId="0" customBuiltin="1"/>
    <cellStyle name="Pavadinimas" xfId="3" builtinId="15" customBuiltin="1"/>
    <cellStyle name="Suma" xfId="2" builtinId="25"/>
  </cellStyles>
  <dxfs count="0"/>
  <tableStyles count="0" defaultTableStyle="TableStyleMedium9" defaultPivotStyle="PivotStyleLight16"/>
  <colors>
    <mruColors>
      <color rgb="FF6D6E71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/>
          </c:spPr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effectLst/>
            </c:spPr>
          </c:dPt>
          <c:dLbls>
            <c:delete val="1"/>
          </c:dLbls>
          <c:cat>
            <c:strLit>
              <c:ptCount val="2"/>
              <c:pt idx="0">
                <c:v>Įrašyta</c:v>
              </c:pt>
              <c:pt idx="1">
                <c:v>Vis dar reikia</c:v>
              </c:pt>
            </c:strLit>
          </c:cat>
          <c:val>
            <c:numRef>
              <c:f>'Santaupų skaičiuoklė'!$C$18:$C$19</c:f>
              <c:numCache>
                <c:formatCode>#,##0\ "Lt"</c:formatCode>
                <c:ptCount val="2"/>
                <c:pt idx="0">
                  <c:v>4100</c:v>
                </c:pt>
                <c:pt idx="1">
                  <c:v>1900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Įrašyta</c:v>
              </c:pt>
              <c:pt idx="1">
                <c:v>Vis dar reikia</c:v>
              </c:pt>
            </c:strLit>
          </c:cat>
          <c:val>
            <c:numRef>
              <c:f>'Santaupų skaičiuoklė'!$D$18:$D$19</c:f>
              <c:numCache>
                <c:formatCode>#,##0\ "Lt"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lt-L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161926</xdr:colOff>
      <xdr:row>8</xdr:row>
      <xdr:rowOff>66676</xdr:rowOff>
    </xdr:from>
    <xdr:to>
      <xdr:col>6</xdr:col>
      <xdr:colOff>885826</xdr:colOff>
      <xdr:row>19</xdr:row>
      <xdr:rowOff>95250</xdr:rowOff>
    </xdr:to>
    <xdr:graphicFrame macro="">
      <xdr:nvGraphicFramePr>
        <xdr:cNvPr id="7" name="Savingsdiagramą" descr="Pie chart comparing total savings as of the current date to money yet to be saved. " title="Savings vs Still see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avings Estimato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91B936"/>
      </a:accent1>
      <a:accent2>
        <a:srgbClr val="7779CE"/>
      </a:accent2>
      <a:accent3>
        <a:srgbClr val="EA157A"/>
      </a:accent3>
      <a:accent4>
        <a:srgbClr val="FEB80A"/>
      </a:accent4>
      <a:accent5>
        <a:srgbClr val="00ADDC"/>
      </a:accent5>
      <a:accent6>
        <a:srgbClr val="FE8E40"/>
      </a:accent6>
      <a:hlink>
        <a:srgbClr val="00ADDC"/>
      </a:hlink>
      <a:folHlink>
        <a:srgbClr val="7779CE"/>
      </a:folHlink>
    </a:clrScheme>
    <a:fontScheme name="Savings Estimator">
      <a:majorFont>
        <a:latin typeface="Bookman Old Style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M29"/>
  <sheetViews>
    <sheetView showGridLines="0" tabSelected="1" zoomScaleNormal="100" workbookViewId="0">
      <selection sqref="A1:G1"/>
    </sheetView>
  </sheetViews>
  <sheetFormatPr defaultRowHeight="14.25" x14ac:dyDescent="0.2"/>
  <cols>
    <col min="1" max="1" width="2.59765625" style="4" customWidth="1"/>
    <col min="2" max="2" width="37.59765625" style="4" customWidth="1"/>
    <col min="3" max="3" width="9.8984375" style="4" customWidth="1"/>
    <col min="4" max="4" width="10.796875" style="4" customWidth="1"/>
    <col min="5" max="5" width="13.8984375" style="4" customWidth="1"/>
    <col min="6" max="6" width="12.3984375" style="4" customWidth="1"/>
    <col min="7" max="7" width="13" style="4" customWidth="1"/>
    <col min="8" max="8" width="2.59765625" style="4" customWidth="1"/>
    <col min="9" max="9" width="8" customWidth="1"/>
    <col min="10" max="10" width="2.796875" customWidth="1"/>
    <col min="14" max="16384" width="8.796875" style="4"/>
  </cols>
  <sheetData>
    <row r="1" spans="1:7" ht="66.75" customHeight="1" x14ac:dyDescent="0.2">
      <c r="A1" s="33" t="s">
        <v>18</v>
      </c>
      <c r="B1" s="33"/>
      <c r="C1" s="33"/>
      <c r="D1" s="33"/>
      <c r="E1" s="33"/>
      <c r="F1" s="33"/>
      <c r="G1" s="33"/>
    </row>
    <row r="2" spans="1:7" customFormat="1" x14ac:dyDescent="0.2"/>
    <row r="3" spans="1:7" customFormat="1" ht="7.5" customHeight="1" x14ac:dyDescent="0.2">
      <c r="B3" s="7"/>
      <c r="C3" s="7"/>
      <c r="D3" s="7"/>
      <c r="E3" s="7"/>
      <c r="F3" s="7"/>
      <c r="G3" s="7"/>
    </row>
    <row r="4" spans="1:7" customFormat="1" x14ac:dyDescent="0.2"/>
    <row r="5" spans="1:7" customFormat="1" ht="15" x14ac:dyDescent="0.25">
      <c r="B5" s="8" t="s">
        <v>8</v>
      </c>
      <c r="C5" s="35" t="s">
        <v>9</v>
      </c>
      <c r="D5" s="35"/>
      <c r="E5" s="35"/>
      <c r="F5" s="4"/>
      <c r="G5" s="11" t="s">
        <v>14</v>
      </c>
    </row>
    <row r="6" spans="1:7" customFormat="1" ht="22.5" x14ac:dyDescent="0.2">
      <c r="B6" s="43">
        <f ca="1">TODAY()-120</f>
        <v>41077</v>
      </c>
      <c r="C6" s="42">
        <f ca="1">SantaupųPradžiosData+180</f>
        <v>41257</v>
      </c>
      <c r="D6" s="42"/>
      <c r="E6" s="42"/>
      <c r="F6" s="34" t="s">
        <v>19</v>
      </c>
      <c r="G6" s="34"/>
    </row>
    <row r="7" spans="1:7" customFormat="1" x14ac:dyDescent="0.2"/>
    <row r="8" spans="1:7" customFormat="1" ht="7.5" customHeight="1" x14ac:dyDescent="0.2">
      <c r="B8" s="7"/>
      <c r="C8" s="7"/>
      <c r="D8" s="7"/>
      <c r="E8" s="7"/>
      <c r="F8" s="7"/>
      <c r="G8" s="7"/>
    </row>
    <row r="9" spans="1:7" customFormat="1" x14ac:dyDescent="0.2"/>
    <row r="10" spans="1:7" customFormat="1" ht="34.5" customHeight="1" x14ac:dyDescent="0.2">
      <c r="A10" s="4"/>
      <c r="B10" s="22" t="s">
        <v>11</v>
      </c>
      <c r="C10" s="37">
        <v>6000</v>
      </c>
      <c r="D10" s="37"/>
      <c r="E10" s="4"/>
    </row>
    <row r="11" spans="1:7" ht="24" customHeight="1" x14ac:dyDescent="0.2">
      <c r="B11" s="22" t="s">
        <v>16</v>
      </c>
      <c r="C11" s="37">
        <v>300</v>
      </c>
      <c r="D11" s="37"/>
      <c r="E11" s="5"/>
      <c r="F11" s="5"/>
      <c r="G11" s="1"/>
    </row>
    <row r="12" spans="1:7" ht="14.25" customHeight="1" x14ac:dyDescent="0.2">
      <c r="B12" s="13"/>
      <c r="C12" s="14"/>
      <c r="D12" s="14"/>
      <c r="E12" s="5"/>
      <c r="F12" s="5"/>
      <c r="G12" s="1"/>
    </row>
    <row r="13" spans="1:7" ht="7.5" customHeight="1" x14ac:dyDescent="0.2">
      <c r="A13" s="20"/>
      <c r="B13" s="15"/>
      <c r="C13" s="16"/>
      <c r="D13" s="16"/>
      <c r="E13" s="5"/>
      <c r="F13" s="5"/>
      <c r="G13" s="1"/>
    </row>
    <row r="14" spans="1:7" ht="68.25" customHeight="1" x14ac:dyDescent="0.2">
      <c r="B14" s="21" t="s">
        <v>17</v>
      </c>
      <c r="C14" s="36">
        <f>ĮvykioKaštai-SutaupytaSuma</f>
        <v>5700</v>
      </c>
      <c r="D14" s="36"/>
      <c r="E14" s="2"/>
      <c r="F14" s="2"/>
      <c r="G14" s="2"/>
    </row>
    <row r="15" spans="1:7" ht="7.5" customHeight="1" x14ac:dyDescent="0.2">
      <c r="A15" s="9"/>
      <c r="B15" s="18"/>
      <c r="C15" s="12"/>
      <c r="D15" s="12"/>
      <c r="E15" s="2"/>
      <c r="F15" s="2"/>
      <c r="G15" s="2"/>
    </row>
    <row r="16" spans="1:7" ht="14.25" customHeight="1" x14ac:dyDescent="0.2">
      <c r="A16" s="9"/>
      <c r="B16" s="19"/>
      <c r="C16" s="19"/>
      <c r="D16" s="19"/>
      <c r="E16" s="2"/>
      <c r="F16" s="2"/>
      <c r="G16" s="2"/>
    </row>
    <row r="17" spans="1:7" customFormat="1" ht="24.75" customHeight="1" x14ac:dyDescent="0.2">
      <c r="A17" s="30" t="str">
        <f ca="1">IF(SantaupųPlanoInformacija&gt;0," Jei sutaupysiu "&amp;TEXT(SantaupųPlanoInformacija,"#,##0 Lt ")&amp;PROPER(TaupymoDašnumas)&amp;", nuo "&amp;TEXT(TODAY(),"yy.mm.dd"&amp;":"),"  Įvykio data pernelyg artima "&amp;PROPER(TaupymoDašnumas)&amp;" Taupymo planas")</f>
        <v xml:space="preserve"> Jei sutaupysiu 475,0 Lt Dviejų Savaičių, nuo 12.10.15:</v>
      </c>
      <c r="B17" s="23"/>
      <c r="C17" s="19"/>
      <c r="D17" s="19"/>
    </row>
    <row r="18" spans="1:7" ht="36" customHeight="1" x14ac:dyDescent="0.2">
      <c r="B18" s="31" t="s">
        <v>20</v>
      </c>
      <c r="C18" s="38">
        <f ca="1" xml:space="preserve"> IF(SantaupųPlanoInformacija&gt;0,IF(TODAY()&gt;SantaupųPradžiosData,(TODAY()-SantaupųPradžiosData)*KasdienėsSantaupos,0)+SutaupytaSuma,SutaupytaSuma)</f>
        <v>4100</v>
      </c>
      <c r="D18" s="38"/>
      <c r="F18" s="2"/>
      <c r="G18" s="2"/>
    </row>
    <row r="19" spans="1:7" ht="36" customHeight="1" x14ac:dyDescent="0.2">
      <c r="B19" s="32" t="s">
        <v>21</v>
      </c>
      <c r="C19" s="39">
        <f ca="1">MAX(0,ĮvykioKaštai-SantauposIkiDatos)</f>
        <v>1900</v>
      </c>
      <c r="D19" s="39"/>
      <c r="F19" s="2"/>
      <c r="G19" s="2"/>
    </row>
    <row r="20" spans="1:7" customFormat="1" x14ac:dyDescent="0.2"/>
    <row r="21" spans="1:7" customFormat="1" ht="7.5" customHeight="1" x14ac:dyDescent="0.2">
      <c r="B21" s="7"/>
      <c r="C21" s="7"/>
      <c r="D21" s="7"/>
      <c r="E21" s="7"/>
      <c r="F21" s="7"/>
      <c r="G21" s="7"/>
    </row>
    <row r="22" spans="1:7" customFormat="1" x14ac:dyDescent="0.2"/>
    <row r="23" spans="1:7" ht="31.5" customHeight="1" x14ac:dyDescent="0.2">
      <c r="A23" s="10" t="s">
        <v>13</v>
      </c>
      <c r="C23" s="6"/>
      <c r="D23"/>
      <c r="E23"/>
      <c r="F23"/>
      <c r="G23"/>
    </row>
    <row r="24" spans="1:7" ht="20.25" customHeight="1" thickBot="1" x14ac:dyDescent="0.25">
      <c r="B24" s="27" t="s">
        <v>12</v>
      </c>
      <c r="C24" s="29" t="s">
        <v>6</v>
      </c>
      <c r="D24" s="29" t="s">
        <v>3</v>
      </c>
      <c r="E24" s="29" t="s">
        <v>7</v>
      </c>
      <c r="F24" s="29" t="s">
        <v>4</v>
      </c>
      <c r="G24" s="29" t="s">
        <v>15</v>
      </c>
    </row>
    <row r="25" spans="1:7" ht="40.5" customHeight="1" thickTop="1" x14ac:dyDescent="0.2">
      <c r="B25" s="28" t="s">
        <v>23</v>
      </c>
      <c r="C25" s="40">
        <f ca="1">MIN(Tikslas,IF(DienosIkiĮvykio="",0,Tikslas/DienosIkiĮvykio))</f>
        <v>31.666666666666668</v>
      </c>
      <c r="D25" s="40">
        <f ca="1">MIN(Tikslas,IF(SavaitėsIkiĮvykio="",0,IF(ROUNDUP(SavaitėsIkiĮvykio,0)=0,0,Tikslas/SavaitėsIkiĮvykio)))</f>
        <v>221.66666666666666</v>
      </c>
      <c r="E25" s="40">
        <f ca="1">IF(OR(KasDviSavaitesIkiĮvykio=0,KasDviSavaitesIkiĮvykio=""),0,MIN(Tikslas,IF(D25="",0,Tikslas/KasDviSavaitesIkiĮvykio)))</f>
        <v>475</v>
      </c>
      <c r="F25" s="40">
        <f ca="1">MIN(Tikslas,IF(Tikslas="",0,IF(OR(MėnesiaiIkiĮvykio=0,MėnesiaiIkiĮvykio=""),0,Tikslas/MėnesiaiIkiĮvykio)))</f>
        <v>1140</v>
      </c>
      <c r="G25" s="41">
        <f ca="1">IF(OR(Tikslas="",Tikslas=0),0,IF(OR(MetaiIkiĮvykio=0,MetaiIkiĮvykio=""),0,Tikslas/MetaiIkiĮvykio))</f>
        <v>0</v>
      </c>
    </row>
    <row r="26" spans="1:7" ht="6" customHeight="1" x14ac:dyDescent="0.2">
      <c r="E26" s="3"/>
      <c r="F26" s="3"/>
      <c r="G26" s="3"/>
    </row>
    <row r="27" spans="1:7" ht="20.25" customHeight="1" thickBot="1" x14ac:dyDescent="0.25">
      <c r="B27" s="27" t="s">
        <v>10</v>
      </c>
      <c r="C27" s="29" t="s">
        <v>0</v>
      </c>
      <c r="D27" s="29" t="s">
        <v>5</v>
      </c>
      <c r="E27" s="29" t="s">
        <v>7</v>
      </c>
      <c r="F27" s="29" t="s">
        <v>1</v>
      </c>
      <c r="G27" s="29" t="s">
        <v>2</v>
      </c>
    </row>
    <row r="28" spans="1:7" ht="40.5" customHeight="1" thickTop="1" x14ac:dyDescent="0.2">
      <c r="B28" s="28" t="s">
        <v>22</v>
      </c>
      <c r="C28" s="24">
        <f ca="1">IF(SantaupųPradžiosData&lt;&gt;"",DATEDIF(SantaupųPradžiosData,ĮvykioData,"D"),"")</f>
        <v>180</v>
      </c>
      <c r="D28" s="25">
        <f ca="1">IF(DienosIkiĮvykio&lt;&gt;"",DienosIkiĮvykio/7,"")</f>
        <v>25.714285714285715</v>
      </c>
      <c r="E28" s="25">
        <f ca="1">IF(OR(SavaitėsIkiĮvykio=0,SavaitėsIkiĮvykio=""),0,ROUNDDOWN(SavaitėsIkiĮvykio/2,0))</f>
        <v>12</v>
      </c>
      <c r="F28" s="25">
        <f ca="1">IF(SantaupųPradžiosData&lt;&gt;"",DATEDIF(SantaupųPradžiosData,ĮvykioData,"M"),"")</f>
        <v>5</v>
      </c>
      <c r="G28" s="26">
        <f ca="1">IF(SantaupųPradžiosData&lt;&gt;"",DATEDIF(SantaupųPradžiosData,ĮvykioData,"Y"),"")</f>
        <v>0</v>
      </c>
    </row>
    <row r="29" spans="1:7" x14ac:dyDescent="0.2">
      <c r="B29" s="17"/>
    </row>
  </sheetData>
  <sheetProtection formatColumns="0" formatRows="0" selectLockedCells="1"/>
  <mergeCells count="9">
    <mergeCell ref="C11:D11"/>
    <mergeCell ref="C18:D18"/>
    <mergeCell ref="C19:D19"/>
    <mergeCell ref="A1:G1"/>
    <mergeCell ref="F6:G6"/>
    <mergeCell ref="C14:D14"/>
    <mergeCell ref="C5:E5"/>
    <mergeCell ref="C6:E6"/>
    <mergeCell ref="C10:D10"/>
  </mergeCells>
  <dataValidations count="3">
    <dataValidation type="date" errorStyle="information" operator="lessThan" allowBlank="1" showInputMessage="1" showErrorMessage="1" errorTitle="Taupymo pradžios data" error="Taupymo pradžios data turi būti ankstesnė už taupymo pabaigos datą." promptTitle="Taupymo pradžios data:" prompt="Įveskite datą formatu yy.mm.dd" sqref="B6">
      <formula1>C6</formula1>
    </dataValidation>
    <dataValidation type="list" errorStyle="information" allowBlank="1" showErrorMessage="1" errorTitle="Oi!" error="Santaupų planas turi būti savaitinis, dviejų savaičių, mėnesinis arba metinis, kad santaupų skaičiuoklė tinkamai veiktų." sqref="F6:G6">
      <formula1>"SAVAITĖS,DVIEJŲ SAVAIČIŲ,MĖNESIO,METINIS"</formula1>
    </dataValidation>
    <dataValidation type="date" errorStyle="information" operator="greaterThan" allowBlank="1" showInputMessage="1" showErrorMessage="1" errorTitle="Taupymo pabaigos data" error="Taupymo pabaigos data turi būti ankstesnė už taupymo pradžios datą." promptTitle="Taupymo pabaigos data" prompt="Įveskite datą formatu yy.mm.dd" sqref="C6:E6">
      <formula1>B6</formula1>
    </dataValidation>
  </dataValidations>
  <printOptions horizontalCentered="1"/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ba9b5cc-95a8-4c6a-b8c2-fbf672c2041c" xsi:nil="true"/>
    <AssetExpire xmlns="fba9b5cc-95a8-4c6a-b8c2-fbf672c2041c">2029-01-01T08:00:00+00:00</AssetExpire>
    <CampaignTagsTaxHTField0 xmlns="fba9b5cc-95a8-4c6a-b8c2-fbf672c2041c">
      <Terms xmlns="http://schemas.microsoft.com/office/infopath/2007/PartnerControls"/>
    </CampaignTagsTaxHTField0>
    <IntlLangReviewDate xmlns="fba9b5cc-95a8-4c6a-b8c2-fbf672c2041c" xsi:nil="true"/>
    <TPFriendlyName xmlns="fba9b5cc-95a8-4c6a-b8c2-fbf672c2041c" xsi:nil="true"/>
    <IntlLangReview xmlns="fba9b5cc-95a8-4c6a-b8c2-fbf672c2041c">false</IntlLangReview>
    <LocLastLocAttemptVersionLookup xmlns="fba9b5cc-95a8-4c6a-b8c2-fbf672c2041c">848684</LocLastLocAttemptVersionLookup>
    <PolicheckWords xmlns="fba9b5cc-95a8-4c6a-b8c2-fbf672c2041c" xsi:nil="true"/>
    <SubmitterId xmlns="fba9b5cc-95a8-4c6a-b8c2-fbf672c2041c" xsi:nil="true"/>
    <AcquiredFrom xmlns="fba9b5cc-95a8-4c6a-b8c2-fbf672c2041c">Internal MS</AcquiredFrom>
    <EditorialStatus xmlns="fba9b5cc-95a8-4c6a-b8c2-fbf672c2041c">Complete</EditorialStatus>
    <Markets xmlns="fba9b5cc-95a8-4c6a-b8c2-fbf672c2041c"/>
    <OriginAsset xmlns="fba9b5cc-95a8-4c6a-b8c2-fbf672c2041c" xsi:nil="true"/>
    <AssetStart xmlns="fba9b5cc-95a8-4c6a-b8c2-fbf672c2041c">2012-07-27T02:58:00+00:00</AssetStart>
    <FriendlyTitle xmlns="fba9b5cc-95a8-4c6a-b8c2-fbf672c2041c" xsi:nil="true"/>
    <MarketSpecific xmlns="fba9b5cc-95a8-4c6a-b8c2-fbf672c2041c">false</MarketSpecific>
    <TPNamespace xmlns="fba9b5cc-95a8-4c6a-b8c2-fbf672c2041c" xsi:nil="true"/>
    <PublishStatusLookup xmlns="fba9b5cc-95a8-4c6a-b8c2-fbf672c2041c">
      <Value>230581</Value>
    </PublishStatusLookup>
    <APAuthor xmlns="fba9b5cc-95a8-4c6a-b8c2-fbf672c2041c">
      <UserInfo>
        <DisplayName>REDMOND\v-sa</DisplayName>
        <AccountId>2467</AccountId>
        <AccountType/>
      </UserInfo>
    </APAuthor>
    <TPCommandLine xmlns="fba9b5cc-95a8-4c6a-b8c2-fbf672c2041c" xsi:nil="true"/>
    <IntlLangReviewer xmlns="fba9b5cc-95a8-4c6a-b8c2-fbf672c2041c" xsi:nil="true"/>
    <OpenTemplate xmlns="fba9b5cc-95a8-4c6a-b8c2-fbf672c2041c">true</OpenTemplate>
    <CSXSubmissionDate xmlns="fba9b5cc-95a8-4c6a-b8c2-fbf672c2041c" xsi:nil="true"/>
    <TaxCatchAll xmlns="fba9b5cc-95a8-4c6a-b8c2-fbf672c2041c"/>
    <Manager xmlns="fba9b5cc-95a8-4c6a-b8c2-fbf672c2041c" xsi:nil="true"/>
    <NumericId xmlns="fba9b5cc-95a8-4c6a-b8c2-fbf672c2041c" xsi:nil="true"/>
    <ParentAssetId xmlns="fba9b5cc-95a8-4c6a-b8c2-fbf672c2041c" xsi:nil="true"/>
    <OriginalSourceMarket xmlns="fba9b5cc-95a8-4c6a-b8c2-fbf672c2041c">english</OriginalSourceMarket>
    <ApprovalStatus xmlns="fba9b5cc-95a8-4c6a-b8c2-fbf672c2041c">InProgress</ApprovalStatus>
    <TPComponent xmlns="fba9b5cc-95a8-4c6a-b8c2-fbf672c2041c" xsi:nil="true"/>
    <EditorialTags xmlns="fba9b5cc-95a8-4c6a-b8c2-fbf672c2041c" xsi:nil="true"/>
    <TPExecutable xmlns="fba9b5cc-95a8-4c6a-b8c2-fbf672c2041c" xsi:nil="true"/>
    <TPLaunchHelpLink xmlns="fba9b5cc-95a8-4c6a-b8c2-fbf672c2041c" xsi:nil="true"/>
    <LocComments xmlns="fba9b5cc-95a8-4c6a-b8c2-fbf672c2041c" xsi:nil="true"/>
    <LocRecommendedHandoff xmlns="fba9b5cc-95a8-4c6a-b8c2-fbf672c2041c" xsi:nil="true"/>
    <SourceTitle xmlns="fba9b5cc-95a8-4c6a-b8c2-fbf672c2041c" xsi:nil="true"/>
    <CSXUpdate xmlns="fba9b5cc-95a8-4c6a-b8c2-fbf672c2041c">false</CSXUpdate>
    <IntlLocPriority xmlns="fba9b5cc-95a8-4c6a-b8c2-fbf672c2041c" xsi:nil="true"/>
    <UAProjectedTotalWords xmlns="fba9b5cc-95a8-4c6a-b8c2-fbf672c2041c" xsi:nil="true"/>
    <AssetType xmlns="fba9b5cc-95a8-4c6a-b8c2-fbf672c2041c">TP</AssetType>
    <MachineTranslated xmlns="fba9b5cc-95a8-4c6a-b8c2-fbf672c2041c">false</MachineTranslated>
    <OutputCachingOn xmlns="fba9b5cc-95a8-4c6a-b8c2-fbf672c2041c">false</OutputCachingOn>
    <TemplateStatus xmlns="fba9b5cc-95a8-4c6a-b8c2-fbf672c2041c">Complete</TemplateStatus>
    <IsSearchable xmlns="fba9b5cc-95a8-4c6a-b8c2-fbf672c2041c">true</IsSearchable>
    <ContentItem xmlns="fba9b5cc-95a8-4c6a-b8c2-fbf672c2041c" xsi:nil="true"/>
    <HandoffToMSDN xmlns="fba9b5cc-95a8-4c6a-b8c2-fbf672c2041c" xsi:nil="true"/>
    <ShowIn xmlns="fba9b5cc-95a8-4c6a-b8c2-fbf672c2041c">Show everywhere</ShowIn>
    <ThumbnailAssetId xmlns="fba9b5cc-95a8-4c6a-b8c2-fbf672c2041c" xsi:nil="true"/>
    <UALocComments xmlns="fba9b5cc-95a8-4c6a-b8c2-fbf672c2041c" xsi:nil="true"/>
    <UALocRecommendation xmlns="fba9b5cc-95a8-4c6a-b8c2-fbf672c2041c">Localize</UALocRecommendation>
    <LastModifiedDateTime xmlns="fba9b5cc-95a8-4c6a-b8c2-fbf672c2041c" xsi:nil="true"/>
    <LegacyData xmlns="fba9b5cc-95a8-4c6a-b8c2-fbf672c2041c" xsi:nil="true"/>
    <LocManualTestRequired xmlns="fba9b5cc-95a8-4c6a-b8c2-fbf672c2041c">false</LocManualTestRequired>
    <LocMarketGroupTiers2 xmlns="fba9b5cc-95a8-4c6a-b8c2-fbf672c2041c" xsi:nil="true"/>
    <ClipArtFilename xmlns="fba9b5cc-95a8-4c6a-b8c2-fbf672c2041c" xsi:nil="true"/>
    <TPApplication xmlns="fba9b5cc-95a8-4c6a-b8c2-fbf672c2041c" xsi:nil="true"/>
    <CSXHash xmlns="fba9b5cc-95a8-4c6a-b8c2-fbf672c2041c" xsi:nil="true"/>
    <DirectSourceMarket xmlns="fba9b5cc-95a8-4c6a-b8c2-fbf672c2041c">english</DirectSourceMarket>
    <PrimaryImageGen xmlns="fba9b5cc-95a8-4c6a-b8c2-fbf672c2041c">false</PrimaryImageGen>
    <PlannedPubDate xmlns="fba9b5cc-95a8-4c6a-b8c2-fbf672c2041c" xsi:nil="true"/>
    <CSXSubmissionMarket xmlns="fba9b5cc-95a8-4c6a-b8c2-fbf672c2041c" xsi:nil="true"/>
    <Downloads xmlns="fba9b5cc-95a8-4c6a-b8c2-fbf672c2041c">0</Downloads>
    <ArtSampleDocs xmlns="fba9b5cc-95a8-4c6a-b8c2-fbf672c2041c" xsi:nil="true"/>
    <TrustLevel xmlns="fba9b5cc-95a8-4c6a-b8c2-fbf672c2041c">1 Microsoft Managed Content</TrustLevel>
    <BlockPublish xmlns="fba9b5cc-95a8-4c6a-b8c2-fbf672c2041c">false</BlockPublish>
    <TPLaunchHelpLinkType xmlns="fba9b5cc-95a8-4c6a-b8c2-fbf672c2041c">Template</TPLaunchHelpLinkType>
    <LocalizationTagsTaxHTField0 xmlns="fba9b5cc-95a8-4c6a-b8c2-fbf672c2041c">
      <Terms xmlns="http://schemas.microsoft.com/office/infopath/2007/PartnerControls"/>
    </LocalizationTagsTaxHTField0>
    <BusinessGroup xmlns="fba9b5cc-95a8-4c6a-b8c2-fbf672c2041c" xsi:nil="true"/>
    <Providers xmlns="fba9b5cc-95a8-4c6a-b8c2-fbf672c2041c" xsi:nil="true"/>
    <TemplateTemplateType xmlns="fba9b5cc-95a8-4c6a-b8c2-fbf672c2041c">Excel 2007 Default</TemplateTemplateType>
    <TimesCloned xmlns="fba9b5cc-95a8-4c6a-b8c2-fbf672c2041c" xsi:nil="true"/>
    <TPAppVersion xmlns="fba9b5cc-95a8-4c6a-b8c2-fbf672c2041c" xsi:nil="true"/>
    <VoteCount xmlns="fba9b5cc-95a8-4c6a-b8c2-fbf672c2041c" xsi:nil="true"/>
    <FeatureTagsTaxHTField0 xmlns="fba9b5cc-95a8-4c6a-b8c2-fbf672c2041c">
      <Terms xmlns="http://schemas.microsoft.com/office/infopath/2007/PartnerControls"/>
    </FeatureTagsTaxHTField0>
    <Provider xmlns="fba9b5cc-95a8-4c6a-b8c2-fbf672c2041c" xsi:nil="true"/>
    <UACurrentWords xmlns="fba9b5cc-95a8-4c6a-b8c2-fbf672c2041c" xsi:nil="true"/>
    <AssetId xmlns="fba9b5cc-95a8-4c6a-b8c2-fbf672c2041c">TP103107659</AssetId>
    <TPClientViewer xmlns="fba9b5cc-95a8-4c6a-b8c2-fbf672c2041c" xsi:nil="true"/>
    <DSATActionTaken xmlns="fba9b5cc-95a8-4c6a-b8c2-fbf672c2041c" xsi:nil="true"/>
    <APEditor xmlns="fba9b5cc-95a8-4c6a-b8c2-fbf672c2041c">
      <UserInfo>
        <DisplayName/>
        <AccountId xsi:nil="true"/>
        <AccountType/>
      </UserInfo>
    </APEditor>
    <TPInstallLocation xmlns="fba9b5cc-95a8-4c6a-b8c2-fbf672c2041c" xsi:nil="true"/>
    <OOCacheId xmlns="fba9b5cc-95a8-4c6a-b8c2-fbf672c2041c" xsi:nil="true"/>
    <IsDeleted xmlns="fba9b5cc-95a8-4c6a-b8c2-fbf672c2041c">false</IsDeleted>
    <PublishTargets xmlns="fba9b5cc-95a8-4c6a-b8c2-fbf672c2041c">OfficeOnlineVNext</PublishTargets>
    <ApprovalLog xmlns="fba9b5cc-95a8-4c6a-b8c2-fbf672c2041c" xsi:nil="true"/>
    <BugNumber xmlns="fba9b5cc-95a8-4c6a-b8c2-fbf672c2041c" xsi:nil="true"/>
    <CrawlForDependencies xmlns="fba9b5cc-95a8-4c6a-b8c2-fbf672c2041c">false</CrawlForDependencies>
    <InternalTagsTaxHTField0 xmlns="fba9b5cc-95a8-4c6a-b8c2-fbf672c2041c">
      <Terms xmlns="http://schemas.microsoft.com/office/infopath/2007/PartnerControls"/>
    </InternalTagsTaxHTField0>
    <LastHandOff xmlns="fba9b5cc-95a8-4c6a-b8c2-fbf672c2041c" xsi:nil="true"/>
    <Milestone xmlns="fba9b5cc-95a8-4c6a-b8c2-fbf672c2041c" xsi:nil="true"/>
    <OriginalRelease xmlns="fba9b5cc-95a8-4c6a-b8c2-fbf672c2041c">15</OriginalRelease>
    <RecommendationsModifier xmlns="fba9b5cc-95a8-4c6a-b8c2-fbf672c2041c" xsi:nil="true"/>
    <ScenarioTagsTaxHTField0 xmlns="fba9b5cc-95a8-4c6a-b8c2-fbf672c2041c">
      <Terms xmlns="http://schemas.microsoft.com/office/infopath/2007/PartnerControls"/>
    </ScenarioTagsTaxHTField0>
    <UANotes xmlns="fba9b5cc-95a8-4c6a-b8c2-fbf672c204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8D45A73-1A35-4663-B310-972E206F2E62}"/>
</file>

<file path=customXml/itemProps2.xml><?xml version="1.0" encoding="utf-8"?>
<ds:datastoreItem xmlns:ds="http://schemas.openxmlformats.org/officeDocument/2006/customXml" ds:itemID="{7C52D2AF-E8B0-43B2-B62E-8A765EA3A673}"/>
</file>

<file path=customXml/itemProps3.xml><?xml version="1.0" encoding="utf-8"?>
<ds:datastoreItem xmlns:ds="http://schemas.openxmlformats.org/officeDocument/2006/customXml" ds:itemID="{A2E10B58-13AD-4D42-9A29-CA75857D85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17</vt:i4>
      </vt:variant>
    </vt:vector>
  </HeadingPairs>
  <TitlesOfParts>
    <vt:vector size="18" baseType="lpstr">
      <vt:lpstr>Santaupų skaičiuoklė</vt:lpstr>
      <vt:lpstr>DienosIkiĮvykio</vt:lpstr>
      <vt:lpstr>DviejųSavaičiųSantaupos</vt:lpstr>
      <vt:lpstr>ĮvykioData</vt:lpstr>
      <vt:lpstr>ĮvykioKaštai</vt:lpstr>
      <vt:lpstr>KasdienėsSantaupos</vt:lpstr>
      <vt:lpstr>KasDviSavaitesIkiĮvykio</vt:lpstr>
      <vt:lpstr>MėnesiaiIkiĮvykio</vt:lpstr>
      <vt:lpstr>MėnesioSantaupos</vt:lpstr>
      <vt:lpstr>MetaiIkiĮvykio</vt:lpstr>
      <vt:lpstr>MetinėsSantaupos</vt:lpstr>
      <vt:lpstr>SantauposIkiDatos</vt:lpstr>
      <vt:lpstr>SantaupųPradžiosData</vt:lpstr>
      <vt:lpstr>SavaitėsIkiĮvykio</vt:lpstr>
      <vt:lpstr>SavaitinėsSantaupos</vt:lpstr>
      <vt:lpstr>SutaupytaSuma</vt:lpstr>
      <vt:lpstr>TaupymoDašnumas</vt:lpstr>
      <vt:lpstr>Tikslas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2012-07-26T18:08:54Z</dcterms:created>
  <dcterms:modified xsi:type="dcterms:W3CDTF">2012-10-15T08:12:02Z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0x01010035BC00518110124D97D70C034A5ADB0B0400254D7AE92BE2064DAB8C4804D7FE5192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