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autoCompressPictures="0"/>
  <mc:AlternateContent xmlns:mc="http://schemas.openxmlformats.org/markup-compatibility/2006">
    <mc:Choice Requires="x15">
      <x15ac:absPath xmlns:x15ac="http://schemas.microsoft.com/office/spreadsheetml/2010/11/ac" url="\\deli\projects\Office_Online\technicians\ZakiaLu\20180510\bug2285387\vi-vn\target\"/>
    </mc:Choice>
  </mc:AlternateContent>
  <xr:revisionPtr revIDLastSave="0" documentId="13_ncr:1_{8DB27376-B2D2-49DF-AAB8-B667B4839043}" xr6:coauthVersionLast="32" xr6:coauthVersionMax="32" xr10:uidLastSave="{00000000-0000-0000-0000-000000000000}"/>
  <bookViews>
    <workbookView xWindow="0" yWindow="0" windowWidth="28800" windowHeight="11160" xr2:uid="{00000000-000D-0000-FFFF-FFFF00000000}"/>
  </bookViews>
  <sheets>
    <sheet name="Tính toán Thế chấp" sheetId="1" r:id="rId1"/>
    <sheet name="Bảng Thanh toán nợ" sheetId="2" r:id="rId2"/>
  </sheets>
  <definedNames>
    <definedName name="DurationOfLoan">'Tính toán Thế chấp'!$C$6</definedName>
    <definedName name="HeaderRow">ROW('Bảng Thanh toán nợ'!$B$3:$J$3)</definedName>
    <definedName name="interest">'Bảng Thanh toán nợ'!$E$4:$E$363</definedName>
    <definedName name="InterestRate">'Tính toán Thế chấp'!$C$5</definedName>
    <definedName name="LastRow">COUNTIF('Bảng Thanh toán nợ'!$C$4:$C$363,"&gt;1")+HeaderRow</definedName>
    <definedName name="LoanAmount">'Tính toán Thế chấp'!$C$7</definedName>
    <definedName name="LoanIsGood">('Tính toán Thế chấp'!$C$5*'Tính toán Thế chấp'!$C$6*'Tính toán Thế chấp'!$C$7)&gt;0</definedName>
    <definedName name="LoanStart">'Tính toán Thế chấp'!$C$8</definedName>
    <definedName name="MonthlyLoanPayment">'Tính toán Thế chấp'!$E$4</definedName>
    <definedName name="NoPaymentsRemaining">'Bảng Thanh toán nợ'!$J$4:$J$363</definedName>
    <definedName name="PaymentDurationIncreaseDecrease">INT(NPER(InterestRate/12,-MonthlyLoanPayment*VLOOKUP(PaymentPercentage,PaymentScenarios,2,FALSE),LoanAmount))</definedName>
    <definedName name="PercentageIncreaseDecrease">1-PaymentDurationIncreaseDecrease/DurationOfLoan</definedName>
    <definedName name="_xlnm.Print_Titles" localSheetId="1">'Bảng Thanh toán nợ'!$3:$3</definedName>
    <definedName name="PropertyTaxAmount">'Tính toán Thế chấp'!$E$8</definedName>
    <definedName name="total_interest_paid">'Tính toán Thế chấp'!$E$7</definedName>
    <definedName name="total_loan_payment">'Bảng Thanh toán nợ'!$E$4:$F$363</definedName>
    <definedName name="total_payments">'Bảng Thanh toán nợ'!$H$4:$H$363</definedName>
    <definedName name="ValueOfHome">'Tính toán Thế chấp'!$C$4</definedName>
    <definedName name="ValuesEntered">IF(LoanAmount*(LEN(InterestRate)&gt;0)*DurationOfLoan*LoanStart*(LEN(PropertyTaxAmount)&gt;0)&gt;0,1,0)</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D4" i="2" l="1"/>
  <c r="E4" i="1" l="1"/>
  <c r="C8" i="1" l="1"/>
  <c r="E4" i="2" l="1"/>
  <c r="D2" i="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F4" i="2" l="1"/>
  <c r="I4" i="2" s="1"/>
  <c r="G4" i="2"/>
  <c r="C5" i="2" l="1"/>
  <c r="G5" i="2" s="1"/>
  <c r="H4" i="2"/>
  <c r="D5" i="2" l="1"/>
  <c r="F5" i="2" s="1"/>
  <c r="I5" i="2" s="1"/>
  <c r="C6" i="2" l="1"/>
  <c r="D6" i="2" s="1"/>
  <c r="G6" i="2" l="1"/>
  <c r="F6" i="2"/>
  <c r="I6" i="2" s="1"/>
  <c r="C7" i="2" l="1"/>
  <c r="G7" i="2" s="1"/>
  <c r="D7" i="2" l="1"/>
  <c r="F7" i="2" l="1"/>
  <c r="I7" i="2" s="1"/>
  <c r="C8" i="2" l="1"/>
  <c r="D8" i="2" l="1"/>
  <c r="F8" i="2" s="1"/>
  <c r="I8" i="2" s="1"/>
  <c r="G8" i="2"/>
  <c r="C9" i="2" l="1"/>
  <c r="G9" i="2" l="1"/>
  <c r="D9" i="2"/>
  <c r="F9" i="2" s="1"/>
  <c r="I9" i="2" s="1"/>
  <c r="C10" i="2" l="1"/>
  <c r="G10" i="2" l="1"/>
  <c r="D10" i="2"/>
  <c r="F10" i="2" s="1"/>
  <c r="I10" i="2" s="1"/>
  <c r="C11" i="2" l="1"/>
  <c r="G11" i="2" l="1"/>
  <c r="D11" i="2"/>
  <c r="F11" i="2" s="1"/>
  <c r="I11" i="2" s="1"/>
  <c r="C12" i="2" l="1"/>
  <c r="D12" i="2" l="1"/>
  <c r="F12" i="2" s="1"/>
  <c r="G12" i="2"/>
  <c r="I12" i="2" l="1"/>
  <c r="C13" i="2" l="1"/>
  <c r="G13" i="2" l="1"/>
  <c r="D13" i="2"/>
  <c r="F13" i="2" s="1"/>
  <c r="I13" i="2" s="1"/>
  <c r="C14" i="2" l="1"/>
  <c r="D14" i="2" l="1"/>
  <c r="F14" i="2" s="1"/>
  <c r="G14" i="2"/>
  <c r="I14" i="2" l="1"/>
  <c r="C15" i="2" s="1"/>
  <c r="G15" i="2" l="1"/>
  <c r="D15" i="2"/>
  <c r="F15" i="2" s="1"/>
  <c r="I15" i="2" s="1"/>
  <c r="C16" i="2" l="1"/>
  <c r="G16" i="2" l="1"/>
  <c r="D16" i="2"/>
  <c r="F16" i="2" s="1"/>
  <c r="I16" i="2" s="1"/>
  <c r="C17" i="2" l="1"/>
  <c r="D17" i="2" l="1"/>
  <c r="G17" i="2"/>
  <c r="F17" i="2" l="1"/>
  <c r="I17" i="2" s="1"/>
  <c r="C18" i="2" l="1"/>
  <c r="G18" i="2" l="1"/>
  <c r="D18" i="2"/>
  <c r="F18" i="2" s="1"/>
  <c r="I18" i="2" s="1"/>
  <c r="C19" i="2" l="1"/>
  <c r="D19" i="2" l="1"/>
  <c r="F19" i="2" s="1"/>
  <c r="I19" i="2" s="1"/>
  <c r="G19" i="2"/>
  <c r="C20" i="2" l="1"/>
  <c r="G20" i="2" l="1"/>
  <c r="D20" i="2"/>
  <c r="F20" i="2" s="1"/>
  <c r="I20" i="2" s="1"/>
  <c r="C21" i="2" l="1"/>
  <c r="G21" i="2" l="1"/>
  <c r="D21" i="2"/>
  <c r="F21" i="2" s="1"/>
  <c r="I21" i="2" s="1"/>
  <c r="C22" i="2" l="1"/>
  <c r="D22" i="2" l="1"/>
  <c r="F22" i="2" s="1"/>
  <c r="G22" i="2"/>
  <c r="I22" i="2" l="1"/>
  <c r="C23" i="2" s="1"/>
  <c r="G23" i="2" l="1"/>
  <c r="D23" i="2"/>
  <c r="F23" i="2" s="1"/>
  <c r="I23" i="2" s="1"/>
  <c r="C24" i="2" l="1"/>
  <c r="G24" i="2" l="1"/>
  <c r="D24" i="2"/>
  <c r="F24" i="2" s="1"/>
  <c r="I24" i="2" s="1"/>
  <c r="C25" i="2" l="1"/>
  <c r="D25" i="2" l="1"/>
  <c r="G25" i="2"/>
  <c r="F25" i="2" l="1"/>
  <c r="I25" i="2" s="1"/>
  <c r="C26" i="2" l="1"/>
  <c r="D26" i="2" l="1"/>
  <c r="G26" i="2"/>
  <c r="F26" i="2" l="1"/>
  <c r="I26" i="2" s="1"/>
  <c r="C27" i="2" l="1"/>
  <c r="D27" i="2" l="1"/>
  <c r="G27" i="2"/>
  <c r="F27" i="2" l="1"/>
  <c r="I27" i="2" s="1"/>
  <c r="C28" i="2" l="1"/>
  <c r="G28" i="2" l="1"/>
  <c r="D28" i="2"/>
  <c r="F28" i="2" s="1"/>
  <c r="I28" i="2" s="1"/>
  <c r="C29" i="2" l="1"/>
  <c r="D29" i="2" l="1"/>
  <c r="F29" i="2" s="1"/>
  <c r="I29" i="2" s="1"/>
  <c r="G29" i="2"/>
  <c r="C30" i="2" l="1"/>
  <c r="G30" i="2" l="1"/>
  <c r="D30" i="2"/>
  <c r="F30" i="2" s="1"/>
  <c r="I30" i="2" s="1"/>
  <c r="C31" i="2" l="1"/>
  <c r="G31" i="2" l="1"/>
  <c r="D31" i="2"/>
  <c r="F31" i="2" s="1"/>
  <c r="I31" i="2" s="1"/>
  <c r="C32" i="2" l="1"/>
  <c r="D32" i="2" l="1"/>
  <c r="F32" i="2" s="1"/>
  <c r="G32" i="2"/>
  <c r="I32" i="2" l="1"/>
  <c r="C33" i="2" s="1"/>
  <c r="G33" i="2" l="1"/>
  <c r="D33" i="2"/>
  <c r="F33" i="2" s="1"/>
  <c r="I33" i="2" s="1"/>
  <c r="C34" i="2" l="1"/>
  <c r="D34" i="2" l="1"/>
  <c r="F34" i="2" s="1"/>
  <c r="G34" i="2"/>
  <c r="I34" i="2" l="1"/>
  <c r="C35" i="2" l="1"/>
  <c r="D35" i="2" l="1"/>
  <c r="G35" i="2"/>
  <c r="F35" i="2" l="1"/>
  <c r="I35" i="2" s="1"/>
  <c r="C36" i="2" l="1"/>
  <c r="D36" i="2" l="1"/>
  <c r="F36" i="2" s="1"/>
  <c r="I36" i="2" s="1"/>
  <c r="G36" i="2"/>
  <c r="C37" i="2" l="1"/>
  <c r="G37" i="2" l="1"/>
  <c r="D37" i="2"/>
  <c r="F37" i="2" s="1"/>
  <c r="I37" i="2" s="1"/>
  <c r="C38" i="2" l="1"/>
  <c r="D38" i="2" l="1"/>
  <c r="F38" i="2" s="1"/>
  <c r="I38" i="2" s="1"/>
  <c r="G38" i="2"/>
  <c r="C39" i="2" l="1"/>
  <c r="D39" i="2" l="1"/>
  <c r="F39" i="2" s="1"/>
  <c r="I39" i="2" s="1"/>
  <c r="G39" i="2"/>
  <c r="C40" i="2" l="1"/>
  <c r="D40" i="2" l="1"/>
  <c r="F40" i="2" s="1"/>
  <c r="I40" i="2" s="1"/>
  <c r="G40" i="2"/>
  <c r="C41" i="2" l="1"/>
  <c r="G41" i="2" l="1"/>
  <c r="D41" i="2"/>
  <c r="F41" i="2" s="1"/>
  <c r="I41" i="2" s="1"/>
  <c r="C42" i="2" l="1"/>
  <c r="G42" i="2" l="1"/>
  <c r="D42" i="2"/>
  <c r="F42" i="2" s="1"/>
  <c r="I42" i="2" s="1"/>
  <c r="C43" i="2" l="1"/>
  <c r="D43" i="2" l="1"/>
  <c r="F43" i="2" s="1"/>
  <c r="I43" i="2" s="1"/>
  <c r="G43" i="2"/>
  <c r="C44" i="2" l="1"/>
  <c r="G44" i="2" l="1"/>
  <c r="D44" i="2"/>
  <c r="F44" i="2" s="1"/>
  <c r="I44" i="2" s="1"/>
  <c r="C45" i="2" l="1"/>
  <c r="G45" i="2" l="1"/>
  <c r="D45" i="2"/>
  <c r="F45" i="2" s="1"/>
  <c r="I45" i="2" s="1"/>
  <c r="C46" i="2" l="1"/>
  <c r="G46" i="2" l="1"/>
  <c r="D46" i="2"/>
  <c r="F46" i="2" s="1"/>
  <c r="I46" i="2" l="1"/>
  <c r="C47" i="2" s="1"/>
  <c r="G47" i="2" l="1"/>
  <c r="D47" i="2"/>
  <c r="F47" i="2" s="1"/>
  <c r="I47" i="2" s="1"/>
  <c r="C48" i="2" l="1"/>
  <c r="D48" i="2" l="1"/>
  <c r="F48" i="2" s="1"/>
  <c r="I48" i="2" s="1"/>
  <c r="G48" i="2"/>
  <c r="C49" i="2" l="1"/>
  <c r="G49" i="2" l="1"/>
  <c r="D49" i="2"/>
  <c r="F49" i="2" s="1"/>
  <c r="I49" i="2" l="1"/>
  <c r="C50" i="2" s="1"/>
  <c r="D50" i="2" l="1"/>
  <c r="F50" i="2" s="1"/>
  <c r="I50" i="2" s="1"/>
  <c r="G50" i="2"/>
  <c r="C51" i="2" l="1"/>
  <c r="G51" i="2" l="1"/>
  <c r="D51" i="2"/>
  <c r="F51" i="2" s="1"/>
  <c r="I51" i="2" s="1"/>
  <c r="C52" i="2" l="1"/>
  <c r="G52" i="2" l="1"/>
  <c r="D52" i="2"/>
  <c r="F52" i="2" s="1"/>
  <c r="I52" i="2" s="1"/>
  <c r="C53" i="2" l="1"/>
  <c r="G53" i="2" l="1"/>
  <c r="D53" i="2"/>
  <c r="F53" i="2" s="1"/>
  <c r="I53" i="2" s="1"/>
  <c r="C54" i="2" l="1"/>
  <c r="D54" i="2" l="1"/>
  <c r="F54" i="2" s="1"/>
  <c r="I54" i="2" s="1"/>
  <c r="G54" i="2"/>
  <c r="C55" i="2" l="1"/>
  <c r="G55" i="2" l="1"/>
  <c r="D55" i="2"/>
  <c r="F55" i="2" s="1"/>
  <c r="I55" i="2" l="1"/>
  <c r="C56" i="2" s="1"/>
  <c r="D56" i="2" l="1"/>
  <c r="F56" i="2" s="1"/>
  <c r="I56" i="2" s="1"/>
  <c r="G56" i="2"/>
  <c r="C57" i="2" l="1"/>
  <c r="D57" i="2" l="1"/>
  <c r="F57" i="2" s="1"/>
  <c r="I57" i="2" s="1"/>
  <c r="G57" i="2"/>
  <c r="C58" i="2" l="1"/>
  <c r="D58" i="2" l="1"/>
  <c r="F58" i="2" s="1"/>
  <c r="I58" i="2" s="1"/>
  <c r="G58" i="2"/>
  <c r="C59" i="2" l="1"/>
  <c r="D59" i="2" l="1"/>
  <c r="F59" i="2" s="1"/>
  <c r="I59" i="2" s="1"/>
  <c r="G59" i="2"/>
  <c r="C60" i="2" l="1"/>
  <c r="D60" i="2" l="1"/>
  <c r="F60" i="2" s="1"/>
  <c r="I60" i="2" s="1"/>
  <c r="G60" i="2"/>
  <c r="C61" i="2" l="1"/>
  <c r="G61" i="2" l="1"/>
  <c r="D61" i="2"/>
  <c r="F61" i="2" s="1"/>
  <c r="I61" i="2" s="1"/>
  <c r="C62" i="2" l="1"/>
  <c r="D62" i="2" l="1"/>
  <c r="F62" i="2" s="1"/>
  <c r="I62" i="2" s="1"/>
  <c r="G62" i="2"/>
  <c r="C63" i="2" l="1"/>
  <c r="D63" i="2" l="1"/>
  <c r="F63" i="2" s="1"/>
  <c r="I63" i="2" s="1"/>
  <c r="G63" i="2"/>
  <c r="C64" i="2" l="1"/>
  <c r="G64" i="2" l="1"/>
  <c r="D64" i="2"/>
  <c r="F64" i="2" l="1"/>
  <c r="I64" i="2" s="1"/>
  <c r="C65" i="2" l="1"/>
  <c r="D65" i="2" l="1"/>
  <c r="F65" i="2" s="1"/>
  <c r="G65" i="2"/>
  <c r="I65" i="2" l="1"/>
  <c r="C66" i="2" l="1"/>
  <c r="D66" i="2" l="1"/>
  <c r="G66" i="2"/>
  <c r="F66" i="2" l="1"/>
  <c r="I66" i="2" s="1"/>
  <c r="C67" i="2" l="1"/>
  <c r="G67" i="2" l="1"/>
  <c r="D67" i="2"/>
  <c r="F67" i="2" s="1"/>
  <c r="I67" i="2" s="1"/>
  <c r="C68" i="2" l="1"/>
  <c r="G68" i="2" l="1"/>
  <c r="D68" i="2"/>
  <c r="F68" i="2" s="1"/>
  <c r="I68" i="2" s="1"/>
  <c r="C69" i="2" l="1"/>
  <c r="D69" i="2" l="1"/>
  <c r="F69" i="2" s="1"/>
  <c r="I69" i="2" s="1"/>
  <c r="G69" i="2"/>
  <c r="C70" i="2" l="1"/>
  <c r="D70" i="2" l="1"/>
  <c r="F70" i="2" s="1"/>
  <c r="I70" i="2" s="1"/>
  <c r="G70" i="2"/>
  <c r="C71" i="2" l="1"/>
  <c r="G71" i="2" l="1"/>
  <c r="D71" i="2"/>
  <c r="F71" i="2" s="1"/>
  <c r="I71" i="2" s="1"/>
  <c r="C72" i="2" l="1"/>
  <c r="D72" i="2" l="1"/>
  <c r="G72" i="2"/>
  <c r="F72" i="2" l="1"/>
  <c r="I72" i="2" s="1"/>
  <c r="C73" i="2" l="1"/>
  <c r="D73" i="2" l="1"/>
  <c r="G73" i="2"/>
  <c r="F73" i="2" l="1"/>
  <c r="I73" i="2" s="1"/>
  <c r="C74" i="2" l="1"/>
  <c r="D74" i="2" l="1"/>
  <c r="F74" i="2" s="1"/>
  <c r="G74" i="2"/>
  <c r="I74" i="2" l="1"/>
  <c r="C75" i="2" l="1"/>
  <c r="D75" i="2" l="1"/>
  <c r="F75" i="2" s="1"/>
  <c r="I75" i="2" s="1"/>
  <c r="G75" i="2"/>
  <c r="C76" i="2" l="1"/>
  <c r="D76" i="2" l="1"/>
  <c r="G76" i="2"/>
  <c r="F76" i="2" l="1"/>
  <c r="I76" i="2" s="1"/>
  <c r="C77" i="2" l="1"/>
  <c r="G77" i="2" l="1"/>
  <c r="D77" i="2"/>
  <c r="F77" i="2" s="1"/>
  <c r="I77" i="2" s="1"/>
  <c r="C78" i="2" l="1"/>
  <c r="D78" i="2" l="1"/>
  <c r="F78" i="2" s="1"/>
  <c r="I78" i="2" s="1"/>
  <c r="G78" i="2"/>
  <c r="C79" i="2" l="1"/>
  <c r="G79" i="2" l="1"/>
  <c r="D79" i="2"/>
  <c r="F79" i="2" s="1"/>
  <c r="I79" i="2" s="1"/>
  <c r="C80" i="2" l="1"/>
  <c r="G80" i="2" l="1"/>
  <c r="D80" i="2"/>
  <c r="F80" i="2" s="1"/>
  <c r="I80" i="2" l="1"/>
  <c r="C81" i="2" s="1"/>
  <c r="D81" i="2" l="1"/>
  <c r="G81" i="2"/>
  <c r="F81" i="2" l="1"/>
  <c r="I81" i="2" s="1"/>
  <c r="C82" i="2" l="1"/>
  <c r="G82" i="2" l="1"/>
  <c r="D82" i="2"/>
  <c r="F82" i="2" s="1"/>
  <c r="I82" i="2" s="1"/>
  <c r="C83" i="2" l="1"/>
  <c r="G83" i="2" l="1"/>
  <c r="D83" i="2"/>
  <c r="F83" i="2" s="1"/>
  <c r="I83" i="2" s="1"/>
  <c r="C84" i="2" l="1"/>
  <c r="G84" i="2" l="1"/>
  <c r="D84" i="2"/>
  <c r="F84" i="2" s="1"/>
  <c r="I84" i="2" l="1"/>
  <c r="C85" i="2" s="1"/>
  <c r="G85" i="2" l="1"/>
  <c r="D85" i="2"/>
  <c r="F85" i="2" s="1"/>
  <c r="I85" i="2" s="1"/>
  <c r="C86" i="2" l="1"/>
  <c r="G86" i="2" l="1"/>
  <c r="D86" i="2"/>
  <c r="F86" i="2" s="1"/>
  <c r="I86" i="2" l="1"/>
  <c r="C87" i="2" s="1"/>
  <c r="G87" i="2" l="1"/>
  <c r="D87" i="2"/>
  <c r="F87" i="2" s="1"/>
  <c r="I87" i="2" s="1"/>
  <c r="C88" i="2" l="1"/>
  <c r="G88" i="2" l="1"/>
  <c r="D88" i="2"/>
  <c r="F88" i="2" s="1"/>
  <c r="I88" i="2" s="1"/>
  <c r="C89" i="2" l="1"/>
  <c r="D89" i="2" l="1"/>
  <c r="F89" i="2" s="1"/>
  <c r="I89" i="2" s="1"/>
  <c r="G89" i="2"/>
  <c r="C90" i="2" l="1"/>
  <c r="G90" i="2" l="1"/>
  <c r="D90" i="2"/>
  <c r="F90" i="2" s="1"/>
  <c r="I90" i="2" s="1"/>
  <c r="C91" i="2" l="1"/>
  <c r="G91" i="2" l="1"/>
  <c r="D91" i="2"/>
  <c r="F91" i="2" s="1"/>
  <c r="I91" i="2" s="1"/>
  <c r="C92" i="2" l="1"/>
  <c r="G92" i="2" l="1"/>
  <c r="D92" i="2"/>
  <c r="F92" i="2" l="1"/>
  <c r="I92" i="2" s="1"/>
  <c r="C93" i="2" l="1"/>
  <c r="G93" i="2" l="1"/>
  <c r="D93" i="2"/>
  <c r="F93" i="2" s="1"/>
  <c r="I93" i="2" s="1"/>
  <c r="C94" i="2" l="1"/>
  <c r="D94" i="2" l="1"/>
  <c r="F94" i="2" s="1"/>
  <c r="I94" i="2" s="1"/>
  <c r="G94" i="2"/>
  <c r="C95" i="2" l="1"/>
  <c r="D95" i="2" l="1"/>
  <c r="G95" i="2"/>
  <c r="F95" i="2" l="1"/>
  <c r="I95" i="2" s="1"/>
  <c r="C96" i="2" l="1"/>
  <c r="D96" i="2" l="1"/>
  <c r="F96" i="2" s="1"/>
  <c r="I96" i="2" s="1"/>
  <c r="G96" i="2"/>
  <c r="C97" i="2" l="1"/>
  <c r="G97" i="2" l="1"/>
  <c r="D97" i="2"/>
  <c r="F97" i="2" s="1"/>
  <c r="I97" i="2" s="1"/>
  <c r="C98" i="2" l="1"/>
  <c r="G98" i="2" l="1"/>
  <c r="D98" i="2"/>
  <c r="F98" i="2" s="1"/>
  <c r="I98" i="2" s="1"/>
  <c r="C99" i="2" l="1"/>
  <c r="D99" i="2" l="1"/>
  <c r="G99" i="2"/>
  <c r="F99" i="2" l="1"/>
  <c r="I99" i="2" s="1"/>
  <c r="C100" i="2" l="1"/>
  <c r="G100" i="2" l="1"/>
  <c r="D100" i="2"/>
  <c r="F100" i="2" s="1"/>
  <c r="I100" i="2" s="1"/>
  <c r="C101" i="2" l="1"/>
  <c r="G101" i="2" l="1"/>
  <c r="D101" i="2"/>
  <c r="F101" i="2" s="1"/>
  <c r="I101" i="2" s="1"/>
  <c r="C102" i="2" l="1"/>
  <c r="G102" i="2" l="1"/>
  <c r="D102" i="2"/>
  <c r="F102" i="2" l="1"/>
  <c r="I102" i="2" s="1"/>
  <c r="C103" i="2" l="1"/>
  <c r="G103" i="2" l="1"/>
  <c r="D103" i="2"/>
  <c r="F103" i="2" s="1"/>
  <c r="I103" i="2" l="1"/>
  <c r="C104" i="2" l="1"/>
  <c r="D104" i="2" l="1"/>
  <c r="F104" i="2" s="1"/>
  <c r="I104" i="2" s="1"/>
  <c r="G104" i="2"/>
  <c r="C105" i="2" l="1"/>
  <c r="D105" i="2" l="1"/>
  <c r="G105" i="2"/>
  <c r="F105" i="2" l="1"/>
  <c r="I105" i="2" s="1"/>
  <c r="C106" i="2" l="1"/>
  <c r="G106" i="2" l="1"/>
  <c r="D106" i="2"/>
  <c r="F106" i="2" s="1"/>
  <c r="I106" i="2" s="1"/>
  <c r="C107" i="2" l="1"/>
  <c r="D107" i="2" l="1"/>
  <c r="F107" i="2" s="1"/>
  <c r="I107" i="2" s="1"/>
  <c r="G107" i="2"/>
  <c r="C108" i="2" l="1"/>
  <c r="G108" i="2" l="1"/>
  <c r="D108" i="2"/>
  <c r="F108" i="2" s="1"/>
  <c r="I108" i="2" l="1"/>
  <c r="C109" i="2"/>
  <c r="D109" i="2" l="1"/>
  <c r="F109" i="2" s="1"/>
  <c r="I109" i="2" s="1"/>
  <c r="G109" i="2"/>
  <c r="C110" i="2" l="1"/>
  <c r="G110" i="2" l="1"/>
  <c r="D110" i="2"/>
  <c r="F110" i="2" s="1"/>
  <c r="I110" i="2" s="1"/>
  <c r="C111" i="2" l="1"/>
  <c r="D111" i="2" l="1"/>
  <c r="F111" i="2" s="1"/>
  <c r="I111" i="2" s="1"/>
  <c r="G111" i="2"/>
  <c r="C112" i="2" l="1"/>
  <c r="G112" i="2" l="1"/>
  <c r="D112" i="2"/>
  <c r="F112" i="2" s="1"/>
  <c r="I112" i="2" s="1"/>
  <c r="C113" i="2" l="1"/>
  <c r="G113" i="2" l="1"/>
  <c r="D113" i="2"/>
  <c r="F113" i="2" s="1"/>
  <c r="I113" i="2" s="1"/>
  <c r="C114" i="2" l="1"/>
  <c r="G114" i="2" l="1"/>
  <c r="D114" i="2"/>
  <c r="F114" i="2" l="1"/>
  <c r="I114" i="2" s="1"/>
  <c r="C115" i="2" l="1"/>
  <c r="G115" i="2" l="1"/>
  <c r="D115" i="2"/>
  <c r="F115" i="2" s="1"/>
  <c r="I115" i="2" s="1"/>
  <c r="C116" i="2" l="1"/>
  <c r="D116" i="2" l="1"/>
  <c r="G116" i="2"/>
  <c r="F116" i="2" l="1"/>
  <c r="I116" i="2" s="1"/>
  <c r="C117" i="2" l="1"/>
  <c r="G117" i="2" l="1"/>
  <c r="D117" i="2"/>
  <c r="F117" i="2" s="1"/>
  <c r="I117" i="2" s="1"/>
  <c r="C118" i="2" l="1"/>
  <c r="G118" i="2" l="1"/>
  <c r="D118" i="2"/>
  <c r="F118" i="2" s="1"/>
  <c r="I118" i="2" l="1"/>
  <c r="C119" i="2" l="1"/>
  <c r="G119" i="2" l="1"/>
  <c r="D119" i="2"/>
  <c r="F119" i="2" s="1"/>
  <c r="I119" i="2" s="1"/>
  <c r="C120" i="2" l="1"/>
  <c r="D120" i="2" l="1"/>
  <c r="F120" i="2" s="1"/>
  <c r="I120" i="2" s="1"/>
  <c r="G120" i="2"/>
  <c r="C121" i="2" l="1"/>
  <c r="G121" i="2" l="1"/>
  <c r="D121" i="2"/>
  <c r="F121" i="2" s="1"/>
  <c r="I121" i="2" s="1"/>
  <c r="C122" i="2" l="1"/>
  <c r="G122" i="2" l="1"/>
  <c r="D122" i="2"/>
  <c r="F122" i="2" s="1"/>
  <c r="I122" i="2" l="1"/>
  <c r="C123" i="2" s="1"/>
  <c r="D123" i="2" l="1"/>
  <c r="F123" i="2" s="1"/>
  <c r="G123" i="2"/>
  <c r="I123" i="2" l="1"/>
  <c r="C124" i="2" l="1"/>
  <c r="G124" i="2" l="1"/>
  <c r="D124" i="2"/>
  <c r="F124" i="2" s="1"/>
  <c r="I124" i="2" s="1"/>
  <c r="C125" i="2" l="1"/>
  <c r="G125" i="2" l="1"/>
  <c r="D125" i="2"/>
  <c r="F125" i="2" s="1"/>
  <c r="I125" i="2" s="1"/>
  <c r="C126" i="2" l="1"/>
  <c r="D126" i="2" l="1"/>
  <c r="F126" i="2" s="1"/>
  <c r="I126" i="2" s="1"/>
  <c r="G126" i="2"/>
  <c r="C127" i="2" l="1"/>
  <c r="G127" i="2" l="1"/>
  <c r="D127" i="2"/>
  <c r="F127" i="2" s="1"/>
  <c r="I127" i="2" s="1"/>
  <c r="C128" i="2" l="1"/>
  <c r="D128" i="2" l="1"/>
  <c r="F128" i="2" s="1"/>
  <c r="I128" i="2" s="1"/>
  <c r="G128" i="2"/>
  <c r="C129" i="2" l="1"/>
  <c r="D129" i="2" l="1"/>
  <c r="F129" i="2" s="1"/>
  <c r="I129" i="2" s="1"/>
  <c r="G129" i="2"/>
  <c r="C130" i="2" l="1"/>
  <c r="G130" i="2" l="1"/>
  <c r="D130" i="2"/>
  <c r="F130" i="2" s="1"/>
  <c r="I130" i="2" s="1"/>
  <c r="C131" i="2" l="1"/>
  <c r="G131" i="2" l="1"/>
  <c r="D131" i="2"/>
  <c r="F131" i="2" s="1"/>
  <c r="I131" i="2" s="1"/>
  <c r="C132" i="2" l="1"/>
  <c r="D132" i="2" l="1"/>
  <c r="G132" i="2"/>
  <c r="F132" i="2" l="1"/>
  <c r="I132" i="2" s="1"/>
  <c r="C133" i="2" l="1"/>
  <c r="D133" i="2" l="1"/>
  <c r="F133" i="2" s="1"/>
  <c r="I133" i="2" s="1"/>
  <c r="G133" i="2"/>
  <c r="C134" i="2" l="1"/>
  <c r="G134" i="2" l="1"/>
  <c r="D134" i="2"/>
  <c r="F134" i="2" s="1"/>
  <c r="I134" i="2" s="1"/>
  <c r="C135" i="2" l="1"/>
  <c r="G135" i="2" l="1"/>
  <c r="D135" i="2"/>
  <c r="F135" i="2" s="1"/>
  <c r="I135" i="2" s="1"/>
  <c r="C136" i="2" l="1"/>
  <c r="G136" i="2" l="1"/>
  <c r="D136" i="2"/>
  <c r="F136" i="2" s="1"/>
  <c r="I136" i="2" s="1"/>
  <c r="C137" i="2" l="1"/>
  <c r="G137" i="2" l="1"/>
  <c r="D137" i="2"/>
  <c r="F137" i="2" s="1"/>
  <c r="I137" i="2" s="1"/>
  <c r="C138" i="2" l="1"/>
  <c r="D138" i="2" l="1"/>
  <c r="F138" i="2" s="1"/>
  <c r="G138" i="2"/>
  <c r="I138" i="2" l="1"/>
  <c r="C139" i="2" s="1"/>
  <c r="G139" i="2" l="1"/>
  <c r="D139" i="2"/>
  <c r="F139" i="2" s="1"/>
  <c r="I139" i="2" s="1"/>
  <c r="C140" i="2" l="1"/>
  <c r="D140" i="2" l="1"/>
  <c r="G140" i="2"/>
  <c r="F140" i="2" l="1"/>
  <c r="I140" i="2" s="1"/>
  <c r="C141" i="2" l="1"/>
  <c r="D141" i="2" l="1"/>
  <c r="F141" i="2" s="1"/>
  <c r="I141" i="2" s="1"/>
  <c r="G141" i="2"/>
  <c r="C142" i="2" l="1"/>
  <c r="D142" i="2" l="1"/>
  <c r="F142" i="2" s="1"/>
  <c r="G142" i="2"/>
  <c r="I142" i="2" l="1"/>
  <c r="C143" i="2" s="1"/>
  <c r="G143" i="2" l="1"/>
  <c r="D143" i="2"/>
  <c r="F143" i="2" s="1"/>
  <c r="I143" i="2" s="1"/>
  <c r="C144" i="2" l="1"/>
  <c r="D144" i="2" l="1"/>
  <c r="F144" i="2" s="1"/>
  <c r="I144" i="2" s="1"/>
  <c r="G144" i="2"/>
  <c r="C145" i="2" l="1"/>
  <c r="G145" i="2" l="1"/>
  <c r="D145" i="2"/>
  <c r="F145" i="2" s="1"/>
  <c r="I145" i="2" s="1"/>
  <c r="C146" i="2" l="1"/>
  <c r="G146" i="2" l="1"/>
  <c r="D146" i="2"/>
  <c r="F146" i="2" s="1"/>
  <c r="I146" i="2" s="1"/>
  <c r="C147" i="2" l="1"/>
  <c r="D147" i="2" l="1"/>
  <c r="G147" i="2"/>
  <c r="F147" i="2" l="1"/>
  <c r="I147" i="2" s="1"/>
  <c r="C148" i="2" l="1"/>
  <c r="G148" i="2" l="1"/>
  <c r="D148" i="2"/>
  <c r="F148" i="2" l="1"/>
  <c r="I148" i="2" s="1"/>
  <c r="C149" i="2" l="1"/>
  <c r="D149" i="2" l="1"/>
  <c r="F149" i="2" s="1"/>
  <c r="G149" i="2"/>
  <c r="I149" i="2" l="1"/>
  <c r="C150" i="2" s="1"/>
  <c r="G150" i="2" l="1"/>
  <c r="D150" i="2"/>
  <c r="F150" i="2" s="1"/>
  <c r="I150" i="2" s="1"/>
  <c r="C151" i="2" l="1"/>
  <c r="G151" i="2" l="1"/>
  <c r="D151" i="2"/>
  <c r="F151" i="2" s="1"/>
  <c r="I151" i="2" s="1"/>
  <c r="C152" i="2" l="1"/>
  <c r="D152" i="2" l="1"/>
  <c r="F152" i="2" s="1"/>
  <c r="I152" i="2" s="1"/>
  <c r="G152" i="2"/>
  <c r="C153" i="2" l="1"/>
  <c r="D153" i="2" l="1"/>
  <c r="F153" i="2" s="1"/>
  <c r="G153" i="2"/>
  <c r="I153" i="2" l="1"/>
  <c r="C154" i="2" l="1"/>
  <c r="G154" i="2" l="1"/>
  <c r="D154" i="2"/>
  <c r="F154" i="2" s="1"/>
  <c r="I154" i="2" s="1"/>
  <c r="C155" i="2" l="1"/>
  <c r="D155" i="2" l="1"/>
  <c r="F155" i="2" s="1"/>
  <c r="G155" i="2"/>
  <c r="I155" i="2" l="1"/>
  <c r="C156" i="2" s="1"/>
  <c r="D156" i="2" l="1"/>
  <c r="G156" i="2"/>
  <c r="F156" i="2" l="1"/>
  <c r="I156" i="2" s="1"/>
  <c r="C157" i="2" l="1"/>
  <c r="G157" i="2" l="1"/>
  <c r="D157" i="2"/>
  <c r="F157" i="2" s="1"/>
  <c r="I157" i="2" s="1"/>
  <c r="C158" i="2" l="1"/>
  <c r="G158" i="2" l="1"/>
  <c r="D158" i="2"/>
  <c r="F158" i="2" l="1"/>
  <c r="I158" i="2" s="1"/>
  <c r="C159" i="2" l="1"/>
  <c r="G159" i="2" l="1"/>
  <c r="D159" i="2"/>
  <c r="F159" i="2" s="1"/>
  <c r="I159" i="2" s="1"/>
  <c r="C160" i="2" l="1"/>
  <c r="G160" i="2" l="1"/>
  <c r="D160" i="2"/>
  <c r="F160" i="2" l="1"/>
  <c r="I160" i="2" s="1"/>
  <c r="C161" i="2" l="1"/>
  <c r="G161" i="2" l="1"/>
  <c r="D161" i="2"/>
  <c r="F161" i="2" s="1"/>
  <c r="I161" i="2" s="1"/>
  <c r="C162" i="2" l="1"/>
  <c r="G162" i="2" l="1"/>
  <c r="D162" i="2"/>
  <c r="F162" i="2" s="1"/>
  <c r="I162" i="2" l="1"/>
  <c r="C163" i="2" s="1"/>
  <c r="G163" i="2" l="1"/>
  <c r="D163" i="2"/>
  <c r="F163" i="2" s="1"/>
  <c r="I163" i="2" s="1"/>
  <c r="C164" i="2" l="1"/>
  <c r="G164" i="2" l="1"/>
  <c r="D164" i="2"/>
  <c r="F164" i="2" s="1"/>
  <c r="I164" i="2" s="1"/>
  <c r="C165" i="2" l="1"/>
  <c r="D165" i="2" l="1"/>
  <c r="G165" i="2"/>
  <c r="F165" i="2" l="1"/>
  <c r="I165" i="2" s="1"/>
  <c r="C166" i="2" l="1"/>
  <c r="D166" i="2" l="1"/>
  <c r="G166" i="2"/>
  <c r="F166" i="2" l="1"/>
  <c r="I166" i="2" s="1"/>
  <c r="C167" i="2" l="1"/>
  <c r="D167" i="2" l="1"/>
  <c r="F167" i="2" s="1"/>
  <c r="G167" i="2"/>
  <c r="I167" i="2" l="1"/>
  <c r="C168" i="2" l="1"/>
  <c r="D168" i="2" l="1"/>
  <c r="G168" i="2"/>
  <c r="F168" i="2" l="1"/>
  <c r="I168" i="2" s="1"/>
  <c r="C169" i="2" l="1"/>
  <c r="D169" i="2" l="1"/>
  <c r="G169" i="2"/>
  <c r="F169" i="2" l="1"/>
  <c r="I169" i="2" s="1"/>
  <c r="C170" i="2" l="1"/>
  <c r="G170" i="2" l="1"/>
  <c r="D170" i="2"/>
  <c r="F170" i="2" s="1"/>
  <c r="I170" i="2" l="1"/>
  <c r="C171" i="2" s="1"/>
  <c r="G171" i="2" l="1"/>
  <c r="D171" i="2"/>
  <c r="F171" i="2" s="1"/>
  <c r="I171" i="2" s="1"/>
  <c r="C172" i="2" l="1"/>
  <c r="D172" i="2" l="1"/>
  <c r="F172" i="2" s="1"/>
  <c r="I172" i="2" s="1"/>
  <c r="G172" i="2"/>
  <c r="C173" i="2" l="1"/>
  <c r="D173" i="2" l="1"/>
  <c r="F173" i="2" s="1"/>
  <c r="I173" i="2" s="1"/>
  <c r="G173" i="2"/>
  <c r="C174" i="2" l="1"/>
  <c r="G174" i="2" l="1"/>
  <c r="D174" i="2"/>
  <c r="F174" i="2" s="1"/>
  <c r="I174" i="2" s="1"/>
  <c r="C175" i="2" l="1"/>
  <c r="D175" i="2" l="1"/>
  <c r="F175" i="2" s="1"/>
  <c r="G175" i="2"/>
  <c r="I175" i="2" l="1"/>
  <c r="C176" i="2" l="1"/>
  <c r="G176" i="2" l="1"/>
  <c r="D176" i="2"/>
  <c r="F176" i="2" s="1"/>
  <c r="I176" i="2" s="1"/>
  <c r="C177" i="2" l="1"/>
  <c r="G177" i="2" l="1"/>
  <c r="D177" i="2"/>
  <c r="F177" i="2" s="1"/>
  <c r="I177" i="2" s="1"/>
  <c r="C178" i="2" l="1"/>
  <c r="G178" i="2" l="1"/>
  <c r="D178" i="2"/>
  <c r="F178" i="2" s="1"/>
  <c r="I178" i="2" s="1"/>
  <c r="C179" i="2" l="1"/>
  <c r="D179" i="2" l="1"/>
  <c r="F179" i="2" s="1"/>
  <c r="I179" i="2" s="1"/>
  <c r="G179" i="2"/>
  <c r="C180" i="2" l="1"/>
  <c r="D180" i="2" l="1"/>
  <c r="G180" i="2"/>
  <c r="F180" i="2" l="1"/>
  <c r="I180" i="2" s="1"/>
  <c r="C181" i="2" l="1"/>
  <c r="D181" i="2" l="1"/>
  <c r="F181" i="2" s="1"/>
  <c r="G181" i="2"/>
  <c r="I181" i="2" l="1"/>
  <c r="C182" i="2" s="1"/>
  <c r="G182" i="2" l="1"/>
  <c r="D182" i="2"/>
  <c r="F182" i="2" s="1"/>
  <c r="I182" i="2" s="1"/>
  <c r="C183" i="2" l="1"/>
  <c r="G183" i="2" l="1"/>
  <c r="D183" i="2"/>
  <c r="F183" i="2" s="1"/>
  <c r="I183" i="2" s="1"/>
  <c r="C184" i="2" l="1"/>
  <c r="G184" i="2" l="1"/>
  <c r="D184" i="2"/>
  <c r="F184" i="2" s="1"/>
  <c r="I184" i="2" l="1"/>
  <c r="C185" i="2" s="1"/>
  <c r="G185" i="2" l="1"/>
  <c r="D185" i="2"/>
  <c r="F185" i="2" s="1"/>
  <c r="I185" i="2" s="1"/>
  <c r="C186" i="2" l="1"/>
  <c r="D186" i="2" l="1"/>
  <c r="G186" i="2"/>
  <c r="F186" i="2" l="1"/>
  <c r="I186" i="2" s="1"/>
  <c r="C187" i="2" l="1"/>
  <c r="G187" i="2" l="1"/>
  <c r="D187" i="2"/>
  <c r="F187" i="2" s="1"/>
  <c r="I187" i="2" s="1"/>
  <c r="C188" i="2" l="1"/>
  <c r="D188" i="2" l="1"/>
  <c r="F188" i="2" s="1"/>
  <c r="G188" i="2"/>
  <c r="I188" i="2" l="1"/>
  <c r="C189" i="2" s="1"/>
  <c r="D189" i="2" l="1"/>
  <c r="F189" i="2" s="1"/>
  <c r="I189" i="2" s="1"/>
  <c r="G189" i="2"/>
  <c r="C190" i="2" l="1"/>
  <c r="D190" i="2" l="1"/>
  <c r="F190" i="2" s="1"/>
  <c r="I190" i="2" s="1"/>
  <c r="G190" i="2"/>
  <c r="C191" i="2" l="1"/>
  <c r="G191" i="2" l="1"/>
  <c r="D191" i="2"/>
  <c r="F191" i="2" s="1"/>
  <c r="I191" i="2" l="1"/>
  <c r="C192" i="2" l="1"/>
  <c r="D192" i="2" l="1"/>
  <c r="F192" i="2" s="1"/>
  <c r="I192" i="2" s="1"/>
  <c r="G192" i="2"/>
  <c r="C193" i="2" l="1"/>
  <c r="D193" i="2" l="1"/>
  <c r="G193" i="2"/>
  <c r="F193" i="2" l="1"/>
  <c r="I193" i="2" s="1"/>
  <c r="C194" i="2" l="1"/>
  <c r="G194" i="2" l="1"/>
  <c r="D194" i="2"/>
  <c r="F194" i="2" s="1"/>
  <c r="I194" i="2" s="1"/>
  <c r="C195" i="2" l="1"/>
  <c r="G195" i="2" l="1"/>
  <c r="D195" i="2"/>
  <c r="F195" i="2" s="1"/>
  <c r="I195" i="2" s="1"/>
  <c r="C196" i="2" l="1"/>
  <c r="G196" i="2" l="1"/>
  <c r="D196" i="2"/>
  <c r="F196" i="2" s="1"/>
  <c r="I196" i="2" s="1"/>
  <c r="C197" i="2" l="1"/>
  <c r="G197" i="2" l="1"/>
  <c r="D197" i="2"/>
  <c r="F197" i="2" s="1"/>
  <c r="I197" i="2" s="1"/>
  <c r="C198" i="2" l="1"/>
  <c r="G198" i="2" l="1"/>
  <c r="D198" i="2"/>
  <c r="F198" i="2" s="1"/>
  <c r="I198" i="2" s="1"/>
  <c r="C199" i="2" l="1"/>
  <c r="G199" i="2" l="1"/>
  <c r="D199" i="2"/>
  <c r="F199" i="2" s="1"/>
  <c r="I199" i="2" s="1"/>
  <c r="C200" i="2" l="1"/>
  <c r="G200" i="2" l="1"/>
  <c r="D200" i="2"/>
  <c r="F200" i="2" s="1"/>
  <c r="I200" i="2" s="1"/>
  <c r="C201" i="2" l="1"/>
  <c r="D201" i="2" l="1"/>
  <c r="F201" i="2" s="1"/>
  <c r="I201" i="2" s="1"/>
  <c r="G201" i="2"/>
  <c r="C202" i="2" l="1"/>
  <c r="G202" i="2" l="1"/>
  <c r="D202" i="2"/>
  <c r="F202" i="2" s="1"/>
  <c r="I202" i="2" s="1"/>
  <c r="C203" i="2" l="1"/>
  <c r="G203" i="2" l="1"/>
  <c r="D203" i="2"/>
  <c r="F203" i="2" s="1"/>
  <c r="I203" i="2" s="1"/>
  <c r="C204" i="2" l="1"/>
  <c r="D204" i="2" l="1"/>
  <c r="F204" i="2" s="1"/>
  <c r="G204" i="2"/>
  <c r="I204" i="2" l="1"/>
  <c r="C205" i="2" l="1"/>
  <c r="G205" i="2" l="1"/>
  <c r="D205" i="2"/>
  <c r="F205" i="2" s="1"/>
  <c r="I205" i="2" s="1"/>
  <c r="C206" i="2" l="1"/>
  <c r="D206" i="2" l="1"/>
  <c r="F206" i="2" s="1"/>
  <c r="G206" i="2"/>
  <c r="I206" i="2" l="1"/>
  <c r="C207" i="2" l="1"/>
  <c r="G207" i="2" l="1"/>
  <c r="D207" i="2"/>
  <c r="F207" i="2" s="1"/>
  <c r="I207" i="2" s="1"/>
  <c r="C208" i="2" l="1"/>
  <c r="G208" i="2" l="1"/>
  <c r="D208" i="2"/>
  <c r="F208" i="2" s="1"/>
  <c r="I208" i="2" l="1"/>
  <c r="C209" i="2" s="1"/>
  <c r="D209" i="2" l="1"/>
  <c r="F209" i="2" s="1"/>
  <c r="I209" i="2" s="1"/>
  <c r="G209" i="2"/>
  <c r="C210" i="2" l="1"/>
  <c r="D210" i="2" l="1"/>
  <c r="F210" i="2" s="1"/>
  <c r="I210" i="2" s="1"/>
  <c r="G210" i="2"/>
  <c r="C211" i="2" l="1"/>
  <c r="G211" i="2" l="1"/>
  <c r="D211" i="2"/>
  <c r="F211" i="2" s="1"/>
  <c r="I211" i="2" l="1"/>
  <c r="C212" i="2" l="1"/>
  <c r="D212" i="2" l="1"/>
  <c r="F212" i="2" s="1"/>
  <c r="G212" i="2"/>
  <c r="I212" i="2" l="1"/>
  <c r="C213" i="2" s="1"/>
  <c r="D213" i="2" l="1"/>
  <c r="F213" i="2" s="1"/>
  <c r="I213" i="2" s="1"/>
  <c r="G213" i="2"/>
  <c r="C214" i="2" l="1"/>
  <c r="D214" i="2" l="1"/>
  <c r="F214" i="2" s="1"/>
  <c r="I214" i="2" s="1"/>
  <c r="G214" i="2"/>
  <c r="C215" i="2" l="1"/>
  <c r="D215" i="2" l="1"/>
  <c r="F215" i="2" s="1"/>
  <c r="I215" i="2" s="1"/>
  <c r="G215" i="2"/>
  <c r="C216" i="2" l="1"/>
  <c r="G216" i="2" l="1"/>
  <c r="D216" i="2"/>
  <c r="F216" i="2" s="1"/>
  <c r="I216" i="2" s="1"/>
  <c r="C217" i="2" l="1"/>
  <c r="D217" i="2" l="1"/>
  <c r="F217" i="2" s="1"/>
  <c r="I217" i="2" s="1"/>
  <c r="G217" i="2"/>
  <c r="C218" i="2" l="1"/>
  <c r="D218" i="2" l="1"/>
  <c r="F218" i="2" s="1"/>
  <c r="I218" i="2" s="1"/>
  <c r="G218" i="2"/>
  <c r="C219" i="2" l="1"/>
  <c r="D219" i="2" l="1"/>
  <c r="F219" i="2" s="1"/>
  <c r="G219" i="2"/>
  <c r="I219" i="2" l="1"/>
  <c r="C220" i="2" l="1"/>
  <c r="G220" i="2" l="1"/>
  <c r="D220" i="2"/>
  <c r="F220" i="2" s="1"/>
  <c r="I220" i="2" s="1"/>
  <c r="C221" i="2" l="1"/>
  <c r="G221" i="2" l="1"/>
  <c r="D221" i="2"/>
  <c r="F221" i="2" l="1"/>
  <c r="I221" i="2" s="1"/>
  <c r="C222" i="2" s="1"/>
  <c r="D222" i="2" l="1"/>
  <c r="F222" i="2" s="1"/>
  <c r="G222" i="2"/>
  <c r="I222" i="2" l="1"/>
  <c r="C223" i="2" l="1"/>
  <c r="G223" i="2" l="1"/>
  <c r="D223" i="2"/>
  <c r="F223" i="2" s="1"/>
  <c r="I223" i="2" s="1"/>
  <c r="C224" i="2" l="1"/>
  <c r="G224" i="2" l="1"/>
  <c r="D224" i="2"/>
  <c r="F224" i="2" l="1"/>
  <c r="I224" i="2" s="1"/>
  <c r="C225" i="2" l="1"/>
  <c r="D225" i="2" l="1"/>
  <c r="F225" i="2" s="1"/>
  <c r="I225" i="2" s="1"/>
  <c r="G225" i="2"/>
  <c r="C226" i="2" l="1"/>
  <c r="G226" i="2" l="1"/>
  <c r="D226" i="2"/>
  <c r="F226" i="2" s="1"/>
  <c r="I226" i="2" s="1"/>
  <c r="C227" i="2" l="1"/>
  <c r="D227" i="2" l="1"/>
  <c r="G227" i="2"/>
  <c r="F227" i="2"/>
  <c r="I227" i="2" s="1"/>
  <c r="C228" i="2" l="1"/>
  <c r="D228" i="2" l="1"/>
  <c r="F228" i="2" s="1"/>
  <c r="I228" i="2" s="1"/>
  <c r="G228" i="2"/>
  <c r="C229" i="2" l="1"/>
  <c r="G229" i="2" l="1"/>
  <c r="D229" i="2"/>
  <c r="F229" i="2" l="1"/>
  <c r="I229" i="2" s="1"/>
  <c r="C230" i="2" l="1"/>
  <c r="D230" i="2" l="1"/>
  <c r="F230" i="2" s="1"/>
  <c r="I230" i="2" s="1"/>
  <c r="G230" i="2"/>
  <c r="C231" i="2" l="1"/>
  <c r="D231" i="2" l="1"/>
  <c r="F231" i="2" s="1"/>
  <c r="I231" i="2" s="1"/>
  <c r="G231" i="2"/>
  <c r="C232" i="2" l="1"/>
  <c r="G232" i="2" l="1"/>
  <c r="D232" i="2"/>
  <c r="F232" i="2" s="1"/>
  <c r="I232" i="2" s="1"/>
  <c r="C233" i="2" l="1"/>
  <c r="G233" i="2" l="1"/>
  <c r="D233" i="2"/>
  <c r="F233" i="2" s="1"/>
  <c r="I233" i="2" s="1"/>
  <c r="C234" i="2" l="1"/>
  <c r="G234" i="2" l="1"/>
  <c r="D234" i="2"/>
  <c r="F234" i="2" s="1"/>
  <c r="I234" i="2" s="1"/>
  <c r="C235" i="2" l="1"/>
  <c r="G235" i="2" l="1"/>
  <c r="D235" i="2"/>
  <c r="F235" i="2" s="1"/>
  <c r="I235" i="2" s="1"/>
  <c r="C236" i="2" l="1"/>
  <c r="D236" i="2" l="1"/>
  <c r="F236" i="2" s="1"/>
  <c r="I236" i="2" s="1"/>
  <c r="G236" i="2"/>
  <c r="C237" i="2" l="1"/>
  <c r="G237" i="2" l="1"/>
  <c r="D237" i="2"/>
  <c r="F237" i="2" s="1"/>
  <c r="I237" i="2" s="1"/>
  <c r="C238" i="2" l="1"/>
  <c r="D238" i="2" l="1"/>
  <c r="F238" i="2" s="1"/>
  <c r="I238" i="2" s="1"/>
  <c r="G238" i="2"/>
  <c r="C239" i="2" l="1"/>
  <c r="D239" i="2" l="1"/>
  <c r="F239" i="2" s="1"/>
  <c r="I239" i="2" s="1"/>
  <c r="G239" i="2"/>
  <c r="C240" i="2" l="1"/>
  <c r="D240" i="2" l="1"/>
  <c r="G240" i="2"/>
  <c r="F240" i="2" l="1"/>
  <c r="I240" i="2" s="1"/>
  <c r="C241" i="2" l="1"/>
  <c r="D241" i="2" l="1"/>
  <c r="F241" i="2" s="1"/>
  <c r="I241" i="2" s="1"/>
  <c r="G241" i="2"/>
  <c r="C242" i="2" l="1"/>
  <c r="D242" i="2" l="1"/>
  <c r="F242" i="2" s="1"/>
  <c r="I242" i="2" s="1"/>
  <c r="G242" i="2"/>
  <c r="C243" i="2" l="1"/>
  <c r="D243" i="2" l="1"/>
  <c r="F243" i="2" s="1"/>
  <c r="I243" i="2" s="1"/>
  <c r="G243" i="2"/>
  <c r="C244" i="2" l="1"/>
  <c r="D244" i="2" l="1"/>
  <c r="F244" i="2" s="1"/>
  <c r="G244" i="2"/>
  <c r="I244" i="2" l="1"/>
  <c r="C245" i="2" s="1"/>
  <c r="G245" i="2" l="1"/>
  <c r="D245" i="2"/>
  <c r="F245" i="2" l="1"/>
  <c r="I245" i="2" s="1"/>
  <c r="C246" i="2" l="1"/>
  <c r="G246" i="2" l="1"/>
  <c r="D246" i="2"/>
  <c r="F246" i="2" s="1"/>
  <c r="I246" i="2" s="1"/>
  <c r="C247" i="2" l="1"/>
  <c r="G247" i="2" l="1"/>
  <c r="D247" i="2"/>
  <c r="F247" i="2" s="1"/>
  <c r="I247" i="2" s="1"/>
  <c r="C248" i="2" l="1"/>
  <c r="D248" i="2" l="1"/>
  <c r="F248" i="2" s="1"/>
  <c r="I248" i="2" s="1"/>
  <c r="G248" i="2"/>
  <c r="C249" i="2" l="1"/>
  <c r="D249" i="2" l="1"/>
  <c r="F249" i="2" s="1"/>
  <c r="G249" i="2"/>
  <c r="I249" i="2" l="1"/>
  <c r="C250" i="2" s="1"/>
  <c r="G250" i="2" l="1"/>
  <c r="D250" i="2"/>
  <c r="F250" i="2" s="1"/>
  <c r="I250" i="2" s="1"/>
  <c r="C251" i="2" l="1"/>
  <c r="G251" i="2" l="1"/>
  <c r="D251" i="2"/>
  <c r="F251" i="2" s="1"/>
  <c r="I251" i="2" l="1"/>
  <c r="C252" i="2" s="1"/>
  <c r="G252" i="2" l="1"/>
  <c r="D252" i="2"/>
  <c r="F252" i="2" s="1"/>
  <c r="I252" i="2" s="1"/>
  <c r="C253" i="2" l="1"/>
  <c r="D253" i="2" l="1"/>
  <c r="F253" i="2" s="1"/>
  <c r="I253" i="2" s="1"/>
  <c r="G253" i="2"/>
  <c r="C254" i="2" l="1"/>
  <c r="G254" i="2" l="1"/>
  <c r="D254" i="2"/>
  <c r="F254" i="2" s="1"/>
  <c r="I254" i="2" s="1"/>
  <c r="C255" i="2" l="1"/>
  <c r="D255" i="2" l="1"/>
  <c r="F255" i="2" s="1"/>
  <c r="I255" i="2" s="1"/>
  <c r="G255" i="2"/>
  <c r="C256" i="2" l="1"/>
  <c r="G256" i="2" l="1"/>
  <c r="D256" i="2"/>
  <c r="F256" i="2" s="1"/>
  <c r="I256" i="2" s="1"/>
  <c r="C257" i="2" l="1"/>
  <c r="G257" i="2" l="1"/>
  <c r="D257" i="2"/>
  <c r="F257" i="2" s="1"/>
  <c r="I257" i="2" s="1"/>
  <c r="C258" i="2" l="1"/>
  <c r="G258" i="2" l="1"/>
  <c r="D258" i="2"/>
  <c r="F258" i="2" l="1"/>
  <c r="I258" i="2" s="1"/>
  <c r="C259" i="2" l="1"/>
  <c r="G259" i="2" l="1"/>
  <c r="D259" i="2"/>
  <c r="F259" i="2" s="1"/>
  <c r="I259" i="2" s="1"/>
  <c r="C260" i="2" l="1"/>
  <c r="G260" i="2" l="1"/>
  <c r="D260" i="2"/>
  <c r="F260" i="2" s="1"/>
  <c r="I260" i="2" s="1"/>
  <c r="C261" i="2" l="1"/>
  <c r="G261" i="2" l="1"/>
  <c r="D261" i="2"/>
  <c r="F261" i="2" l="1"/>
  <c r="I261" i="2" s="1"/>
  <c r="C262" i="2" l="1"/>
  <c r="G262" i="2" l="1"/>
  <c r="D262" i="2"/>
  <c r="F262" i="2" s="1"/>
  <c r="I262" i="2" s="1"/>
  <c r="C263" i="2" l="1"/>
  <c r="D263" i="2" l="1"/>
  <c r="F263" i="2" s="1"/>
  <c r="I263" i="2" s="1"/>
  <c r="G263" i="2"/>
  <c r="C264" i="2" l="1"/>
  <c r="D264" i="2" l="1"/>
  <c r="F264" i="2" s="1"/>
  <c r="I264" i="2" s="1"/>
  <c r="G264" i="2"/>
  <c r="C265" i="2" l="1"/>
  <c r="G265" i="2" l="1"/>
  <c r="D265" i="2"/>
  <c r="F265" i="2" s="1"/>
  <c r="I265" i="2" s="1"/>
  <c r="C266" i="2" l="1"/>
  <c r="G266" i="2" l="1"/>
  <c r="D266" i="2"/>
  <c r="F266" i="2" s="1"/>
  <c r="I266" i="2" l="1"/>
  <c r="C267" i="2" s="1"/>
  <c r="D267" i="2" l="1"/>
  <c r="F267" i="2" s="1"/>
  <c r="I267" i="2" s="1"/>
  <c r="G267" i="2"/>
  <c r="C268" i="2" l="1"/>
  <c r="G268" i="2" l="1"/>
  <c r="D268" i="2"/>
  <c r="F268" i="2" s="1"/>
  <c r="I268" i="2" s="1"/>
  <c r="C269" i="2" l="1"/>
  <c r="G269" i="2" l="1"/>
  <c r="D269" i="2"/>
  <c r="F269" i="2" l="1"/>
  <c r="I269" i="2" s="1"/>
  <c r="C270" i="2" l="1"/>
  <c r="G270" i="2" l="1"/>
  <c r="D270" i="2"/>
  <c r="F270" i="2" s="1"/>
  <c r="I270" i="2" s="1"/>
  <c r="C271" i="2" l="1"/>
  <c r="D271" i="2" l="1"/>
  <c r="F271" i="2" s="1"/>
  <c r="I271" i="2" s="1"/>
  <c r="G271" i="2"/>
  <c r="C272" i="2" l="1"/>
  <c r="G272" i="2" l="1"/>
  <c r="D272" i="2"/>
  <c r="F272" i="2" s="1"/>
  <c r="I272" i="2" s="1"/>
  <c r="C273" i="2" l="1"/>
  <c r="D273" i="2" l="1"/>
  <c r="F273" i="2" s="1"/>
  <c r="I273" i="2" s="1"/>
  <c r="G273" i="2"/>
  <c r="C274" i="2" l="1"/>
  <c r="D274" i="2" l="1"/>
  <c r="F274" i="2" s="1"/>
  <c r="I274" i="2" s="1"/>
  <c r="G274" i="2"/>
  <c r="C275" i="2" l="1"/>
  <c r="G275" i="2" l="1"/>
  <c r="D275" i="2"/>
  <c r="F275" i="2" s="1"/>
  <c r="I275" i="2" l="1"/>
  <c r="C276" i="2" l="1"/>
  <c r="G276" i="2" l="1"/>
  <c r="D276" i="2"/>
  <c r="F276" i="2" s="1"/>
  <c r="I276" i="2" l="1"/>
  <c r="C277" i="2" l="1"/>
  <c r="D277" i="2" l="1"/>
  <c r="F277" i="2" s="1"/>
  <c r="I277" i="2" s="1"/>
  <c r="G277" i="2"/>
  <c r="C278" i="2" l="1"/>
  <c r="D278" i="2" l="1"/>
  <c r="F278" i="2" s="1"/>
  <c r="I278" i="2" s="1"/>
  <c r="G278" i="2"/>
  <c r="C279" i="2" l="1"/>
  <c r="D279" i="2" l="1"/>
  <c r="F279" i="2" s="1"/>
  <c r="I279" i="2" s="1"/>
  <c r="G279" i="2"/>
  <c r="C280" i="2" l="1"/>
  <c r="G280" i="2" l="1"/>
  <c r="D280" i="2"/>
  <c r="F280" i="2" l="1"/>
  <c r="I280" i="2" s="1"/>
  <c r="C281" i="2" l="1"/>
  <c r="G281" i="2" l="1"/>
  <c r="D281" i="2"/>
  <c r="F281" i="2" s="1"/>
  <c r="I281" i="2" l="1"/>
  <c r="C282" i="2" s="1"/>
  <c r="G282" i="2" l="1"/>
  <c r="D282" i="2"/>
  <c r="F282" i="2" s="1"/>
  <c r="I282" i="2" s="1"/>
  <c r="C283" i="2" l="1"/>
  <c r="D283" i="2" l="1"/>
  <c r="G283" i="2"/>
  <c r="F283" i="2" l="1"/>
  <c r="I283" i="2" s="1"/>
  <c r="C284" i="2" l="1"/>
  <c r="G284" i="2" l="1"/>
  <c r="D284" i="2"/>
  <c r="F284" i="2" s="1"/>
  <c r="I284" i="2" l="1"/>
  <c r="C285" i="2" s="1"/>
  <c r="G285" i="2" l="1"/>
  <c r="D285" i="2"/>
  <c r="F285" i="2" l="1"/>
  <c r="I285" i="2" s="1"/>
  <c r="C286" i="2" l="1"/>
  <c r="G286" i="2" l="1"/>
  <c r="D286" i="2"/>
  <c r="F286" i="2" l="1"/>
  <c r="I286" i="2" s="1"/>
  <c r="C287" i="2" l="1"/>
  <c r="D287" i="2" l="1"/>
  <c r="G287" i="2"/>
  <c r="F287" i="2" l="1"/>
  <c r="I287" i="2" s="1"/>
  <c r="C288" i="2" l="1"/>
  <c r="G288" i="2" l="1"/>
  <c r="D288" i="2"/>
  <c r="F288" i="2" s="1"/>
  <c r="I288" i="2" s="1"/>
  <c r="C289" i="2" l="1"/>
  <c r="G289" i="2" l="1"/>
  <c r="D289" i="2"/>
  <c r="F289" i="2" s="1"/>
  <c r="I289" i="2" s="1"/>
  <c r="C290" i="2" l="1"/>
  <c r="G290" i="2" l="1"/>
  <c r="D290" i="2"/>
  <c r="F290" i="2" s="1"/>
  <c r="I290" i="2" s="1"/>
  <c r="C291" i="2" l="1"/>
  <c r="G291" i="2" l="1"/>
  <c r="D291" i="2"/>
  <c r="F291" i="2" s="1"/>
  <c r="I291" i="2" s="1"/>
  <c r="C292" i="2" l="1"/>
  <c r="D292" i="2" l="1"/>
  <c r="G292" i="2"/>
  <c r="F292" i="2" l="1"/>
  <c r="I292" i="2" s="1"/>
  <c r="C293" i="2" l="1"/>
  <c r="D293" i="2" l="1"/>
  <c r="F293" i="2" s="1"/>
  <c r="I293" i="2" s="1"/>
  <c r="G293" i="2"/>
  <c r="C294" i="2" l="1"/>
  <c r="G294" i="2" l="1"/>
  <c r="D294" i="2"/>
  <c r="F294" i="2" s="1"/>
  <c r="I294" i="2" s="1"/>
  <c r="C295" i="2" l="1"/>
  <c r="G295" i="2" l="1"/>
  <c r="D295" i="2"/>
  <c r="F295" i="2" s="1"/>
  <c r="I295" i="2" s="1"/>
  <c r="C296" i="2" l="1"/>
  <c r="G296" i="2" l="1"/>
  <c r="D296" i="2"/>
  <c r="F296" i="2" s="1"/>
  <c r="I296" i="2" s="1"/>
  <c r="C297" i="2" l="1"/>
  <c r="G297" i="2" l="1"/>
  <c r="D297" i="2"/>
  <c r="F297" i="2" s="1"/>
  <c r="I297" i="2" s="1"/>
  <c r="C298" i="2" l="1"/>
  <c r="G298" i="2" l="1"/>
  <c r="D298" i="2"/>
  <c r="F298" i="2" s="1"/>
  <c r="I298" i="2" s="1"/>
  <c r="C299" i="2" l="1"/>
  <c r="D299" i="2" l="1"/>
  <c r="G299" i="2"/>
  <c r="F299" i="2" l="1"/>
  <c r="I299" i="2" s="1"/>
  <c r="C300" i="2" l="1"/>
  <c r="D300" i="2" l="1"/>
  <c r="F300" i="2" s="1"/>
  <c r="I300" i="2" s="1"/>
  <c r="G300" i="2"/>
  <c r="C301" i="2" l="1"/>
  <c r="D301" i="2" l="1"/>
  <c r="F301" i="2" s="1"/>
  <c r="I301" i="2" s="1"/>
  <c r="G301" i="2"/>
  <c r="C302" i="2" l="1"/>
  <c r="D302" i="2" l="1"/>
  <c r="F302" i="2" s="1"/>
  <c r="G302" i="2"/>
  <c r="I302" i="2" l="1"/>
  <c r="C303" i="2" l="1"/>
  <c r="G303" i="2" l="1"/>
  <c r="D303" i="2"/>
  <c r="F303" i="2" s="1"/>
  <c r="I303" i="2" l="1"/>
  <c r="C304" i="2" l="1"/>
  <c r="G304" i="2" l="1"/>
  <c r="D304" i="2"/>
  <c r="F304" i="2" s="1"/>
  <c r="I304" i="2" s="1"/>
  <c r="C305" i="2" l="1"/>
  <c r="G305" i="2" l="1"/>
  <c r="D305" i="2"/>
  <c r="F305" i="2"/>
  <c r="I305" i="2" s="1"/>
  <c r="C306" i="2" l="1"/>
  <c r="D306" i="2" l="1"/>
  <c r="F306" i="2" s="1"/>
  <c r="I306" i="2" s="1"/>
  <c r="G306" i="2"/>
  <c r="C307" i="2" l="1"/>
  <c r="D307" i="2" l="1"/>
  <c r="F307" i="2" s="1"/>
  <c r="I307" i="2" s="1"/>
  <c r="G307" i="2"/>
  <c r="C308" i="2" l="1"/>
  <c r="G308" i="2" l="1"/>
  <c r="D308" i="2"/>
  <c r="F308" i="2" s="1"/>
  <c r="I308" i="2" s="1"/>
  <c r="C309" i="2" l="1"/>
  <c r="D309" i="2" l="1"/>
  <c r="F309" i="2" s="1"/>
  <c r="I309" i="2" s="1"/>
  <c r="G309" i="2"/>
  <c r="C310" i="2" l="1"/>
  <c r="G310" i="2" l="1"/>
  <c r="D310" i="2"/>
  <c r="F310" i="2" s="1"/>
  <c r="I310" i="2" s="1"/>
  <c r="C311" i="2" l="1"/>
  <c r="D311" i="2" l="1"/>
  <c r="G311" i="2"/>
  <c r="F311" i="2" l="1"/>
  <c r="I311" i="2" s="1"/>
  <c r="C312" i="2" l="1"/>
  <c r="G312" i="2" l="1"/>
  <c r="D312" i="2"/>
  <c r="F312" i="2" l="1"/>
  <c r="I312" i="2" s="1"/>
  <c r="C313" i="2" l="1"/>
  <c r="D313" i="2" l="1"/>
  <c r="F313" i="2" s="1"/>
  <c r="I313" i="2" s="1"/>
  <c r="G313" i="2"/>
  <c r="C314" i="2" l="1"/>
  <c r="D314" i="2" l="1"/>
  <c r="G314" i="2"/>
  <c r="F314" i="2" l="1"/>
  <c r="I314" i="2" s="1"/>
  <c r="C315" i="2" l="1"/>
  <c r="G315" i="2" l="1"/>
  <c r="D315" i="2"/>
  <c r="F315" i="2" s="1"/>
  <c r="I315" i="2" s="1"/>
  <c r="C316" i="2" l="1"/>
  <c r="G316" i="2" l="1"/>
  <c r="D316" i="2"/>
  <c r="F316" i="2" s="1"/>
  <c r="I316" i="2" s="1"/>
  <c r="C317" i="2" l="1"/>
  <c r="G317" i="2" l="1"/>
  <c r="D317" i="2"/>
  <c r="F317" i="2" l="1"/>
  <c r="I317" i="2" s="1"/>
  <c r="C318" i="2" l="1"/>
  <c r="D318" i="2" l="1"/>
  <c r="G318" i="2"/>
  <c r="F318" i="2" l="1"/>
  <c r="I318" i="2" s="1"/>
  <c r="C319" i="2" l="1"/>
  <c r="G319" i="2" l="1"/>
  <c r="D319" i="2"/>
  <c r="F319" i="2" s="1"/>
  <c r="I319" i="2" s="1"/>
  <c r="C320" i="2" l="1"/>
  <c r="G320" i="2" l="1"/>
  <c r="D320" i="2"/>
  <c r="F320" i="2" s="1"/>
  <c r="I320" i="2" s="1"/>
  <c r="C321" i="2" l="1"/>
  <c r="D321" i="2" l="1"/>
  <c r="F321" i="2" s="1"/>
  <c r="I321" i="2" s="1"/>
  <c r="G321" i="2"/>
  <c r="C322" i="2" l="1"/>
  <c r="D322" i="2" l="1"/>
  <c r="F322" i="2" s="1"/>
  <c r="I322" i="2" s="1"/>
  <c r="G322" i="2"/>
  <c r="C323" i="2" l="1"/>
  <c r="G323" i="2" l="1"/>
  <c r="D323" i="2"/>
  <c r="F323" i="2" s="1"/>
  <c r="I323" i="2" s="1"/>
  <c r="C324" i="2" l="1"/>
  <c r="G324" i="2" l="1"/>
  <c r="D324" i="2"/>
  <c r="F324" i="2" s="1"/>
  <c r="I324" i="2" s="1"/>
  <c r="C325" i="2" l="1"/>
  <c r="G325" i="2" l="1"/>
  <c r="D325" i="2"/>
  <c r="F325" i="2" s="1"/>
  <c r="I325" i="2" s="1"/>
  <c r="C326" i="2" l="1"/>
  <c r="G326" i="2" l="1"/>
  <c r="D326" i="2"/>
  <c r="F326" i="2" s="1"/>
  <c r="I326" i="2" s="1"/>
  <c r="C327" i="2" l="1"/>
  <c r="G327" i="2" l="1"/>
  <c r="D327" i="2"/>
  <c r="F327" i="2" l="1"/>
  <c r="I327" i="2" s="1"/>
  <c r="C328" i="2" l="1"/>
  <c r="D328" i="2" l="1"/>
  <c r="F328" i="2" s="1"/>
  <c r="I328" i="2" s="1"/>
  <c r="G328" i="2"/>
  <c r="C329" i="2" l="1"/>
  <c r="G329" i="2" l="1"/>
  <c r="D329" i="2"/>
  <c r="F329" i="2" s="1"/>
  <c r="I329" i="2" l="1"/>
  <c r="C330" i="2" s="1"/>
  <c r="G330" i="2" l="1"/>
  <c r="D330" i="2"/>
  <c r="F330" i="2" s="1"/>
  <c r="I330" i="2" s="1"/>
  <c r="C331" i="2" l="1"/>
  <c r="D331" i="2" l="1"/>
  <c r="F331" i="2" s="1"/>
  <c r="I331" i="2" s="1"/>
  <c r="G331" i="2"/>
  <c r="C332" i="2" l="1"/>
  <c r="D332" i="2" l="1"/>
  <c r="F332" i="2" s="1"/>
  <c r="I332" i="2" s="1"/>
  <c r="G332" i="2"/>
  <c r="C333" i="2" l="1"/>
  <c r="G333" i="2" l="1"/>
  <c r="D333" i="2"/>
  <c r="F333" i="2" l="1"/>
  <c r="I333" i="2" s="1"/>
  <c r="C334" i="2" l="1"/>
  <c r="G334" i="2" l="1"/>
  <c r="D334" i="2"/>
  <c r="F334" i="2" s="1"/>
  <c r="I334" i="2" s="1"/>
  <c r="C335" i="2" l="1"/>
  <c r="G335" i="2" l="1"/>
  <c r="D335" i="2"/>
  <c r="F335" i="2" s="1"/>
  <c r="I335" i="2" s="1"/>
  <c r="C336" i="2" l="1"/>
  <c r="G336" i="2" l="1"/>
  <c r="D336" i="2"/>
  <c r="F336" i="2" l="1"/>
  <c r="I336" i="2" s="1"/>
  <c r="C337" i="2" l="1"/>
  <c r="D337" i="2" l="1"/>
  <c r="F337" i="2" s="1"/>
  <c r="G337" i="2"/>
  <c r="I337" i="2" l="1"/>
  <c r="C338" i="2" s="1"/>
  <c r="G338" i="2" l="1"/>
  <c r="D338" i="2"/>
  <c r="F338" i="2" s="1"/>
  <c r="I338" i="2" s="1"/>
  <c r="C339" i="2" l="1"/>
  <c r="D339" i="2" l="1"/>
  <c r="G339" i="2"/>
  <c r="F339" i="2" l="1"/>
  <c r="I339" i="2" s="1"/>
  <c r="C340" i="2" l="1"/>
  <c r="G340" i="2" l="1"/>
  <c r="D340" i="2"/>
  <c r="F340" i="2" s="1"/>
  <c r="I340" i="2" s="1"/>
  <c r="C341" i="2" l="1"/>
  <c r="D341" i="2" l="1"/>
  <c r="F341" i="2" s="1"/>
  <c r="I341" i="2" s="1"/>
  <c r="G341" i="2"/>
  <c r="C342" i="2" l="1"/>
  <c r="G342" i="2" l="1"/>
  <c r="D342" i="2"/>
  <c r="F342" i="2" s="1"/>
  <c r="I342" i="2" s="1"/>
  <c r="C343" i="2" l="1"/>
  <c r="D343" i="2" l="1"/>
  <c r="F343" i="2" s="1"/>
  <c r="I343" i="2" s="1"/>
  <c r="G343" i="2"/>
  <c r="C344" i="2" l="1"/>
  <c r="G344" i="2" l="1"/>
  <c r="D344" i="2"/>
  <c r="F344" i="2" s="1"/>
  <c r="I344" i="2" s="1"/>
  <c r="C345" i="2" l="1"/>
  <c r="G345" i="2" l="1"/>
  <c r="D345" i="2"/>
  <c r="F345" i="2" s="1"/>
  <c r="I345" i="2" s="1"/>
  <c r="C346" i="2" l="1"/>
  <c r="G346" i="2" l="1"/>
  <c r="D346" i="2"/>
  <c r="F346" i="2" l="1"/>
  <c r="I346" i="2" s="1"/>
  <c r="C347" i="2" l="1"/>
  <c r="G347" i="2" l="1"/>
  <c r="D347" i="2"/>
  <c r="F347" i="2" s="1"/>
  <c r="I347" i="2" l="1"/>
  <c r="C348" i="2" s="1"/>
  <c r="G348" i="2" l="1"/>
  <c r="D348" i="2"/>
  <c r="F348" i="2" s="1"/>
  <c r="I348" i="2" s="1"/>
  <c r="C349" i="2" l="1"/>
  <c r="G349" i="2" l="1"/>
  <c r="D349" i="2"/>
  <c r="F349" i="2" s="1"/>
  <c r="I349" i="2" s="1"/>
  <c r="C350" i="2" l="1"/>
  <c r="G350" i="2" l="1"/>
  <c r="D350" i="2"/>
  <c r="F350" i="2" s="1"/>
  <c r="I350" i="2" s="1"/>
  <c r="C351" i="2" l="1"/>
  <c r="G351" i="2" l="1"/>
  <c r="D351" i="2"/>
  <c r="F351" i="2" s="1"/>
  <c r="I351" i="2" l="1"/>
  <c r="C352" i="2" s="1"/>
  <c r="G352" i="2" l="1"/>
  <c r="D352" i="2"/>
  <c r="F352" i="2" s="1"/>
  <c r="I352" i="2" s="1"/>
  <c r="C353" i="2" l="1"/>
  <c r="D353" i="2" l="1"/>
  <c r="G353" i="2"/>
  <c r="F353" i="2" l="1"/>
  <c r="I353" i="2" s="1"/>
  <c r="C354" i="2" l="1"/>
  <c r="D354" i="2" l="1"/>
  <c r="F354" i="2" s="1"/>
  <c r="I354" i="2" s="1"/>
  <c r="G354" i="2"/>
  <c r="C355" i="2" l="1"/>
  <c r="D355" i="2" l="1"/>
  <c r="F355" i="2" s="1"/>
  <c r="I355" i="2" s="1"/>
  <c r="G355" i="2"/>
  <c r="C356" i="2" l="1"/>
  <c r="G356" i="2" l="1"/>
  <c r="D356" i="2"/>
  <c r="F356" i="2" s="1"/>
  <c r="I356" i="2" s="1"/>
  <c r="C357" i="2" l="1"/>
  <c r="D357" i="2" l="1"/>
  <c r="F357" i="2" s="1"/>
  <c r="G357" i="2"/>
  <c r="I357" i="2" l="1"/>
  <c r="C358" i="2" l="1"/>
  <c r="D358" i="2" l="1"/>
  <c r="F358" i="2" s="1"/>
  <c r="I358" i="2" s="1"/>
  <c r="G358" i="2"/>
  <c r="C359" i="2" l="1"/>
  <c r="D359" i="2" l="1"/>
  <c r="F359" i="2" s="1"/>
  <c r="I359" i="2" s="1"/>
  <c r="G359" i="2"/>
  <c r="C360" i="2" l="1"/>
  <c r="G360" i="2" l="1"/>
  <c r="D360" i="2"/>
  <c r="F360" i="2" l="1"/>
  <c r="I360" i="2" s="1"/>
  <c r="C361" i="2" l="1"/>
  <c r="D361" i="2" l="1"/>
  <c r="G361" i="2"/>
  <c r="F361" i="2" l="1"/>
  <c r="I361" i="2" s="1"/>
  <c r="C362" i="2" l="1"/>
  <c r="G362" i="2" l="1"/>
  <c r="D362" i="2"/>
  <c r="F362" i="2" s="1"/>
  <c r="I362" i="2" s="1"/>
  <c r="C363" i="2" l="1"/>
  <c r="J362" i="2" s="1"/>
  <c r="J4" i="2" l="1"/>
  <c r="J5" i="2"/>
  <c r="E5" i="2" s="1"/>
  <c r="J6" i="2"/>
  <c r="E6" i="2" s="1"/>
  <c r="H6" i="2" s="1"/>
  <c r="J8" i="2"/>
  <c r="E8" i="2" s="1"/>
  <c r="H8" i="2" s="1"/>
  <c r="J7" i="2"/>
  <c r="E7" i="2" s="1"/>
  <c r="H7" i="2" s="1"/>
  <c r="J9" i="2"/>
  <c r="E9" i="2" s="1"/>
  <c r="H9" i="2" s="1"/>
  <c r="J10" i="2"/>
  <c r="E10" i="2" s="1"/>
  <c r="H10" i="2" s="1"/>
  <c r="J11" i="2"/>
  <c r="E11" i="2" s="1"/>
  <c r="H11" i="2" s="1"/>
  <c r="J12" i="2"/>
  <c r="E12" i="2" s="1"/>
  <c r="H12" i="2" s="1"/>
  <c r="J13" i="2"/>
  <c r="E13" i="2" s="1"/>
  <c r="H13" i="2" s="1"/>
  <c r="J15" i="2"/>
  <c r="E15" i="2" s="1"/>
  <c r="H15" i="2" s="1"/>
  <c r="J14" i="2"/>
  <c r="E14" i="2" s="1"/>
  <c r="H14" i="2" s="1"/>
  <c r="J16" i="2"/>
  <c r="E16" i="2" s="1"/>
  <c r="H16" i="2" s="1"/>
  <c r="J17" i="2"/>
  <c r="E17" i="2" s="1"/>
  <c r="H17" i="2" s="1"/>
  <c r="J18" i="2"/>
  <c r="E18" i="2" s="1"/>
  <c r="H18" i="2" s="1"/>
  <c r="J19" i="2"/>
  <c r="E19" i="2" s="1"/>
  <c r="H19" i="2" s="1"/>
  <c r="J20" i="2"/>
  <c r="E20" i="2" s="1"/>
  <c r="H20" i="2" s="1"/>
  <c r="J21" i="2"/>
  <c r="E21" i="2" s="1"/>
  <c r="H21" i="2" s="1"/>
  <c r="J22" i="2"/>
  <c r="E22" i="2" s="1"/>
  <c r="H22" i="2" s="1"/>
  <c r="J23" i="2"/>
  <c r="E23" i="2" s="1"/>
  <c r="H23" i="2" s="1"/>
  <c r="J24" i="2"/>
  <c r="E24" i="2" s="1"/>
  <c r="H24" i="2" s="1"/>
  <c r="J25" i="2"/>
  <c r="E25" i="2" s="1"/>
  <c r="H25" i="2" s="1"/>
  <c r="J26" i="2"/>
  <c r="E26" i="2" s="1"/>
  <c r="H26" i="2" s="1"/>
  <c r="J27" i="2"/>
  <c r="E27" i="2" s="1"/>
  <c r="H27" i="2" s="1"/>
  <c r="J28" i="2"/>
  <c r="E28" i="2" s="1"/>
  <c r="H28" i="2" s="1"/>
  <c r="J29" i="2"/>
  <c r="E29" i="2" s="1"/>
  <c r="H29" i="2" s="1"/>
  <c r="J30" i="2"/>
  <c r="E30" i="2" s="1"/>
  <c r="H30" i="2" s="1"/>
  <c r="J32" i="2"/>
  <c r="E32" i="2" s="1"/>
  <c r="H32" i="2" s="1"/>
  <c r="J31" i="2"/>
  <c r="E31" i="2" s="1"/>
  <c r="H31" i="2" s="1"/>
  <c r="J33" i="2"/>
  <c r="E33" i="2" s="1"/>
  <c r="H33" i="2" s="1"/>
  <c r="J34" i="2"/>
  <c r="E34" i="2" s="1"/>
  <c r="H34" i="2" s="1"/>
  <c r="J35" i="2"/>
  <c r="E35" i="2" s="1"/>
  <c r="H35" i="2" s="1"/>
  <c r="J36" i="2"/>
  <c r="E36" i="2" s="1"/>
  <c r="H36" i="2" s="1"/>
  <c r="J37" i="2"/>
  <c r="E37" i="2" s="1"/>
  <c r="H37" i="2" s="1"/>
  <c r="J38" i="2"/>
  <c r="E38" i="2" s="1"/>
  <c r="H38" i="2" s="1"/>
  <c r="J39" i="2"/>
  <c r="E39" i="2" s="1"/>
  <c r="H39" i="2" s="1"/>
  <c r="J40" i="2"/>
  <c r="E40" i="2" s="1"/>
  <c r="H40" i="2" s="1"/>
  <c r="J41" i="2"/>
  <c r="E41" i="2" s="1"/>
  <c r="H41" i="2" s="1"/>
  <c r="J42" i="2"/>
  <c r="E42" i="2" s="1"/>
  <c r="H42" i="2" s="1"/>
  <c r="J43" i="2"/>
  <c r="E43" i="2" s="1"/>
  <c r="H43" i="2" s="1"/>
  <c r="J44" i="2"/>
  <c r="E44" i="2" s="1"/>
  <c r="H44" i="2" s="1"/>
  <c r="J45" i="2"/>
  <c r="E45" i="2" s="1"/>
  <c r="H45" i="2" s="1"/>
  <c r="J46" i="2"/>
  <c r="E46" i="2" s="1"/>
  <c r="H46" i="2" s="1"/>
  <c r="J47" i="2"/>
  <c r="E47" i="2" s="1"/>
  <c r="H47" i="2" s="1"/>
  <c r="J48" i="2"/>
  <c r="E48" i="2" s="1"/>
  <c r="H48" i="2" s="1"/>
  <c r="J49" i="2"/>
  <c r="E49" i="2" s="1"/>
  <c r="H49" i="2" s="1"/>
  <c r="J50" i="2"/>
  <c r="E50" i="2" s="1"/>
  <c r="H50" i="2" s="1"/>
  <c r="J51" i="2"/>
  <c r="E51" i="2" s="1"/>
  <c r="H51" i="2" s="1"/>
  <c r="J52" i="2"/>
  <c r="E52" i="2" s="1"/>
  <c r="H52" i="2" s="1"/>
  <c r="J53" i="2"/>
  <c r="E53" i="2" s="1"/>
  <c r="H53" i="2" s="1"/>
  <c r="J54" i="2"/>
  <c r="E54" i="2" s="1"/>
  <c r="H54" i="2" s="1"/>
  <c r="J55" i="2"/>
  <c r="E55" i="2" s="1"/>
  <c r="H55" i="2" s="1"/>
  <c r="J56" i="2"/>
  <c r="E56" i="2" s="1"/>
  <c r="H56" i="2" s="1"/>
  <c r="J57" i="2"/>
  <c r="E57" i="2" s="1"/>
  <c r="H57" i="2" s="1"/>
  <c r="J58" i="2"/>
  <c r="E58" i="2" s="1"/>
  <c r="H58" i="2" s="1"/>
  <c r="J59" i="2"/>
  <c r="E59" i="2" s="1"/>
  <c r="H59" i="2" s="1"/>
  <c r="J61" i="2"/>
  <c r="E61" i="2" s="1"/>
  <c r="H61" i="2" s="1"/>
  <c r="J60" i="2"/>
  <c r="E60" i="2" s="1"/>
  <c r="H60" i="2" s="1"/>
  <c r="J62" i="2"/>
  <c r="E62" i="2" s="1"/>
  <c r="H62" i="2" s="1"/>
  <c r="J63" i="2"/>
  <c r="E63" i="2" s="1"/>
  <c r="H63" i="2" s="1"/>
  <c r="J64" i="2"/>
  <c r="E64" i="2" s="1"/>
  <c r="H64" i="2" s="1"/>
  <c r="J65" i="2"/>
  <c r="E65" i="2" s="1"/>
  <c r="H65" i="2" s="1"/>
  <c r="J66" i="2"/>
  <c r="E66" i="2" s="1"/>
  <c r="H66" i="2" s="1"/>
  <c r="J68" i="2"/>
  <c r="E68" i="2" s="1"/>
  <c r="H68" i="2" s="1"/>
  <c r="J69" i="2"/>
  <c r="E69" i="2" s="1"/>
  <c r="H69" i="2" s="1"/>
  <c r="J67" i="2"/>
  <c r="E67" i="2" s="1"/>
  <c r="H67" i="2" s="1"/>
  <c r="J70" i="2"/>
  <c r="E70" i="2" s="1"/>
  <c r="H70" i="2" s="1"/>
  <c r="J71" i="2"/>
  <c r="E71" i="2" s="1"/>
  <c r="H71" i="2" s="1"/>
  <c r="J72" i="2"/>
  <c r="E72" i="2" s="1"/>
  <c r="H72" i="2" s="1"/>
  <c r="J73" i="2"/>
  <c r="E73" i="2" s="1"/>
  <c r="H73" i="2" s="1"/>
  <c r="J74" i="2"/>
  <c r="E74" i="2" s="1"/>
  <c r="H74" i="2" s="1"/>
  <c r="J75" i="2"/>
  <c r="E75" i="2" s="1"/>
  <c r="H75" i="2" s="1"/>
  <c r="J77" i="2"/>
  <c r="E77" i="2" s="1"/>
  <c r="H77" i="2" s="1"/>
  <c r="J78" i="2"/>
  <c r="E78" i="2" s="1"/>
  <c r="H78" i="2" s="1"/>
  <c r="J76" i="2"/>
  <c r="E76" i="2" s="1"/>
  <c r="H76" i="2" s="1"/>
  <c r="J81" i="2"/>
  <c r="E81" i="2" s="1"/>
  <c r="H81" i="2" s="1"/>
  <c r="J80" i="2"/>
  <c r="E80" i="2" s="1"/>
  <c r="H80" i="2" s="1"/>
  <c r="J79" i="2"/>
  <c r="E79" i="2" s="1"/>
  <c r="H79" i="2" s="1"/>
  <c r="J82" i="2"/>
  <c r="E82" i="2" s="1"/>
  <c r="H82" i="2" s="1"/>
  <c r="J83" i="2"/>
  <c r="E83" i="2" s="1"/>
  <c r="H83" i="2" s="1"/>
  <c r="J84" i="2"/>
  <c r="E84" i="2" s="1"/>
  <c r="H84" i="2" s="1"/>
  <c r="J87" i="2"/>
  <c r="E87" i="2" s="1"/>
  <c r="H87" i="2" s="1"/>
  <c r="J86" i="2"/>
  <c r="E86" i="2" s="1"/>
  <c r="H86" i="2" s="1"/>
  <c r="J85" i="2"/>
  <c r="E85" i="2" s="1"/>
  <c r="H85" i="2" s="1"/>
  <c r="J88" i="2"/>
  <c r="E88" i="2" s="1"/>
  <c r="H88" i="2" s="1"/>
  <c r="J89" i="2"/>
  <c r="E89" i="2" s="1"/>
  <c r="H89" i="2" s="1"/>
  <c r="J90" i="2"/>
  <c r="E90" i="2" s="1"/>
  <c r="H90" i="2" s="1"/>
  <c r="J91" i="2"/>
  <c r="E91" i="2" s="1"/>
  <c r="H91" i="2" s="1"/>
  <c r="J92" i="2"/>
  <c r="E92" i="2" s="1"/>
  <c r="H92" i="2" s="1"/>
  <c r="J93" i="2"/>
  <c r="E93" i="2" s="1"/>
  <c r="H93" i="2" s="1"/>
  <c r="J95" i="2"/>
  <c r="E95" i="2" s="1"/>
  <c r="H95" i="2" s="1"/>
  <c r="J94" i="2"/>
  <c r="E94" i="2" s="1"/>
  <c r="H94" i="2" s="1"/>
  <c r="J96" i="2"/>
  <c r="E96" i="2" s="1"/>
  <c r="H96" i="2" s="1"/>
  <c r="J97" i="2"/>
  <c r="E97" i="2" s="1"/>
  <c r="H97" i="2" s="1"/>
  <c r="J100" i="2"/>
  <c r="E100" i="2" s="1"/>
  <c r="H100" i="2" s="1"/>
  <c r="J98" i="2"/>
  <c r="E98" i="2" s="1"/>
  <c r="H98" i="2" s="1"/>
  <c r="J99" i="2"/>
  <c r="E99" i="2" s="1"/>
  <c r="H99" i="2" s="1"/>
  <c r="J101" i="2"/>
  <c r="E101" i="2" s="1"/>
  <c r="H101" i="2" s="1"/>
  <c r="J102" i="2"/>
  <c r="E102" i="2" s="1"/>
  <c r="H102" i="2" s="1"/>
  <c r="J103" i="2"/>
  <c r="E103" i="2" s="1"/>
  <c r="H103" i="2" s="1"/>
  <c r="J104" i="2"/>
  <c r="E104" i="2" s="1"/>
  <c r="H104" i="2" s="1"/>
  <c r="J105" i="2"/>
  <c r="E105" i="2" s="1"/>
  <c r="H105" i="2" s="1"/>
  <c r="J106" i="2"/>
  <c r="E106" i="2" s="1"/>
  <c r="H106" i="2" s="1"/>
  <c r="J107" i="2"/>
  <c r="E107" i="2" s="1"/>
  <c r="H107" i="2" s="1"/>
  <c r="J108" i="2"/>
  <c r="E108" i="2" s="1"/>
  <c r="H108" i="2" s="1"/>
  <c r="J109" i="2"/>
  <c r="E109" i="2" s="1"/>
  <c r="H109" i="2" s="1"/>
  <c r="J110" i="2"/>
  <c r="E110" i="2" s="1"/>
  <c r="H110" i="2" s="1"/>
  <c r="J111" i="2"/>
  <c r="E111" i="2" s="1"/>
  <c r="H111" i="2" s="1"/>
  <c r="J112" i="2"/>
  <c r="E112" i="2" s="1"/>
  <c r="H112" i="2" s="1"/>
  <c r="J113" i="2"/>
  <c r="E113" i="2" s="1"/>
  <c r="H113" i="2" s="1"/>
  <c r="J114" i="2"/>
  <c r="E114" i="2" s="1"/>
  <c r="H114" i="2" s="1"/>
  <c r="J117" i="2"/>
  <c r="E117" i="2" s="1"/>
  <c r="H117" i="2" s="1"/>
  <c r="J115" i="2"/>
  <c r="E115" i="2" s="1"/>
  <c r="H115" i="2" s="1"/>
  <c r="J116" i="2"/>
  <c r="E116" i="2" s="1"/>
  <c r="H116" i="2" s="1"/>
  <c r="J118" i="2"/>
  <c r="E118" i="2" s="1"/>
  <c r="H118" i="2" s="1"/>
  <c r="J119" i="2"/>
  <c r="E119" i="2" s="1"/>
  <c r="H119" i="2" s="1"/>
  <c r="J122" i="2"/>
  <c r="E122" i="2" s="1"/>
  <c r="H122" i="2" s="1"/>
  <c r="J120" i="2"/>
  <c r="E120" i="2" s="1"/>
  <c r="H120" i="2" s="1"/>
  <c r="J121" i="2"/>
  <c r="E121" i="2" s="1"/>
  <c r="H121" i="2" s="1"/>
  <c r="J123" i="2"/>
  <c r="E123" i="2" s="1"/>
  <c r="H123" i="2" s="1"/>
  <c r="J124" i="2"/>
  <c r="E124" i="2" s="1"/>
  <c r="H124" i="2" s="1"/>
  <c r="J125" i="2"/>
  <c r="E125" i="2" s="1"/>
  <c r="H125" i="2" s="1"/>
  <c r="J126" i="2"/>
  <c r="E126" i="2" s="1"/>
  <c r="H126" i="2" s="1"/>
  <c r="J128" i="2"/>
  <c r="E128" i="2" s="1"/>
  <c r="H128" i="2" s="1"/>
  <c r="J127" i="2"/>
  <c r="E127" i="2" s="1"/>
  <c r="H127" i="2" s="1"/>
  <c r="J129" i="2"/>
  <c r="E129" i="2" s="1"/>
  <c r="H129" i="2" s="1"/>
  <c r="J130" i="2"/>
  <c r="E130" i="2" s="1"/>
  <c r="H130" i="2" s="1"/>
  <c r="J131" i="2"/>
  <c r="E131" i="2" s="1"/>
  <c r="H131" i="2" s="1"/>
  <c r="J132" i="2"/>
  <c r="E132" i="2" s="1"/>
  <c r="H132" i="2" s="1"/>
  <c r="J133" i="2"/>
  <c r="E133" i="2" s="1"/>
  <c r="H133" i="2" s="1"/>
  <c r="J134" i="2"/>
  <c r="E134" i="2" s="1"/>
  <c r="H134" i="2" s="1"/>
  <c r="J135" i="2"/>
  <c r="E135" i="2" s="1"/>
  <c r="H135" i="2" s="1"/>
  <c r="J138" i="2"/>
  <c r="E138" i="2" s="1"/>
  <c r="H138" i="2" s="1"/>
  <c r="J136" i="2"/>
  <c r="E136" i="2" s="1"/>
  <c r="H136" i="2" s="1"/>
  <c r="J137" i="2"/>
  <c r="E137" i="2" s="1"/>
  <c r="H137" i="2" s="1"/>
  <c r="J139" i="2"/>
  <c r="E139" i="2" s="1"/>
  <c r="H139" i="2" s="1"/>
  <c r="J140" i="2"/>
  <c r="E140" i="2" s="1"/>
  <c r="H140" i="2" s="1"/>
  <c r="J142" i="2"/>
  <c r="E142" i="2" s="1"/>
  <c r="H142" i="2" s="1"/>
  <c r="J141" i="2"/>
  <c r="E141" i="2" s="1"/>
  <c r="H141" i="2" s="1"/>
  <c r="J143" i="2"/>
  <c r="E143" i="2" s="1"/>
  <c r="H143" i="2" s="1"/>
  <c r="J144" i="2"/>
  <c r="E144" i="2" s="1"/>
  <c r="H144" i="2" s="1"/>
  <c r="J147" i="2"/>
  <c r="E147" i="2" s="1"/>
  <c r="H147" i="2" s="1"/>
  <c r="J145" i="2"/>
  <c r="E145" i="2" s="1"/>
  <c r="H145" i="2" s="1"/>
  <c r="J146" i="2"/>
  <c r="E146" i="2" s="1"/>
  <c r="H146" i="2" s="1"/>
  <c r="J149" i="2"/>
  <c r="E149" i="2" s="1"/>
  <c r="H149" i="2" s="1"/>
  <c r="J148" i="2"/>
  <c r="E148" i="2" s="1"/>
  <c r="H148" i="2" s="1"/>
  <c r="J150" i="2"/>
  <c r="E150" i="2" s="1"/>
  <c r="H150" i="2" s="1"/>
  <c r="J151" i="2"/>
  <c r="E151" i="2" s="1"/>
  <c r="H151" i="2" s="1"/>
  <c r="J152" i="2"/>
  <c r="E152" i="2" s="1"/>
  <c r="H152" i="2" s="1"/>
  <c r="J153" i="2"/>
  <c r="E153" i="2" s="1"/>
  <c r="H153" i="2" s="1"/>
  <c r="J154" i="2"/>
  <c r="E154" i="2" s="1"/>
  <c r="H154" i="2" s="1"/>
  <c r="J157" i="2"/>
  <c r="E157" i="2" s="1"/>
  <c r="H157" i="2" s="1"/>
  <c r="J155" i="2"/>
  <c r="E155" i="2" s="1"/>
  <c r="H155" i="2" s="1"/>
  <c r="J156" i="2"/>
  <c r="E156" i="2" s="1"/>
  <c r="H156" i="2" s="1"/>
  <c r="J158" i="2"/>
  <c r="E158" i="2" s="1"/>
  <c r="H158" i="2" s="1"/>
  <c r="J159" i="2"/>
  <c r="E159" i="2" s="1"/>
  <c r="H159" i="2" s="1"/>
  <c r="J161" i="2"/>
  <c r="E161" i="2" s="1"/>
  <c r="H161" i="2" s="1"/>
  <c r="J160" i="2"/>
  <c r="E160" i="2" s="1"/>
  <c r="H160" i="2" s="1"/>
  <c r="J162" i="2"/>
  <c r="E162" i="2" s="1"/>
  <c r="H162" i="2" s="1"/>
  <c r="J163" i="2"/>
  <c r="E163" i="2" s="1"/>
  <c r="H163" i="2" s="1"/>
  <c r="J164" i="2"/>
  <c r="E164" i="2" s="1"/>
  <c r="H164" i="2" s="1"/>
  <c r="J165" i="2"/>
  <c r="E165" i="2" s="1"/>
  <c r="H165" i="2" s="1"/>
  <c r="J166" i="2"/>
  <c r="E166" i="2" s="1"/>
  <c r="H166" i="2" s="1"/>
  <c r="J167" i="2"/>
  <c r="E167" i="2" s="1"/>
  <c r="H167" i="2" s="1"/>
  <c r="J168" i="2"/>
  <c r="E168" i="2" s="1"/>
  <c r="H168" i="2" s="1"/>
  <c r="J169" i="2"/>
  <c r="E169" i="2" s="1"/>
  <c r="H169" i="2" s="1"/>
  <c r="J172" i="2"/>
  <c r="E172" i="2" s="1"/>
  <c r="H172" i="2" s="1"/>
  <c r="J170" i="2"/>
  <c r="E170" i="2" s="1"/>
  <c r="H170" i="2" s="1"/>
  <c r="J171" i="2"/>
  <c r="E171" i="2" s="1"/>
  <c r="H171" i="2" s="1"/>
  <c r="J174" i="2"/>
  <c r="E174" i="2" s="1"/>
  <c r="H174" i="2" s="1"/>
  <c r="J173" i="2"/>
  <c r="E173" i="2" s="1"/>
  <c r="H173" i="2" s="1"/>
  <c r="J175" i="2"/>
  <c r="E175" i="2" s="1"/>
  <c r="H175" i="2" s="1"/>
  <c r="J176" i="2"/>
  <c r="E176" i="2" s="1"/>
  <c r="H176" i="2" s="1"/>
  <c r="J178" i="2"/>
  <c r="E178" i="2" s="1"/>
  <c r="H178" i="2" s="1"/>
  <c r="J177" i="2"/>
  <c r="E177" i="2" s="1"/>
  <c r="H177" i="2" s="1"/>
  <c r="J179" i="2"/>
  <c r="E179" i="2" s="1"/>
  <c r="H179" i="2" s="1"/>
  <c r="J181" i="2"/>
  <c r="E181" i="2" s="1"/>
  <c r="H181" i="2" s="1"/>
  <c r="J180" i="2"/>
  <c r="E180" i="2" s="1"/>
  <c r="H180" i="2" s="1"/>
  <c r="J183" i="2"/>
  <c r="E183" i="2" s="1"/>
  <c r="H183" i="2" s="1"/>
  <c r="J182" i="2"/>
  <c r="E182" i="2" s="1"/>
  <c r="H182" i="2" s="1"/>
  <c r="J184" i="2"/>
  <c r="E184" i="2" s="1"/>
  <c r="H184" i="2" s="1"/>
  <c r="J185" i="2"/>
  <c r="E185" i="2" s="1"/>
  <c r="H185" i="2" s="1"/>
  <c r="J186" i="2"/>
  <c r="E186" i="2" s="1"/>
  <c r="H186" i="2" s="1"/>
  <c r="J187" i="2"/>
  <c r="E187" i="2" s="1"/>
  <c r="H187" i="2" s="1"/>
  <c r="J189" i="2"/>
  <c r="E189" i="2" s="1"/>
  <c r="H189" i="2" s="1"/>
  <c r="J188" i="2"/>
  <c r="E188" i="2" s="1"/>
  <c r="H188" i="2" s="1"/>
  <c r="J190" i="2"/>
  <c r="E190" i="2" s="1"/>
  <c r="H190" i="2" s="1"/>
  <c r="J191" i="2"/>
  <c r="E191" i="2" s="1"/>
  <c r="H191" i="2" s="1"/>
  <c r="J192" i="2"/>
  <c r="E192" i="2" s="1"/>
  <c r="H192" i="2" s="1"/>
  <c r="J193" i="2"/>
  <c r="E193" i="2" s="1"/>
  <c r="H193" i="2" s="1"/>
  <c r="J194" i="2"/>
  <c r="E194" i="2" s="1"/>
  <c r="H194" i="2" s="1"/>
  <c r="J195" i="2"/>
  <c r="E195" i="2" s="1"/>
  <c r="H195" i="2" s="1"/>
  <c r="J197" i="2"/>
  <c r="E197" i="2" s="1"/>
  <c r="H197" i="2" s="1"/>
  <c r="J196" i="2"/>
  <c r="E196" i="2" s="1"/>
  <c r="H196" i="2" s="1"/>
  <c r="J198" i="2"/>
  <c r="E198" i="2" s="1"/>
  <c r="H198" i="2" s="1"/>
  <c r="J199" i="2"/>
  <c r="E199" i="2" s="1"/>
  <c r="H199" i="2" s="1"/>
  <c r="J200" i="2"/>
  <c r="E200" i="2" s="1"/>
  <c r="H200" i="2" s="1"/>
  <c r="J203" i="2"/>
  <c r="E203" i="2" s="1"/>
  <c r="H203" i="2" s="1"/>
  <c r="J201" i="2"/>
  <c r="E201" i="2" s="1"/>
  <c r="H201" i="2" s="1"/>
  <c r="J202" i="2"/>
  <c r="E202" i="2" s="1"/>
  <c r="H202" i="2" s="1"/>
  <c r="J205" i="2"/>
  <c r="E205" i="2" s="1"/>
  <c r="H205" i="2" s="1"/>
  <c r="J204" i="2"/>
  <c r="E204" i="2" s="1"/>
  <c r="H204" i="2" s="1"/>
  <c r="J206" i="2"/>
  <c r="E206" i="2" s="1"/>
  <c r="H206" i="2" s="1"/>
  <c r="J207" i="2"/>
  <c r="E207" i="2" s="1"/>
  <c r="H207" i="2" s="1"/>
  <c r="J210" i="2"/>
  <c r="E210" i="2" s="1"/>
  <c r="H210" i="2" s="1"/>
  <c r="J208" i="2"/>
  <c r="E208" i="2" s="1"/>
  <c r="H208" i="2" s="1"/>
  <c r="J209" i="2"/>
  <c r="E209" i="2" s="1"/>
  <c r="H209" i="2" s="1"/>
  <c r="J212" i="2"/>
  <c r="E212" i="2" s="1"/>
  <c r="H212" i="2" s="1"/>
  <c r="J211" i="2"/>
  <c r="E211" i="2" s="1"/>
  <c r="H211" i="2" s="1"/>
  <c r="J213" i="2"/>
  <c r="E213" i="2" s="1"/>
  <c r="H213" i="2" s="1"/>
  <c r="J214" i="2"/>
  <c r="E214" i="2" s="1"/>
  <c r="H214" i="2" s="1"/>
  <c r="J215" i="2"/>
  <c r="E215" i="2" s="1"/>
  <c r="H215" i="2" s="1"/>
  <c r="J218" i="2"/>
  <c r="E218" i="2" s="1"/>
  <c r="H218" i="2" s="1"/>
  <c r="J216" i="2"/>
  <c r="E216" i="2" s="1"/>
  <c r="H216" i="2" s="1"/>
  <c r="J217" i="2"/>
  <c r="E217" i="2" s="1"/>
  <c r="H217" i="2" s="1"/>
  <c r="J219" i="2"/>
  <c r="E219" i="2" s="1"/>
  <c r="H219" i="2" s="1"/>
  <c r="J220" i="2"/>
  <c r="E220" i="2" s="1"/>
  <c r="H220" i="2" s="1"/>
  <c r="J221" i="2"/>
  <c r="E221" i="2" s="1"/>
  <c r="H221" i="2" s="1"/>
  <c r="J223" i="2"/>
  <c r="E223" i="2" s="1"/>
  <c r="H223" i="2" s="1"/>
  <c r="J222" i="2"/>
  <c r="E222" i="2" s="1"/>
  <c r="H222" i="2" s="1"/>
  <c r="J224" i="2"/>
  <c r="E224" i="2" s="1"/>
  <c r="H224" i="2" s="1"/>
  <c r="J226" i="2"/>
  <c r="E226" i="2" s="1"/>
  <c r="H226" i="2" s="1"/>
  <c r="J225" i="2"/>
  <c r="E225" i="2" s="1"/>
  <c r="H225" i="2" s="1"/>
  <c r="J227" i="2"/>
  <c r="E227" i="2" s="1"/>
  <c r="H227" i="2" s="1"/>
  <c r="J228" i="2"/>
  <c r="E228" i="2" s="1"/>
  <c r="H228" i="2" s="1"/>
  <c r="J229" i="2"/>
  <c r="E229" i="2" s="1"/>
  <c r="H229" i="2" s="1"/>
  <c r="J232" i="2"/>
  <c r="E232" i="2" s="1"/>
  <c r="H232" i="2" s="1"/>
  <c r="J230" i="2"/>
  <c r="E230" i="2" s="1"/>
  <c r="H230" i="2" s="1"/>
  <c r="J231" i="2"/>
  <c r="E231" i="2" s="1"/>
  <c r="H231" i="2" s="1"/>
  <c r="J233" i="2"/>
  <c r="E233" i="2" s="1"/>
  <c r="H233" i="2" s="1"/>
  <c r="J234" i="2"/>
  <c r="E234" i="2" s="1"/>
  <c r="H234" i="2" s="1"/>
  <c r="J235" i="2"/>
  <c r="E235" i="2" s="1"/>
  <c r="H235" i="2" s="1"/>
  <c r="J236" i="2"/>
  <c r="E236" i="2" s="1"/>
  <c r="H236" i="2" s="1"/>
  <c r="J237" i="2"/>
  <c r="E237" i="2" s="1"/>
  <c r="H237" i="2" s="1"/>
  <c r="J238" i="2"/>
  <c r="E238" i="2" s="1"/>
  <c r="H238" i="2" s="1"/>
  <c r="J241" i="2"/>
  <c r="E241" i="2" s="1"/>
  <c r="H241" i="2" s="1"/>
  <c r="J239" i="2"/>
  <c r="E239" i="2" s="1"/>
  <c r="H239" i="2" s="1"/>
  <c r="J240" i="2"/>
  <c r="E240" i="2" s="1"/>
  <c r="H240" i="2" s="1"/>
  <c r="J242" i="2"/>
  <c r="E242" i="2" s="1"/>
  <c r="H242" i="2" s="1"/>
  <c r="J243" i="2"/>
  <c r="E243" i="2" s="1"/>
  <c r="H243" i="2" s="1"/>
  <c r="J244" i="2"/>
  <c r="E244" i="2" s="1"/>
  <c r="H244" i="2" s="1"/>
  <c r="J245" i="2"/>
  <c r="E245" i="2" s="1"/>
  <c r="H245" i="2" s="1"/>
  <c r="J246" i="2"/>
  <c r="E246" i="2" s="1"/>
  <c r="H246" i="2" s="1"/>
  <c r="J247" i="2"/>
  <c r="E247" i="2" s="1"/>
  <c r="H247" i="2" s="1"/>
  <c r="J248" i="2"/>
  <c r="E248" i="2" s="1"/>
  <c r="H248" i="2" s="1"/>
  <c r="J251" i="2"/>
  <c r="E251" i="2" s="1"/>
  <c r="H251" i="2" s="1"/>
  <c r="J249" i="2"/>
  <c r="E249" i="2" s="1"/>
  <c r="H249" i="2" s="1"/>
  <c r="J252" i="2"/>
  <c r="E252" i="2" s="1"/>
  <c r="H252" i="2" s="1"/>
  <c r="J250" i="2"/>
  <c r="E250" i="2" s="1"/>
  <c r="H250" i="2" s="1"/>
  <c r="J254" i="2"/>
  <c r="E254" i="2" s="1"/>
  <c r="H254" i="2" s="1"/>
  <c r="J255" i="2"/>
  <c r="E255" i="2" s="1"/>
  <c r="H255" i="2" s="1"/>
  <c r="J253" i="2"/>
  <c r="E253" i="2" s="1"/>
  <c r="H253" i="2" s="1"/>
  <c r="J257" i="2"/>
  <c r="E257" i="2" s="1"/>
  <c r="H257" i="2" s="1"/>
  <c r="J256" i="2"/>
  <c r="E256" i="2" s="1"/>
  <c r="H256" i="2" s="1"/>
  <c r="J260" i="2"/>
  <c r="E260" i="2" s="1"/>
  <c r="H260" i="2" s="1"/>
  <c r="J258" i="2"/>
  <c r="E258" i="2" s="1"/>
  <c r="H258" i="2" s="1"/>
  <c r="J259" i="2"/>
  <c r="E259" i="2" s="1"/>
  <c r="H259" i="2" s="1"/>
  <c r="J263" i="2"/>
  <c r="E263" i="2" s="1"/>
  <c r="H263" i="2" s="1"/>
  <c r="J261" i="2"/>
  <c r="E261" i="2" s="1"/>
  <c r="H261" i="2" s="1"/>
  <c r="J264" i="2"/>
  <c r="E264" i="2" s="1"/>
  <c r="H264" i="2" s="1"/>
  <c r="J262" i="2"/>
  <c r="E262" i="2" s="1"/>
  <c r="H262" i="2" s="1"/>
  <c r="G363" i="2"/>
  <c r="J265" i="2"/>
  <c r="E265" i="2" s="1"/>
  <c r="H265" i="2" s="1"/>
  <c r="D363" i="2"/>
  <c r="E362" i="2" s="1"/>
  <c r="H362" i="2" s="1"/>
  <c r="J268" i="2"/>
  <c r="E268" i="2" s="1"/>
  <c r="H268" i="2" s="1"/>
  <c r="J266" i="2"/>
  <c r="E266" i="2" s="1"/>
  <c r="H266" i="2" s="1"/>
  <c r="J267" i="2"/>
  <c r="E267" i="2" s="1"/>
  <c r="H267" i="2" s="1"/>
  <c r="J269" i="2"/>
  <c r="E269" i="2" s="1"/>
  <c r="H269" i="2" s="1"/>
  <c r="J271" i="2"/>
  <c r="E271" i="2" s="1"/>
  <c r="H271" i="2" s="1"/>
  <c r="J272" i="2"/>
  <c r="E272" i="2" s="1"/>
  <c r="H272" i="2" s="1"/>
  <c r="J270" i="2"/>
  <c r="E270" i="2" s="1"/>
  <c r="H270" i="2" s="1"/>
  <c r="J273" i="2"/>
  <c r="E273" i="2" s="1"/>
  <c r="H273" i="2" s="1"/>
  <c r="J274" i="2"/>
  <c r="E274" i="2" s="1"/>
  <c r="H274" i="2" s="1"/>
  <c r="J275" i="2"/>
  <c r="E275" i="2" s="1"/>
  <c r="H275" i="2" s="1"/>
  <c r="J276" i="2"/>
  <c r="E276" i="2" s="1"/>
  <c r="H276" i="2" s="1"/>
  <c r="J278" i="2"/>
  <c r="E278" i="2" s="1"/>
  <c r="H278" i="2" s="1"/>
  <c r="J277" i="2"/>
  <c r="E277" i="2" s="1"/>
  <c r="H277" i="2" s="1"/>
  <c r="J279" i="2"/>
  <c r="E279" i="2" s="1"/>
  <c r="H279" i="2" s="1"/>
  <c r="J280" i="2"/>
  <c r="E280" i="2" s="1"/>
  <c r="H280" i="2" s="1"/>
  <c r="J281" i="2"/>
  <c r="E281" i="2" s="1"/>
  <c r="H281" i="2" s="1"/>
  <c r="J284" i="2"/>
  <c r="E284" i="2" s="1"/>
  <c r="H284" i="2" s="1"/>
  <c r="J282" i="2"/>
  <c r="E282" i="2" s="1"/>
  <c r="H282" i="2" s="1"/>
  <c r="J283" i="2"/>
  <c r="E283" i="2" s="1"/>
  <c r="H283" i="2" s="1"/>
  <c r="J286" i="2"/>
  <c r="E286" i="2" s="1"/>
  <c r="H286" i="2" s="1"/>
  <c r="J285" i="2"/>
  <c r="E285" i="2" s="1"/>
  <c r="H285" i="2" s="1"/>
  <c r="J288" i="2"/>
  <c r="E288" i="2" s="1"/>
  <c r="H288" i="2" s="1"/>
  <c r="J289" i="2"/>
  <c r="E289" i="2" s="1"/>
  <c r="H289" i="2" s="1"/>
  <c r="J287" i="2"/>
  <c r="E287" i="2" s="1"/>
  <c r="H287" i="2" s="1"/>
  <c r="J290" i="2"/>
  <c r="E290" i="2" s="1"/>
  <c r="H290" i="2" s="1"/>
  <c r="J291" i="2"/>
  <c r="E291" i="2" s="1"/>
  <c r="H291" i="2" s="1"/>
  <c r="J294" i="2"/>
  <c r="E294" i="2" s="1"/>
  <c r="H294" i="2" s="1"/>
  <c r="J292" i="2"/>
  <c r="E292" i="2" s="1"/>
  <c r="H292" i="2" s="1"/>
  <c r="J293" i="2"/>
  <c r="E293" i="2" s="1"/>
  <c r="H293" i="2" s="1"/>
  <c r="J295" i="2"/>
  <c r="E295" i="2" s="1"/>
  <c r="H295" i="2" s="1"/>
  <c r="J296" i="2"/>
  <c r="E296" i="2" s="1"/>
  <c r="H296" i="2" s="1"/>
  <c r="J299" i="2"/>
  <c r="E299" i="2" s="1"/>
  <c r="H299" i="2" s="1"/>
  <c r="J297" i="2"/>
  <c r="E297" i="2" s="1"/>
  <c r="H297" i="2" s="1"/>
  <c r="J300" i="2"/>
  <c r="E300" i="2" s="1"/>
  <c r="H300" i="2" s="1"/>
  <c r="J298" i="2"/>
  <c r="E298" i="2" s="1"/>
  <c r="H298" i="2" s="1"/>
  <c r="J302" i="2"/>
  <c r="E302" i="2" s="1"/>
  <c r="H302" i="2" s="1"/>
  <c r="J301" i="2"/>
  <c r="E301" i="2" s="1"/>
  <c r="H301" i="2" s="1"/>
  <c r="J304" i="2"/>
  <c r="E304" i="2" s="1"/>
  <c r="H304" i="2" s="1"/>
  <c r="J303" i="2"/>
  <c r="E303" i="2" s="1"/>
  <c r="H303" i="2" s="1"/>
  <c r="J305" i="2"/>
  <c r="E305" i="2" s="1"/>
  <c r="H305" i="2" s="1"/>
  <c r="J306" i="2"/>
  <c r="E306" i="2" s="1"/>
  <c r="H306" i="2" s="1"/>
  <c r="J307" i="2"/>
  <c r="E307" i="2" s="1"/>
  <c r="H307" i="2" s="1"/>
  <c r="J308" i="2"/>
  <c r="E308" i="2" s="1"/>
  <c r="H308" i="2" s="1"/>
  <c r="J309" i="2"/>
  <c r="E309" i="2" s="1"/>
  <c r="H309" i="2" s="1"/>
  <c r="J310" i="2"/>
  <c r="E310" i="2" s="1"/>
  <c r="H310" i="2" s="1"/>
  <c r="J312" i="2"/>
  <c r="E312" i="2" s="1"/>
  <c r="H312" i="2" s="1"/>
  <c r="J311" i="2"/>
  <c r="E311" i="2" s="1"/>
  <c r="H311" i="2" s="1"/>
  <c r="J313" i="2"/>
  <c r="E313" i="2" s="1"/>
  <c r="H313" i="2" s="1"/>
  <c r="J314" i="2"/>
  <c r="E314" i="2" s="1"/>
  <c r="H314" i="2" s="1"/>
  <c r="J316" i="2"/>
  <c r="E316" i="2" s="1"/>
  <c r="H316" i="2" s="1"/>
  <c r="J315" i="2"/>
  <c r="E315" i="2" s="1"/>
  <c r="H315" i="2" s="1"/>
  <c r="J317" i="2"/>
  <c r="E317" i="2" s="1"/>
  <c r="H317" i="2" s="1"/>
  <c r="J318" i="2"/>
  <c r="E318" i="2" s="1"/>
  <c r="H318" i="2" s="1"/>
  <c r="J319" i="2"/>
  <c r="E319" i="2" s="1"/>
  <c r="H319" i="2" s="1"/>
  <c r="J320" i="2"/>
  <c r="E320" i="2" s="1"/>
  <c r="H320" i="2" s="1"/>
  <c r="J321" i="2"/>
  <c r="E321" i="2" s="1"/>
  <c r="H321" i="2" s="1"/>
  <c r="J322" i="2"/>
  <c r="E322" i="2" s="1"/>
  <c r="H322" i="2" s="1"/>
  <c r="J323" i="2"/>
  <c r="E323" i="2" s="1"/>
  <c r="H323" i="2" s="1"/>
  <c r="J324" i="2"/>
  <c r="E324" i="2" s="1"/>
  <c r="H324" i="2" s="1"/>
  <c r="J326" i="2"/>
  <c r="E326" i="2" s="1"/>
  <c r="H326" i="2" s="1"/>
  <c r="J325" i="2"/>
  <c r="E325" i="2" s="1"/>
  <c r="H325" i="2" s="1"/>
  <c r="J327" i="2"/>
  <c r="E327" i="2" s="1"/>
  <c r="H327" i="2" s="1"/>
  <c r="J328" i="2"/>
  <c r="E328" i="2" s="1"/>
  <c r="H328" i="2" s="1"/>
  <c r="J330" i="2"/>
  <c r="E330" i="2" s="1"/>
  <c r="H330" i="2" s="1"/>
  <c r="J329" i="2"/>
  <c r="E329" i="2" s="1"/>
  <c r="H329" i="2" s="1"/>
  <c r="J331" i="2"/>
  <c r="E331" i="2" s="1"/>
  <c r="H331" i="2" s="1"/>
  <c r="J332" i="2"/>
  <c r="E332" i="2" s="1"/>
  <c r="H332" i="2" s="1"/>
  <c r="J334" i="2"/>
  <c r="E334" i="2" s="1"/>
  <c r="H334" i="2" s="1"/>
  <c r="J333" i="2"/>
  <c r="E333" i="2" s="1"/>
  <c r="H333" i="2" s="1"/>
  <c r="J335" i="2"/>
  <c r="E335" i="2" s="1"/>
  <c r="H335" i="2" s="1"/>
  <c r="J336" i="2"/>
  <c r="E336" i="2" s="1"/>
  <c r="H336" i="2" s="1"/>
  <c r="J337" i="2"/>
  <c r="E337" i="2" s="1"/>
  <c r="H337" i="2" s="1"/>
  <c r="J338" i="2"/>
  <c r="E338" i="2" s="1"/>
  <c r="H338" i="2" s="1"/>
  <c r="J339" i="2"/>
  <c r="E339" i="2" s="1"/>
  <c r="H339" i="2" s="1"/>
  <c r="J340" i="2"/>
  <c r="E340" i="2" s="1"/>
  <c r="H340" i="2" s="1"/>
  <c r="J341" i="2"/>
  <c r="E341" i="2" s="1"/>
  <c r="H341" i="2" s="1"/>
  <c r="J342" i="2"/>
  <c r="E342" i="2" s="1"/>
  <c r="H342" i="2" s="1"/>
  <c r="J343" i="2"/>
  <c r="E343" i="2" s="1"/>
  <c r="H343" i="2" s="1"/>
  <c r="J344" i="2"/>
  <c r="E344" i="2" s="1"/>
  <c r="H344" i="2" s="1"/>
  <c r="J346" i="2"/>
  <c r="E346" i="2" s="1"/>
  <c r="H346" i="2" s="1"/>
  <c r="J345" i="2"/>
  <c r="E345" i="2" s="1"/>
  <c r="H345" i="2" s="1"/>
  <c r="J348" i="2"/>
  <c r="E348" i="2" s="1"/>
  <c r="H348" i="2" s="1"/>
  <c r="J347" i="2"/>
  <c r="E347" i="2" s="1"/>
  <c r="H347" i="2" s="1"/>
  <c r="J351" i="2"/>
  <c r="E351" i="2" s="1"/>
  <c r="H351" i="2" s="1"/>
  <c r="J349" i="2"/>
  <c r="E349" i="2" s="1"/>
  <c r="H349" i="2" s="1"/>
  <c r="J350" i="2"/>
  <c r="E350" i="2" s="1"/>
  <c r="H350" i="2" s="1"/>
  <c r="J352" i="2"/>
  <c r="E352" i="2" s="1"/>
  <c r="H352" i="2" s="1"/>
  <c r="J353" i="2"/>
  <c r="E353" i="2" s="1"/>
  <c r="H353" i="2" s="1"/>
  <c r="J356" i="2"/>
  <c r="E356" i="2" s="1"/>
  <c r="H356" i="2" s="1"/>
  <c r="J354" i="2"/>
  <c r="E354" i="2" s="1"/>
  <c r="H354" i="2" s="1"/>
  <c r="J355" i="2"/>
  <c r="E355" i="2" s="1"/>
  <c r="H355" i="2" s="1"/>
  <c r="J361" i="2"/>
  <c r="E361" i="2" s="1"/>
  <c r="H361" i="2" s="1"/>
  <c r="J360" i="2"/>
  <c r="E360" i="2" s="1"/>
  <c r="H360" i="2" s="1"/>
  <c r="J358" i="2"/>
  <c r="E358" i="2" s="1"/>
  <c r="H358" i="2" s="1"/>
  <c r="J359" i="2"/>
  <c r="E359" i="2" s="1"/>
  <c r="H359" i="2" s="1"/>
  <c r="J357" i="2"/>
  <c r="E357" i="2" s="1"/>
  <c r="H357" i="2" s="1"/>
  <c r="H5" i="2" l="1"/>
  <c r="F363" i="2"/>
  <c r="I363" i="2" l="1"/>
  <c r="J363" i="2" s="1"/>
  <c r="E363" i="2" s="1"/>
  <c r="E7" i="1" s="1"/>
  <c r="E6" i="1" l="1"/>
  <c r="H363" i="2"/>
  <c r="E5" i="1" s="1"/>
</calcChain>
</file>

<file path=xl/sharedStrings.xml><?xml version="1.0" encoding="utf-8"?>
<sst xmlns="http://schemas.openxmlformats.org/spreadsheetml/2006/main" count="30" uniqueCount="30">
  <si>
    <t>TIỀN VAY THẾ CHẤP</t>
  </si>
  <si>
    <t>TÍNH TOÁN</t>
  </si>
  <si>
    <t>CHI TIẾT KHOẢN VAY</t>
  </si>
  <si>
    <t>Giá Mua</t>
  </si>
  <si>
    <t>Lãi Suất</t>
  </si>
  <si>
    <t>Thời hạn Vay (tính bằng tháng)</t>
  </si>
  <si>
    <t>Số tiền Vay</t>
  </si>
  <si>
    <t>Ngày Bắt đầu Vay</t>
  </si>
  <si>
    <t>* Tổng các khoản thanh toán hàng tháng = các khoản thanh toán tiền vay cộng với các khoản thanh toán thuế bất động sản</t>
  </si>
  <si>
    <t>GIÁ TRỊ</t>
  </si>
  <si>
    <t>THANH TOÁN TIỀN VAY HÀNG THÁNG</t>
  </si>
  <si>
    <t>THỐNG KÊ CHÍNH</t>
  </si>
  <si>
    <t>Các khoản thanh toán Tiền vay Hàng tháng</t>
  </si>
  <si>
    <t>Tổng Các khoản thanh toán Hàng tháng*</t>
  </si>
  <si>
    <t>Tổng Các khoản thanh toán Tiền vay</t>
  </si>
  <si>
    <t>Tổng Lãi Đã trả</t>
  </si>
  <si>
    <t>Số tiền Thuế Bất động sản Hàng tháng</t>
  </si>
  <si>
    <t>TỔNG</t>
  </si>
  <si>
    <t>Đến Bảng thanh toán nợ</t>
  </si>
  <si>
    <t>BẢNG</t>
  </si>
  <si>
    <t>THANH TOÁN NỢ</t>
  </si>
  <si>
    <t>#</t>
  </si>
  <si>
    <t>ngày
thanh toán</t>
  </si>
  <si>
    <t>số dư
đầu kỳ</t>
  </si>
  <si>
    <t>gốc</t>
  </si>
  <si>
    <t>thuế
bất động sản</t>
  </si>
  <si>
    <t>tổng
thanh toán</t>
  </si>
  <si>
    <t>số dư
cuối kỳ</t>
  </si>
  <si>
    <t>#
còn lại</t>
  </si>
  <si>
    <t>lãi suất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</si>
</sst>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 &quot;₫&quot;;\-#,##0\ &quot;₫&quot;"/>
    <numFmt numFmtId="165" formatCode="_-* #,##0\ &quot;₫&quot;_-;\-* #,##0\ &quot;₫&quot;_-;_-* &quot;-&quot;\ &quot;₫&quot;_-;_-@_-"/>
    <numFmt numFmtId="166" formatCode="_-* #,##0\ _₫_-;\-* #,##0\ _₫_-;_-* &quot;-&quot;\ _₫_-;_-@_-"/>
    <numFmt numFmtId="167" formatCode="0.0%"/>
    <numFmt numFmtId="168" formatCode="#,##0\ &quot;₫&quot;"/>
    <numFmt numFmtId="169" formatCode="#,##0_ ;\-#,##0\ "/>
  </numFmts>
  <fonts count="11"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5">
    <border>
      <left/>
      <right/>
      <top/>
      <bottom/>
      <diagonal/>
    </border>
    <border>
      <left/>
      <right/>
      <top/>
      <bottom style="thin">
        <color theme="0" tint="-0.14996795556505021"/>
      </bottom>
      <diagonal/>
    </border>
    <border>
      <left/>
      <right/>
      <top/>
      <bottom style="thick">
        <color theme="0"/>
      </bottom>
      <diagonal/>
    </border>
    <border>
      <left style="thick">
        <color theme="0"/>
      </left>
      <right/>
      <top style="thick">
        <color theme="0"/>
      </top>
      <bottom/>
      <diagonal/>
    </border>
    <border>
      <left/>
      <right/>
      <top style="thick">
        <color theme="0"/>
      </top>
      <bottom/>
      <diagonal/>
    </border>
  </borders>
  <cellStyleXfs count="17">
    <xf numFmtId="0" fontId="0" fillId="0" borderId="0">
      <alignment horizontal="left" wrapText="1" indent="1"/>
    </xf>
    <xf numFmtId="0" fontId="5" fillId="3" borderId="0" applyNumberFormat="0" applyAlignment="0" applyProtection="0"/>
    <xf numFmtId="0" fontId="3" fillId="4" borderId="4" applyNumberFormat="0" applyProtection="0">
      <alignment horizontal="left" vertical="center" wrapText="1" indent="1"/>
    </xf>
    <xf numFmtId="0" fontId="3" fillId="2" borderId="0" applyNumberFormat="0" applyAlignment="0" applyProtection="0"/>
    <xf numFmtId="0" fontId="7" fillId="0" borderId="1" applyFill="0" applyBorder="0" applyProtection="0">
      <alignment horizontal="right" indent="1"/>
    </xf>
    <xf numFmtId="0" fontId="1" fillId="0" borderId="0" applyNumberFormat="0" applyFill="0" applyBorder="0" applyAlignment="0" applyProtection="0"/>
    <xf numFmtId="0" fontId="9" fillId="0" borderId="0" applyNumberFormat="0" applyFill="0" applyProtection="0">
      <alignment horizontal="right"/>
    </xf>
    <xf numFmtId="0" fontId="8" fillId="0" borderId="0" applyNumberFormat="0" applyFill="0" applyAlignment="0" applyProtection="0"/>
    <xf numFmtId="14" fontId="6" fillId="0" borderId="0" applyFont="0" applyFill="0" applyBorder="0" applyAlignment="0">
      <alignment horizontal="left" indent="1"/>
    </xf>
    <xf numFmtId="0" fontId="3" fillId="4" borderId="0" applyFont="0" applyBorder="0">
      <alignment horizontal="center" wrapText="1"/>
      <protection locked="0"/>
    </xf>
    <xf numFmtId="0" fontId="10" fillId="0" borderId="0" applyNumberFormat="0" applyFill="0" applyBorder="0" applyProtection="0">
      <alignment wrapText="1"/>
    </xf>
    <xf numFmtId="0" fontId="6" fillId="0" borderId="3" applyNumberFormat="0" applyFont="0" applyFill="0" applyAlignment="0">
      <alignment wrapText="1"/>
    </xf>
    <xf numFmtId="168" fontId="2" fillId="2" borderId="0">
      <alignment horizontal="center" vertical="center"/>
    </xf>
    <xf numFmtId="166" fontId="6" fillId="0" borderId="0" applyFont="0" applyFill="0" applyBorder="0" applyProtection="0">
      <alignment horizontal="right" indent="1"/>
    </xf>
    <xf numFmtId="169" fontId="6" fillId="0" borderId="0" applyFont="0" applyFill="0" applyBorder="0" applyProtection="0">
      <alignment horizontal="center"/>
    </xf>
    <xf numFmtId="164" fontId="6" fillId="0" borderId="0" applyFont="0" applyFill="0" applyBorder="0" applyProtection="0">
      <alignment horizontal="right"/>
    </xf>
    <xf numFmtId="167" fontId="6" fillId="0" borderId="0" applyFont="0" applyFill="0" applyBorder="0" applyProtection="0">
      <alignment horizontal="right" indent="1"/>
    </xf>
  </cellStyleXfs>
  <cellXfs count="28">
    <xf numFmtId="0" fontId="0" fillId="0" borderId="0" xfId="0">
      <alignment horizontal="left" wrapText="1" indent="1"/>
    </xf>
    <xf numFmtId="0" fontId="4" fillId="0" borderId="0" xfId="0" applyFont="1" applyProtection="1">
      <alignment horizontal="left" wrapText="1" indent="1"/>
      <protection locked="0"/>
    </xf>
    <xf numFmtId="0" fontId="4" fillId="0" borderId="0" xfId="0" applyFont="1" applyAlignment="1" applyProtection="1">
      <alignment horizontal="center"/>
      <protection locked="0"/>
    </xf>
    <xf numFmtId="0" fontId="5" fillId="5" borderId="0" xfId="1" applyFill="1" applyProtection="1">
      <protection locked="0"/>
    </xf>
    <xf numFmtId="0" fontId="0" fillId="0" borderId="0" xfId="0" applyProtection="1">
      <alignment horizontal="left" wrapText="1" indent="1"/>
      <protection locked="0"/>
    </xf>
    <xf numFmtId="0" fontId="3" fillId="2" borderId="0" xfId="3" applyAlignment="1" applyProtection="1">
      <alignment horizontal="center"/>
    </xf>
    <xf numFmtId="0" fontId="3" fillId="4" borderId="0" xfId="9">
      <alignment horizontal="center" wrapText="1"/>
      <protection locked="0"/>
    </xf>
    <xf numFmtId="0" fontId="0" fillId="0" borderId="0" xfId="0" applyAlignment="1">
      <alignment vertical="top"/>
    </xf>
    <xf numFmtId="168" fontId="2" fillId="2" borderId="0" xfId="12">
      <alignment horizontal="center" vertical="center"/>
    </xf>
    <xf numFmtId="167" fontId="0" fillId="0" borderId="0" xfId="16" applyFont="1" applyFill="1" applyBorder="1">
      <alignment horizontal="right" indent="1"/>
    </xf>
    <xf numFmtId="0" fontId="3" fillId="4" borderId="4" xfId="2">
      <alignment horizontal="left" vertical="center" wrapText="1" indent="1"/>
    </xf>
    <xf numFmtId="0" fontId="3" fillId="4" borderId="3" xfId="11" applyFont="1" applyFill="1" applyAlignment="1">
      <alignment horizontal="left" vertical="center" wrapText="1" indent="1"/>
    </xf>
    <xf numFmtId="14" fontId="7" fillId="0" borderId="0" xfId="8" applyFont="1" applyFill="1" applyBorder="1" applyAlignment="1">
      <alignment horizontal="right" indent="1"/>
    </xf>
    <xf numFmtId="14" fontId="0" fillId="0" borderId="0" xfId="8" applyFont="1" applyAlignment="1">
      <alignment horizontal="left" wrapText="1" indent="1"/>
    </xf>
    <xf numFmtId="0" fontId="5" fillId="3" borderId="0" xfId="1" applyAlignment="1">
      <alignment horizontal="left" wrapText="1" indent="1"/>
    </xf>
    <xf numFmtId="0" fontId="9" fillId="0" borderId="0" xfId="6">
      <alignment horizontal="right"/>
    </xf>
    <xf numFmtId="164" fontId="0" fillId="0" borderId="0" xfId="15" applyFont="1" applyFill="1" applyBorder="1" applyAlignment="1">
      <alignment horizontal="right" indent="1"/>
    </xf>
    <xf numFmtId="169" fontId="0" fillId="0" borderId="0" xfId="13" applyNumberFormat="1" applyFont="1" applyFill="1" applyBorder="1">
      <alignment horizontal="right" indent="1"/>
    </xf>
    <xf numFmtId="0" fontId="0" fillId="0" borderId="0" xfId="0" applyAlignment="1">
      <alignment horizontal="left" wrapText="1" indent="1"/>
    </xf>
    <xf numFmtId="164" fontId="0" fillId="0" borderId="0" xfId="15" applyFont="1" applyAlignment="1">
      <alignment horizontal="right" indent="1"/>
    </xf>
    <xf numFmtId="168" fontId="9" fillId="0" borderId="0" xfId="6" applyNumberFormat="1" applyFill="1" applyBorder="1" applyAlignment="1" applyProtection="1">
      <alignment horizontal="right"/>
      <protection locked="0"/>
    </xf>
    <xf numFmtId="165" fontId="9" fillId="0" borderId="0" xfId="6" applyNumberFormat="1" applyFill="1" applyBorder="1" applyAlignment="1" applyProtection="1">
      <alignment horizontal="right"/>
      <protection locked="0"/>
    </xf>
    <xf numFmtId="169" fontId="6" fillId="0" borderId="0" xfId="14" applyAlignment="1">
      <alignment horizontal="center"/>
    </xf>
    <xf numFmtId="169" fontId="0" fillId="0" borderId="0" xfId="14" applyFont="1" applyAlignment="1">
      <alignment horizontal="center"/>
    </xf>
    <xf numFmtId="0" fontId="5" fillId="3" borderId="0" xfId="1" applyAlignment="1">
      <alignment wrapText="1"/>
    </xf>
    <xf numFmtId="0" fontId="10" fillId="0" borderId="0" xfId="10">
      <alignment wrapText="1"/>
    </xf>
    <xf numFmtId="0" fontId="5" fillId="3" borderId="0" xfId="1" applyNumberFormat="1" applyBorder="1" applyAlignment="1" applyProtection="1">
      <protection locked="0"/>
    </xf>
    <xf numFmtId="0" fontId="5" fillId="3" borderId="2" xfId="1" applyNumberFormat="1" applyBorder="1" applyAlignment="1" applyProtection="1">
      <alignment horizontal="left" vertical="top"/>
      <protection locked="0"/>
    </xf>
  </cellXfs>
  <cellStyles count="17">
    <cellStyle name="Comma" xfId="13" builtinId="3" customBuiltin="1"/>
    <cellStyle name="Comma [0]" xfId="14" builtinId="6" customBuiltin="1"/>
    <cellStyle name="Currency" xfId="15" builtinId="4" customBuiltin="1"/>
    <cellStyle name="Đầu đề bảng thanh toán nợ" xfId="9" xr:uid="{00000000-0005-0000-0000-000007000000}"/>
    <cellStyle name="Explanatory Text" xfId="10" builtinId="53" customBuiltin="1"/>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Khoản thanh toán tiền vay hàng tháng" xfId="12" xr:uid="{00000000-0005-0000-0000-000008000000}"/>
    <cellStyle name="Ngày" xfId="8" xr:uid="{00000000-0005-0000-0000-000009000000}"/>
    <cellStyle name="Normal" xfId="0" builtinId="0" customBuiltin="1"/>
    <cellStyle name="Percent" xfId="16" builtinId="5" customBuiltin="1"/>
    <cellStyle name="Title" xfId="1" builtinId="15" customBuiltin="1"/>
    <cellStyle name="Viền trái của Thống kê chính" xfId="11" xr:uid="{00000000-0005-0000-0000-000010000000}"/>
  </cellStyles>
  <dxfs count="20">
    <dxf>
      <alignment horizontal="center" vertical="bottom" textRotation="0" wrapText="0" indent="0"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right" vertical="bottom" textRotation="0" wrapText="0" indent="1" justifyLastLine="0" shrinkToFit="0" readingOrder="0"/>
    </dxf>
    <dxf>
      <alignment horizontal="left" vertical="bottom" textRotation="0" wrapText="1" indent="1" justifyLastLine="0" shrinkToFit="0" readingOrder="0"/>
    </dxf>
    <dxf>
      <alignment horizontal="center" vertical="bottom" textRotation="0" wrapText="0" indent="0" justifyLastLine="0" shrinkToFit="0" readingOrder="0"/>
    </dxf>
    <dxf>
      <protection locked="1" hidden="0"/>
    </dxf>
    <dxf>
      <font>
        <color theme="0"/>
      </font>
      <fill>
        <patternFill patternType="none">
          <bgColor auto="1"/>
        </patternFill>
      </fill>
      <border>
        <left/>
        <right/>
        <top/>
        <bottom/>
        <vertical/>
        <horizontal/>
      </border>
    </dxf>
    <dxf>
      <alignment horizontal="right" vertical="bottom" textRotation="0" wrapText="0" indent="1" justifyLastLine="0" shrinkToFit="0" readingOrder="0"/>
    </dxf>
    <dxf>
      <protection locked="0" hidden="0"/>
    </dxf>
    <dxf>
      <alignment horizontal="left" vertical="bottom" textRotation="0" wrapText="1" indent="1" justifyLastLine="0" shrinkToFit="0" readingOrder="0"/>
    </dxf>
    <dxf>
      <alignment horizontal="left" vertical="bottom" textRotation="0" wrapText="1" indent="1" justifyLastLine="0" shrinkToFit="0" readingOrder="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style="thick">
          <color theme="0"/>
        </top>
        <bottom style="thin">
          <color theme="0" tint="-0.14996795556505021"/>
        </bottom>
        <vertical/>
        <horizontal style="thin">
          <color theme="0" tint="-0.14996795556505021"/>
        </horizontal>
      </border>
    </dxf>
  </dxfs>
  <tableStyles count="1" defaultTableStyle="Tính toán thế chấp" defaultPivotStyle="PivotStyleLight16">
    <tableStyle name="Tính toán thế chấp" pivot="0" count="4" xr9:uid="{00000000-0011-0000-FFFF-FFFF00000000}">
      <tableStyleElement type="wholeTable" dxfId="19"/>
      <tableStyleElement type="headerRow" dxfId="18"/>
      <tableStyleElement type="lastColumn" dxfId="17"/>
      <tableStyleElement type="secondColumn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LoanDetails" displayName="LoanDetails" ref="B3:E8" totalsRowDxfId="15">
  <autoFilter ref="B3:E8" xr:uid="{00000000-0009-0000-0100-000005000000}">
    <filterColumn colId="0" hiddenButton="1"/>
    <filterColumn colId="1" hiddenButton="1"/>
    <filterColumn colId="2" hiddenButton="1"/>
    <filterColumn colId="3" hiddenButton="1"/>
  </autoFilter>
  <tableColumns count="4">
    <tableColumn id="1" xr3:uid="{00000000-0010-0000-0000-000001000000}" name="CHI TIẾT KHOẢN VAY" totalsRowLabel="Tổng" dataDxfId="14"/>
    <tableColumn id="4" xr3:uid="{00000000-0010-0000-0000-000004000000}" name="GIÁ TRỊ" totalsRowFunction="count"/>
    <tableColumn id="2" xr3:uid="{00000000-0010-0000-0000-000002000000}" name="THỐNG KÊ CHÍNH" dataDxfId="13" totalsRowDxfId="12"/>
    <tableColumn id="3" xr3:uid="{00000000-0010-0000-0000-000003000000}" name="TỔNG" dataDxfId="11"/>
  </tableColumns>
  <tableStyleInfo name="Tính toán thế chấp" showFirstColumn="0" showLastColumn="1" showRowStripes="1" showColumnStripes="1"/>
  <extLst>
    <ext xmlns:x14="http://schemas.microsoft.com/office/spreadsheetml/2009/9/main" uri="{504A1905-F514-4f6f-8877-14C23A59335A}">
      <x14:table altTextSummary="Nhập chi tiết khoản vay để tạo thống kê chính tiền vay cho các khoản thanh toán tiền vay hàng tháng, tổng các khoản thanh toán hàng tháng, tổng các khoản thanh toán tiền vay và tổng tiền lãi đã trả"/>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Amortization" displayName="Amortization" ref="B3:J363" totalsRowShown="0" dataDxfId="9">
  <autoFilter ref="B3:J363" xr:uid="{00000000-0009-0000-0100-000001000000}"/>
  <tableColumns count="9">
    <tableColumn id="1" xr3:uid="{00000000-0010-0000-0100-000001000000}" name="#" dataDxfId="8">
      <calculatedColumnFormula>ROWS($B$4:B4)</calculatedColumnFormula>
    </tableColumn>
    <tableColumn id="2" xr3:uid="{00000000-0010-0000-0100-000002000000}" name="ngày_x000a_thanh toán" dataDxfId="7" dataCellStyle="Ngày">
      <calculatedColumnFormula>IF(ValuesEntered,IF(Amortization[[#This Row],['#]]&lt;=DurationOfLoan,IF(ROW()-ROW(Amortization[[#Headers],[ngày
thanh toán]])=1,LoanStart,IF(I3&gt;0,EDATE(C3,1),"")),""),"")</calculatedColumnFormula>
    </tableColumn>
    <tableColumn id="3" xr3:uid="{00000000-0010-0000-0100-000003000000}" name="số dư_x000a_đầu kỳ" dataDxfId="6">
      <calculatedColumnFormula>IF(ROW()-ROW(Amortization[[#Headers],[số dư
đầu kỳ]])=1,LoanAmount,IF(Amortization[[#This Row],[ngày
thanh toán]]="",0,INDEX(Amortization[], ROW()-4,8)))</calculatedColumnFormula>
    </tableColumn>
    <tableColumn id="4" xr3:uid="{00000000-0010-0000-0100-000004000000}" name="lãi suất" dataDxfId="5">
      <calculatedColumnFormula>IF(ValuesEntered,IF(ROW()-ROW(Amortization[[#Headers],[lãi suất]])=1,-IPMT(InterestRate/12,1,DurationOfLoan-ROWS($C$4:C4)+1,Amortization[[#This Row],[số dư
đầu kỳ]]),IFERROR(-IPMT(InterestRate/12,1,Amortization[[#This Row],['#
còn lại]],D5),0)),0)</calculatedColumnFormula>
    </tableColumn>
    <tableColumn id="5" xr3:uid="{00000000-0010-0000-0100-000005000000}" name="gốc" dataDxfId="4">
      <calculatedColumnFormula>IFERROR(IF(AND(ValuesEntered,Amortization[[#This Row],[ngày
thanh toán]]&lt;&gt;""),-PPMT(InterestRate/12,1,DurationOfLoan-ROWS($C$4:C4)+1,Amortization[[#This Row],[số dư
đầu kỳ]]),""),0)</calculatedColumnFormula>
    </tableColumn>
    <tableColumn id="7" xr3:uid="{00000000-0010-0000-0100-000007000000}" name="thuế_x000a_bất động sản" dataDxfId="3">
      <calculatedColumnFormula>IF(Amortization[[#This Row],[ngày
thanh toán]]="",0,PropertyTaxAmount)</calculatedColumnFormula>
    </tableColumn>
    <tableColumn id="9" xr3:uid="{00000000-0010-0000-0100-000009000000}" name="tổng_x000a_thanh toán" dataDxfId="2">
      <calculatedColumnFormula>IF(Amortization[[#This Row],[ngày
thanh toán]]="",0,Amortization[[#This Row],[lãi suất]]+Amortization[[#This Row],[gốc]]+Amortization[[#This Row],[thuế
bất động sản]])</calculatedColumnFormula>
    </tableColumn>
    <tableColumn id="10" xr3:uid="{00000000-0010-0000-0100-00000A000000}" name="số dư_x000a_cuối kỳ" dataDxfId="1">
      <calculatedColumnFormula>IF(Amortization[[#This Row],[ngày
thanh toán]]="",0,Amortization[[#This Row],[số dư
đầu kỳ]]-Amortization[[#This Row],[gốc]])</calculatedColumnFormula>
    </tableColumn>
    <tableColumn id="11" xr3:uid="{00000000-0010-0000-0100-00000B000000}" name="#_x000a_còn lại" dataDxfId="0">
      <calculatedColumnFormula>IF(Amortization[[#This Row],[số dư
cuối kỳ]]&gt;0,LastRow-ROW(),0)</calculatedColumnFormula>
    </tableColumn>
  </tableColumns>
  <tableStyleInfo name="Tính toán thế chấp" showFirstColumn="0" showLastColumn="0" showRowStripes="1" showColumnStripes="0"/>
  <extLst>
    <ext xmlns:x14="http://schemas.microsoft.com/office/spreadsheetml/2009/9/main" uri="{504A1905-F514-4f6f-8877-14C23A59335A}">
      <x14:table altTextSummary="Tính toán các khoản thanh toán tiền vay theo thời gian. Các khoản thanh toán bổ sung giả định một khoản thanh toán bổ sung của cùng số tiền hàng tháng. Thêm một hàng mới &amp; nhập ngày thanh toán. Các cột sẽ cập nhật tự động"/>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autoPageBreaks="0" fitToPage="1"/>
  </sheetPr>
  <dimension ref="A1:E10"/>
  <sheetViews>
    <sheetView showGridLines="0" tabSelected="1" zoomScaleNormal="100" workbookViewId="0"/>
  </sheetViews>
  <sheetFormatPr defaultColWidth="8.85546875" defaultRowHeight="30" customHeight="1" x14ac:dyDescent="0.25"/>
  <cols>
    <col min="1" max="1" width="2.7109375" style="1" customWidth="1"/>
    <col min="2" max="2" width="40.42578125" style="2" customWidth="1"/>
    <col min="3" max="3" width="22.85546875" style="1" customWidth="1"/>
    <col min="4" max="4" width="40.42578125" style="1" customWidth="1"/>
    <col min="5" max="5" width="22.85546875" customWidth="1"/>
    <col min="6" max="16384" width="8.85546875" style="1"/>
  </cols>
  <sheetData>
    <row r="1" spans="1:5" ht="30" customHeight="1" x14ac:dyDescent="0.4">
      <c r="A1"/>
      <c r="B1" s="24" t="s">
        <v>0</v>
      </c>
      <c r="C1" s="24"/>
      <c r="D1" s="5" t="s">
        <v>10</v>
      </c>
      <c r="E1" s="14"/>
    </row>
    <row r="2" spans="1:5" ht="30" customHeight="1" thickBot="1" x14ac:dyDescent="0.45">
      <c r="A2"/>
      <c r="B2" s="24" t="s">
        <v>1</v>
      </c>
      <c r="C2" s="24"/>
      <c r="D2" s="8">
        <f>E4</f>
        <v>1073.6432460242781</v>
      </c>
      <c r="E2" s="14"/>
    </row>
    <row r="3" spans="1:5" ht="35.1" customHeight="1" thickTop="1" x14ac:dyDescent="0.25">
      <c r="A3"/>
      <c r="B3" s="10" t="s">
        <v>2</v>
      </c>
      <c r="C3" s="10" t="s">
        <v>9</v>
      </c>
      <c r="D3" s="11" t="s">
        <v>11</v>
      </c>
      <c r="E3" s="10" t="s">
        <v>17</v>
      </c>
    </row>
    <row r="4" spans="1:5" ht="30" customHeight="1" x14ac:dyDescent="0.25">
      <c r="B4" s="18" t="s">
        <v>3</v>
      </c>
      <c r="C4" s="16">
        <v>300000</v>
      </c>
      <c r="D4" s="18" t="s">
        <v>12</v>
      </c>
      <c r="E4" s="19">
        <f>IFERROR(PMT(InterestRate/12,DurationOfLoan,-LoanAmount),0)</f>
        <v>1073.6432460242781</v>
      </c>
    </row>
    <row r="5" spans="1:5" ht="30" customHeight="1" x14ac:dyDescent="0.25">
      <c r="B5" s="18" t="s">
        <v>4</v>
      </c>
      <c r="C5" s="9">
        <v>0.05</v>
      </c>
      <c r="D5" s="18" t="s">
        <v>13</v>
      </c>
      <c r="E5" s="19">
        <f ca="1">IFERROR(IF(ValuesEntered,SUM(total_payments),0),0)</f>
        <v>520679.23652670986</v>
      </c>
    </row>
    <row r="6" spans="1:5" ht="30" customHeight="1" x14ac:dyDescent="0.25">
      <c r="B6" s="18" t="s">
        <v>5</v>
      </c>
      <c r="C6" s="17">
        <v>360</v>
      </c>
      <c r="D6" s="18" t="s">
        <v>14</v>
      </c>
      <c r="E6" s="19">
        <f ca="1">IFERROR(IF(ValuesEntered,SUM(total_loan_payment),0),0)</f>
        <v>385679.23652670946</v>
      </c>
    </row>
    <row r="7" spans="1:5" ht="30" customHeight="1" x14ac:dyDescent="0.25">
      <c r="B7" s="18" t="s">
        <v>6</v>
      </c>
      <c r="C7" s="16">
        <v>200000</v>
      </c>
      <c r="D7" s="18" t="s">
        <v>15</v>
      </c>
      <c r="E7" s="19">
        <f ca="1">IFERROR(IF(ValuesEntered,SUM(interest),0),0)</f>
        <v>185679.23652670963</v>
      </c>
    </row>
    <row r="8" spans="1:5" ht="30" customHeight="1" x14ac:dyDescent="0.25">
      <c r="B8" s="18" t="s">
        <v>7</v>
      </c>
      <c r="C8" s="12">
        <f ca="1">TODAY()+120</f>
        <v>43350</v>
      </c>
      <c r="D8" s="18" t="s">
        <v>16</v>
      </c>
      <c r="E8" s="19">
        <v>375</v>
      </c>
    </row>
    <row r="9" spans="1:5" customFormat="1" ht="30" customHeight="1" x14ac:dyDescent="0.25">
      <c r="B9" s="25" t="s">
        <v>8</v>
      </c>
      <c r="C9" s="25"/>
      <c r="D9" s="25"/>
      <c r="E9" s="25"/>
    </row>
    <row r="10" spans="1:5" ht="30" customHeight="1" x14ac:dyDescent="0.25">
      <c r="C10" s="21"/>
      <c r="D10" s="20"/>
      <c r="E10" s="15" t="s">
        <v>18</v>
      </c>
    </row>
  </sheetData>
  <sheetProtection insertRows="0" deleteRows="0" selectLockedCells="1"/>
  <mergeCells count="3">
    <mergeCell ref="B1:C1"/>
    <mergeCell ref="B2:C2"/>
    <mergeCell ref="B9:E9"/>
  </mergeCells>
  <dataValidations xWindow="814" yWindow="404" count="16">
    <dataValidation type="whole" errorStyle="warning" allowBlank="1" showInputMessage="1" showErrorMessage="1" error="Thời gian tối đa cho một khoản vay đối với phần tính toán này là 360 tháng (30 năm). Chọn THỬ LẠI để nhập một giá trị trong khoảng từ 1 đến 360, HỦY BỎ để thoát" prompt="Nhập Thời hạn vay (tính bằng tháng). Giá trị hợp lệ nằm trong khoảng từ 1 đến 360 (30 năm)" sqref="C6" xr:uid="{00000000-0002-0000-0000-000000000000}">
      <formula1>1</formula1>
      <formula2>360</formula2>
    </dataValidation>
    <dataValidation allowBlank="1" showInputMessage="1" showErrorMessage="1" prompt="Tính toán thế chấp có chứa chi tiết khoản vay &amp; tự động tính Thống kê chính để xác định Tổng thanh toán tiền vay hàng tháng. Liên kết dẫn hướng đến Bảng thanh toán nợ nằm trong ô E10" sqref="A1" xr:uid="{00000000-0002-0000-0000-000001000000}"/>
    <dataValidation allowBlank="1" showInputMessage="1" showErrorMessage="1" prompt="Nhập Giá mua vào ô này" sqref="C4" xr:uid="{00000000-0002-0000-0000-000002000000}"/>
    <dataValidation allowBlank="1" showInputMessage="1" showErrorMessage="1" prompt="Nhập Lãi Suất vào ô này" sqref="C5" xr:uid="{00000000-0002-0000-0000-000003000000}"/>
    <dataValidation allowBlank="1" showInputMessage="1" showErrorMessage="1" prompt="Nhập tổng Số tiền Vay vào ô này" sqref="C7" xr:uid="{00000000-0002-0000-0000-000004000000}"/>
    <dataValidation allowBlank="1" showInputMessage="1" showErrorMessage="1" prompt="Nhập Ngày Bắt đầu Vay vào ô này" sqref="C8" xr:uid="{00000000-0002-0000-0000-000005000000}"/>
    <dataValidation allowBlank="1" showInputMessage="1" showErrorMessage="1" prompt="Nhập Số tiền thuế bất động sản hàng tháng vào ô này" sqref="E8" xr:uid="{00000000-0002-0000-0000-000006000000}"/>
    <dataValidation allowBlank="1" showInputMessage="1" showErrorMessage="1" prompt="Chi tiết khoản vay để nhập nằm trong cột này, bên dưới đầu đề này" sqref="B3" xr:uid="{00000000-0002-0000-0000-000007000000}"/>
    <dataValidation allowBlank="1" showInputMessage="1" showErrorMessage="1" prompt="Khoản thanh toán tiền vay hàng tháng được tự động tính trong ô này" sqref="D2" xr:uid="{00000000-0002-0000-0000-000008000000}"/>
    <dataValidation allowBlank="1" showInputMessage="1" showErrorMessage="1" prompt="Nhập giá trị Chi tiết tiền vay vào cột này, bên dưới đầu đề này. Nhập Số tiền thuế bất động sản hàng tháng vào ô E8" sqref="C3" xr:uid="{00000000-0002-0000-0000-000009000000}"/>
    <dataValidation allowBlank="1" showInputMessage="1" showErrorMessage="1" prompt="Thống kê chính cho khoản vay năm trong cột này, bên dưới đầu đề này. Nhập Số tiền thuế bất động sản hàng tháng vào ô E8" sqref="D3" xr:uid="{00000000-0002-0000-0000-00000A000000}"/>
    <dataValidation allowBlank="1" showInputMessage="1" showErrorMessage="1" prompt="Tổng trong cột này, bên dưới đầu đề này được tính toán tự động. Nhập Số tiền thuế bất động sản hàng tháng vào ô E8" sqref="E3" xr:uid="{00000000-0002-0000-0000-00000B000000}"/>
    <dataValidation allowBlank="1" showInputMessage="1" showErrorMessage="1" prompt="Tiêu đề của trang tính này nằm trong ô này và ô bên dưới" sqref="B1:C1" xr:uid="{00000000-0002-0000-0000-00000C000000}"/>
    <dataValidation allowBlank="1" showInputMessage="1" showErrorMessage="1" prompt="Khoản thanh toán tiền vay hàng tháng được tự động tính toán bên dưới" sqref="D1" xr:uid="{00000000-0002-0000-0000-00000D000000}"/>
    <dataValidation allowBlank="1" showInputMessage="1" showErrorMessage="1" prompt="Lưu ý này áp dụng cho Tổng các khoản thanh toán hàng tháng trong ô D5" sqref="B9" xr:uid="{00000000-0002-0000-0000-00000E000000}"/>
    <dataValidation allowBlank="1" showInputMessage="1" showErrorMessage="1" prompt="Liên kết đến trang tính Bảng thanh toán nợ" sqref="E10" xr:uid="{00000000-0002-0000-0000-00000F000000}"/>
  </dataValidations>
  <hyperlinks>
    <hyperlink ref="E10" location="'Bảng Thanh toán nợ'!A1" tooltip="Liên kết đến Bảng thanh toán nợ" display="Đến Bảng thanh toán nợ" xr:uid="{00000000-0004-0000-0000-000000000000}"/>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J363"/>
  <sheetViews>
    <sheetView showGridLines="0" zoomScaleNormal="100" workbookViewId="0"/>
  </sheetViews>
  <sheetFormatPr defaultColWidth="8.85546875" defaultRowHeight="15" x14ac:dyDescent="0.25"/>
  <cols>
    <col min="1" max="1" width="2.7109375" style="4" customWidth="1"/>
    <col min="2" max="2" width="9.140625" style="4" customWidth="1"/>
    <col min="3" max="3" width="15.5703125" style="4" customWidth="1"/>
    <col min="4" max="4" width="16.28515625" style="4" customWidth="1"/>
    <col min="5" max="5" width="14.28515625" style="4" customWidth="1"/>
    <col min="6" max="6" width="16.28515625" style="4" customWidth="1"/>
    <col min="7" max="7" width="17.28515625" style="4" customWidth="1"/>
    <col min="8" max="9" width="16.28515625" style="4" customWidth="1"/>
    <col min="10" max="10" width="15.7109375" style="4" customWidth="1"/>
    <col min="11" max="16384" width="8.85546875" style="4"/>
  </cols>
  <sheetData>
    <row r="1" spans="1:10" s="3" customFormat="1" ht="30" customHeight="1" x14ac:dyDescent="0.4">
      <c r="A1"/>
      <c r="B1" s="26" t="s">
        <v>19</v>
      </c>
      <c r="C1" s="26"/>
      <c r="D1" s="26"/>
      <c r="E1" s="26"/>
      <c r="F1" s="26"/>
      <c r="G1" s="26"/>
      <c r="H1" s="26"/>
      <c r="I1" s="26"/>
      <c r="J1" s="26"/>
    </row>
    <row r="2" spans="1:10" s="3" customFormat="1" ht="30" customHeight="1" thickBot="1" x14ac:dyDescent="0.45">
      <c r="A2" s="7"/>
      <c r="B2" s="27" t="s">
        <v>20</v>
      </c>
      <c r="C2" s="27"/>
      <c r="D2" s="27"/>
      <c r="E2" s="27"/>
      <c r="F2" s="27"/>
      <c r="G2" s="27"/>
      <c r="H2" s="27"/>
      <c r="I2" s="27"/>
      <c r="J2" s="27"/>
    </row>
    <row r="3" spans="1:10" ht="35.1" customHeight="1" thickTop="1" x14ac:dyDescent="0.25">
      <c r="B3" s="6" t="s">
        <v>21</v>
      </c>
      <c r="C3" s="6" t="s">
        <v>22</v>
      </c>
      <c r="D3" s="6" t="s">
        <v>23</v>
      </c>
      <c r="E3" s="6" t="s">
        <v>29</v>
      </c>
      <c r="F3" s="6" t="s">
        <v>24</v>
      </c>
      <c r="G3" s="6" t="s">
        <v>25</v>
      </c>
      <c r="H3" s="6" t="s">
        <v>26</v>
      </c>
      <c r="I3" s="6" t="s">
        <v>27</v>
      </c>
      <c r="J3" s="6" t="s">
        <v>28</v>
      </c>
    </row>
    <row r="4" spans="1:10" ht="15" customHeight="1" x14ac:dyDescent="0.25">
      <c r="B4" s="22">
        <f>ROWS($B$4:B4)</f>
        <v>1</v>
      </c>
      <c r="C4" s="13">
        <f ca="1">IF(ValuesEntered,IF(Amortization[[#This Row],['#]]&lt;=DurationOfLoan,IF(ROW()-ROW(Amortization[[#Headers],[ngày
thanh toán]])=1,LoanStart,IF(I3&gt;0,EDATE(C3,1),"")),""),"")</f>
        <v>43350</v>
      </c>
      <c r="D4" s="19">
        <f>IF(ROW()-ROW(Amortization[[#Headers],[số dư
đầu kỳ]])=1,LoanAmount,IF(Amortization[[#This Row],[ngày
thanh toán]]="",0,INDEX(Amortization[], ROW()-4,8)))</f>
        <v>200000</v>
      </c>
      <c r="E4" s="19">
        <f ca="1">IF(ValuesEntered,IF(ROW()-ROW(Amortization[[#Headers],[lãi suất]])=1,-IPMT(InterestRate/12,1,DurationOfLoan-ROWS($C$4:C4)+1,Amortization[[#This Row],[số dư
đầu kỳ]]),IFERROR(-IPMT(InterestRate/12,1,Amortization[[#This Row],['#
còn lại]],D5),0)),0)</f>
        <v>833.33333333333337</v>
      </c>
      <c r="F4" s="19">
        <f ca="1">IFERROR(IF(AND(ValuesEntered,Amortization[[#This Row],[ngày
thanh toán]]&lt;&gt;""),-PPMT(InterestRate/12,1,DurationOfLoan-ROWS($C$4:C4)+1,Amortization[[#This Row],[số dư
đầu kỳ]]),""),0)</f>
        <v>240.30991269094474</v>
      </c>
      <c r="G4" s="19">
        <f ca="1">IF(Amortization[[#This Row],[ngày
thanh toán]]="",0,PropertyTaxAmount)</f>
        <v>375</v>
      </c>
      <c r="H4" s="19">
        <f ca="1">IF(Amortization[[#This Row],[ngày
thanh toán]]="",0,Amortization[[#This Row],[lãi suất]]+Amortization[[#This Row],[gốc]]+Amortization[[#This Row],[thuế
bất động sản]])</f>
        <v>1448.6432460242781</v>
      </c>
      <c r="I4" s="19">
        <f ca="1">IF(Amortization[[#This Row],[ngày
thanh toán]]="",0,Amortization[[#This Row],[số dư
đầu kỳ]]-Amortization[[#This Row],[gốc]])</f>
        <v>199759.69008730905</v>
      </c>
      <c r="J4" s="23">
        <f ca="1">IF(Amortization[[#This Row],[số dư
cuối kỳ]]&gt;0,LastRow-ROW(),0)</f>
        <v>359</v>
      </c>
    </row>
    <row r="5" spans="1:10" ht="15" customHeight="1" x14ac:dyDescent="0.25">
      <c r="B5" s="22">
        <f>ROWS($B$4:B5)</f>
        <v>2</v>
      </c>
      <c r="C5" s="13">
        <f ca="1">IF(ValuesEntered,IF(Amortization[[#This Row],['#]]&lt;=DurationOfLoan,IF(ROW()-ROW(Amortization[[#Headers],[ngày
thanh toán]])=1,LoanStart,IF(I4&gt;0,EDATE(C4,1),"")),""),"")</f>
        <v>43380</v>
      </c>
      <c r="D5" s="19">
        <f ca="1">IF(ROW()-ROW(Amortization[[#Headers],[số dư
đầu kỳ]])=1,LoanAmount,IF(Amortization[[#This Row],[ngày
thanh toán]]="",0,INDEX(Amortization[], ROW()-4,8)))</f>
        <v>199759.69008730905</v>
      </c>
      <c r="E5" s="19">
        <f ca="1">IF(ValuesEntered,IF(ROW()-ROW(Amortization[[#Headers],[lãi suất]])=1,-IPMT(InterestRate/12,1,DurationOfLoan-ROWS($C$4:C5)+1,Amortization[[#This Row],[số dư
đầu kỳ]]),IFERROR(-IPMT(InterestRate/12,1,Amortization[[#This Row],['#
còn lại]],D6),0)),0)</f>
        <v>831.32657868048011</v>
      </c>
      <c r="F5" s="19">
        <f ca="1">IFERROR(IF(AND(ValuesEntered,Amortization[[#This Row],[ngày
thanh toán]]&lt;&gt;""),-PPMT(InterestRate/12,1,DurationOfLoan-ROWS($C$4:C5)+1,Amortization[[#This Row],[số dư
đầu kỳ]]),""),0)</f>
        <v>241.3112039938236</v>
      </c>
      <c r="G5" s="19">
        <f ca="1">IF(Amortization[[#This Row],[ngày
thanh toán]]="",0,PropertyTaxAmount)</f>
        <v>375</v>
      </c>
      <c r="H5" s="19">
        <f ca="1">IF(Amortization[[#This Row],[ngày
thanh toán]]="",0,Amortization[[#This Row],[lãi suất]]+Amortization[[#This Row],[gốc]]+Amortization[[#This Row],[thuế
bất động sản]])</f>
        <v>1447.6377826743037</v>
      </c>
      <c r="I5" s="19">
        <f ca="1">IF(Amortization[[#This Row],[ngày
thanh toán]]="",0,Amortization[[#This Row],[số dư
đầu kỳ]]-Amortization[[#This Row],[gốc]])</f>
        <v>199518.37888331522</v>
      </c>
      <c r="J5" s="23">
        <f ca="1">IF(Amortization[[#This Row],[số dư
cuối kỳ]]&gt;0,LastRow-ROW(),0)</f>
        <v>358</v>
      </c>
    </row>
    <row r="6" spans="1:10" ht="15" customHeight="1" x14ac:dyDescent="0.25">
      <c r="B6" s="22">
        <f>ROWS($B$4:B6)</f>
        <v>3</v>
      </c>
      <c r="C6" s="13">
        <f ca="1">IF(ValuesEntered,IF(Amortization[[#This Row],['#]]&lt;=DurationOfLoan,IF(ROW()-ROW(Amortization[[#Headers],[ngày
thanh toán]])=1,LoanStart,IF(I5&gt;0,EDATE(C5,1),"")),""),"")</f>
        <v>43411</v>
      </c>
      <c r="D6" s="19">
        <f ca="1">IF(ROW()-ROW(Amortization[[#Headers],[số dư
đầu kỳ]])=1,LoanAmount,IF(Amortization[[#This Row],[ngày
thanh toán]]="",0,INDEX(Amortization[], ROW()-4,8)))</f>
        <v>199518.37888331522</v>
      </c>
      <c r="E6" s="19">
        <f ca="1">IF(ValuesEntered,IF(ROW()-ROW(Amortization[[#Headers],[lãi suất]])=1,-IPMT(InterestRate/12,1,DurationOfLoan-ROWS($C$4:C6)+1,Amortization[[#This Row],[số dư
đầu kỳ]]),IFERROR(-IPMT(InterestRate/12,1,Amortization[[#This Row],['#
còn lại]],D7),0)),0)</f>
        <v>830.31692589988086</v>
      </c>
      <c r="F6" s="19">
        <f ca="1">IFERROR(IF(AND(ValuesEntered,Amortization[[#This Row],[ngày
thanh toán]]&lt;&gt;""),-PPMT(InterestRate/12,1,DurationOfLoan-ROWS($C$4:C6)+1,Amortization[[#This Row],[số dư
đầu kỳ]]),""),0)</f>
        <v>242.31666734379792</v>
      </c>
      <c r="G6" s="19">
        <f ca="1">IF(Amortization[[#This Row],[ngày
thanh toán]]="",0,PropertyTaxAmount)</f>
        <v>375</v>
      </c>
      <c r="H6" s="19">
        <f ca="1">IF(Amortization[[#This Row],[ngày
thanh toán]]="",0,Amortization[[#This Row],[lãi suất]]+Amortization[[#This Row],[gốc]]+Amortization[[#This Row],[thuế
bất động sản]])</f>
        <v>1447.6335932436787</v>
      </c>
      <c r="I6" s="19">
        <f ca="1">IF(Amortization[[#This Row],[ngày
thanh toán]]="",0,Amortization[[#This Row],[số dư
đầu kỳ]]-Amortization[[#This Row],[gốc]])</f>
        <v>199276.06221597141</v>
      </c>
      <c r="J6" s="23">
        <f ca="1">IF(Amortization[[#This Row],[số dư
cuối kỳ]]&gt;0,LastRow-ROW(),0)</f>
        <v>357</v>
      </c>
    </row>
    <row r="7" spans="1:10" ht="15" customHeight="1" x14ac:dyDescent="0.25">
      <c r="B7" s="22">
        <f>ROWS($B$4:B7)</f>
        <v>4</v>
      </c>
      <c r="C7" s="13">
        <f ca="1">IF(ValuesEntered,IF(Amortization[[#This Row],['#]]&lt;=DurationOfLoan,IF(ROW()-ROW(Amortization[[#Headers],[ngày
thanh toán]])=1,LoanStart,IF(I6&gt;0,EDATE(C6,1),"")),""),"")</f>
        <v>43441</v>
      </c>
      <c r="D7" s="19">
        <f ca="1">IF(ROW()-ROW(Amortization[[#Headers],[số dư
đầu kỳ]])=1,LoanAmount,IF(Amortization[[#This Row],[ngày
thanh toán]]="",0,INDEX(Amortization[], ROW()-4,8)))</f>
        <v>199276.06221597141</v>
      </c>
      <c r="E7" s="19">
        <f ca="1">IF(ValuesEntered,IF(ROW()-ROW(Amortization[[#Headers],[lãi suất]])=1,-IPMT(InterestRate/12,1,DurationOfLoan-ROWS($C$4:C7)+1,Amortization[[#This Row],[số dư
đầu kỳ]]),IFERROR(-IPMT(InterestRate/12,1,Amortization[[#This Row],['#
còn lại]],D8),0)),0)</f>
        <v>829.30306623269598</v>
      </c>
      <c r="F7" s="19">
        <f ca="1">IFERROR(IF(AND(ValuesEntered,Amortization[[#This Row],[ngày
thanh toán]]&lt;&gt;""),-PPMT(InterestRate/12,1,DurationOfLoan-ROWS($C$4:C7)+1,Amortization[[#This Row],[số dư
đầu kỳ]]),""),0)</f>
        <v>243.32632012439709</v>
      </c>
      <c r="G7" s="19">
        <f ca="1">IF(Amortization[[#This Row],[ngày
thanh toán]]="",0,PropertyTaxAmount)</f>
        <v>375</v>
      </c>
      <c r="H7" s="19">
        <f ca="1">IF(Amortization[[#This Row],[ngày
thanh toán]]="",0,Amortization[[#This Row],[lãi suất]]+Amortization[[#This Row],[gốc]]+Amortization[[#This Row],[thuế
bất động sản]])</f>
        <v>1447.6293863570932</v>
      </c>
      <c r="I7" s="19">
        <f ca="1">IF(Amortization[[#This Row],[ngày
thanh toán]]="",0,Amortization[[#This Row],[số dư
đầu kỳ]]-Amortization[[#This Row],[gốc]])</f>
        <v>199032.73589584703</v>
      </c>
      <c r="J7" s="23">
        <f ca="1">IF(Amortization[[#This Row],[số dư
cuối kỳ]]&gt;0,LastRow-ROW(),0)</f>
        <v>356</v>
      </c>
    </row>
    <row r="8" spans="1:10" ht="15" customHeight="1" x14ac:dyDescent="0.25">
      <c r="B8" s="22">
        <f>ROWS($B$4:B8)</f>
        <v>5</v>
      </c>
      <c r="C8" s="13">
        <f ca="1">IF(ValuesEntered,IF(Amortization[[#This Row],['#]]&lt;=DurationOfLoan,IF(ROW()-ROW(Amortization[[#Headers],[ngày
thanh toán]])=1,LoanStart,IF(I7&gt;0,EDATE(C7,1),"")),""),"")</f>
        <v>43472</v>
      </c>
      <c r="D8" s="19">
        <f ca="1">IF(ROW()-ROW(Amortization[[#Headers],[số dư
đầu kỳ]])=1,LoanAmount,IF(Amortization[[#This Row],[ngày
thanh toán]]="",0,INDEX(Amortization[], ROW()-4,8)))</f>
        <v>199032.73589584703</v>
      </c>
      <c r="E8" s="19">
        <f ca="1">IF(ValuesEntered,IF(ROW()-ROW(Amortization[[#Headers],[lãi suất]])=1,-IPMT(InterestRate/12,1,DurationOfLoan-ROWS($C$4:C8)+1,Amortization[[#This Row],[số dư
đầu kỳ]]),IFERROR(-IPMT(InterestRate/12,1,Amortization[[#This Row],['#
còn lại]],D9),0)),0)</f>
        <v>828.28498215023103</v>
      </c>
      <c r="F8" s="19">
        <f ca="1">IFERROR(IF(AND(ValuesEntered,Amortization[[#This Row],[ngày
thanh toán]]&lt;&gt;""),-PPMT(InterestRate/12,1,DurationOfLoan-ROWS($C$4:C8)+1,Amortization[[#This Row],[số dư
đầu kỳ]]),""),0)</f>
        <v>244.3401797915821</v>
      </c>
      <c r="G8" s="19">
        <f ca="1">IF(Amortization[[#This Row],[ngày
thanh toán]]="",0,PropertyTaxAmount)</f>
        <v>375</v>
      </c>
      <c r="H8" s="19">
        <f ca="1">IF(Amortization[[#This Row],[ngày
thanh toán]]="",0,Amortization[[#This Row],[lãi suất]]+Amortization[[#This Row],[gốc]]+Amortization[[#This Row],[thuế
bất động sản]])</f>
        <v>1447.6251619418131</v>
      </c>
      <c r="I8" s="19">
        <f ca="1">IF(Amortization[[#This Row],[ngày
thanh toán]]="",0,Amortization[[#This Row],[số dư
đầu kỳ]]-Amortization[[#This Row],[gốc]])</f>
        <v>198788.39571605544</v>
      </c>
      <c r="J8" s="23">
        <f ca="1">IF(Amortization[[#This Row],[số dư
cuối kỳ]]&gt;0,LastRow-ROW(),0)</f>
        <v>355</v>
      </c>
    </row>
    <row r="9" spans="1:10" ht="15" customHeight="1" x14ac:dyDescent="0.25">
      <c r="B9" s="22">
        <f>ROWS($B$4:B9)</f>
        <v>6</v>
      </c>
      <c r="C9" s="13">
        <f ca="1">IF(ValuesEntered,IF(Amortization[[#This Row],['#]]&lt;=DurationOfLoan,IF(ROW()-ROW(Amortization[[#Headers],[ngày
thanh toán]])=1,LoanStart,IF(I8&gt;0,EDATE(C8,1),"")),""),"")</f>
        <v>43503</v>
      </c>
      <c r="D9" s="19">
        <f ca="1">IF(ROW()-ROW(Amortization[[#Headers],[số dư
đầu kỳ]])=1,LoanAmount,IF(Amortization[[#This Row],[ngày
thanh toán]]="",0,INDEX(Amortization[], ROW()-4,8)))</f>
        <v>198788.39571605544</v>
      </c>
      <c r="E9" s="19">
        <f ca="1">IF(ValuesEntered,IF(ROW()-ROW(Amortization[[#Headers],[lãi suất]])=1,-IPMT(InterestRate/12,1,DurationOfLoan-ROWS($C$4:C9)+1,Amortization[[#This Row],[số dư
đầu kỳ]]),IFERROR(-IPMT(InterestRate/12,1,Amortization[[#This Row],['#
còn lại]],D10),0)),0)</f>
        <v>827.26265605075582</v>
      </c>
      <c r="F9" s="19">
        <f ca="1">IFERROR(IF(AND(ValuesEntered,Amortization[[#This Row],[ngày
thanh toán]]&lt;&gt;""),-PPMT(InterestRate/12,1,DurationOfLoan-ROWS($C$4:C9)+1,Amortization[[#This Row],[số dư
đầu kỳ]]),""),0)</f>
        <v>245.358263874047</v>
      </c>
      <c r="G9" s="19">
        <f ca="1">IF(Amortization[[#This Row],[ngày
thanh toán]]="",0,PropertyTaxAmount)</f>
        <v>375</v>
      </c>
      <c r="H9" s="19">
        <f ca="1">IF(Amortization[[#This Row],[ngày
thanh toán]]="",0,Amortization[[#This Row],[lãi suất]]+Amortization[[#This Row],[gốc]]+Amortization[[#This Row],[thuế
bất động sản]])</f>
        <v>1447.6209199248028</v>
      </c>
      <c r="I9" s="19">
        <f ca="1">IF(Amortization[[#This Row],[ngày
thanh toán]]="",0,Amortization[[#This Row],[số dư
đầu kỳ]]-Amortization[[#This Row],[gốc]])</f>
        <v>198543.03745218139</v>
      </c>
      <c r="J9" s="23">
        <f ca="1">IF(Amortization[[#This Row],[số dư
cuối kỳ]]&gt;0,LastRow-ROW(),0)</f>
        <v>354</v>
      </c>
    </row>
    <row r="10" spans="1:10" ht="15" customHeight="1" x14ac:dyDescent="0.25">
      <c r="B10" s="22">
        <f>ROWS($B$4:B10)</f>
        <v>7</v>
      </c>
      <c r="C10" s="13">
        <f ca="1">IF(ValuesEntered,IF(Amortization[[#This Row],['#]]&lt;=DurationOfLoan,IF(ROW()-ROW(Amortization[[#Headers],[ngày
thanh toán]])=1,LoanStart,IF(I9&gt;0,EDATE(C9,1),"")),""),"")</f>
        <v>43531</v>
      </c>
      <c r="D10" s="19">
        <f ca="1">IF(ROW()-ROW(Amortization[[#Headers],[số dư
đầu kỳ]])=1,LoanAmount,IF(Amortization[[#This Row],[ngày
thanh toán]]="",0,INDEX(Amortization[], ROW()-4,8)))</f>
        <v>198543.03745218139</v>
      </c>
      <c r="E10" s="19">
        <f ca="1">IF(ValuesEntered,IF(ROW()-ROW(Amortization[[#Headers],[lãi suất]])=1,-IPMT(InterestRate/12,1,DurationOfLoan-ROWS($C$4:C10)+1,Amortization[[#This Row],[số dư
đầu kỳ]]),IFERROR(-IPMT(InterestRate/12,1,Amortization[[#This Row],['#
còn lại]],D11),0)),0)</f>
        <v>826.23607025919944</v>
      </c>
      <c r="F10" s="19">
        <f ca="1">IFERROR(IF(AND(ValuesEntered,Amortization[[#This Row],[ngày
thanh toán]]&lt;&gt;""),-PPMT(InterestRate/12,1,DurationOfLoan-ROWS($C$4:C10)+1,Amortization[[#This Row],[số dư
đầu kỳ]]),""),0)</f>
        <v>246.38058997352215</v>
      </c>
      <c r="G10" s="19">
        <f ca="1">IF(Amortization[[#This Row],[ngày
thanh toán]]="",0,PropertyTaxAmount)</f>
        <v>375</v>
      </c>
      <c r="H10" s="19">
        <f ca="1">IF(Amortization[[#This Row],[ngày
thanh toán]]="",0,Amortization[[#This Row],[lãi suất]]+Amortization[[#This Row],[gốc]]+Amortization[[#This Row],[thuế
bất động sản]])</f>
        <v>1447.6166602327216</v>
      </c>
      <c r="I10" s="19">
        <f ca="1">IF(Amortization[[#This Row],[ngày
thanh toán]]="",0,Amortization[[#This Row],[số dư
đầu kỳ]]-Amortization[[#This Row],[gốc]])</f>
        <v>198296.65686220786</v>
      </c>
      <c r="J10" s="23">
        <f ca="1">IF(Amortization[[#This Row],[số dư
cuối kỳ]]&gt;0,LastRow-ROW(),0)</f>
        <v>353</v>
      </c>
    </row>
    <row r="11" spans="1:10" ht="15" customHeight="1" x14ac:dyDescent="0.25">
      <c r="B11" s="22">
        <f>ROWS($B$4:B11)</f>
        <v>8</v>
      </c>
      <c r="C11" s="13">
        <f ca="1">IF(ValuesEntered,IF(Amortization[[#This Row],['#]]&lt;=DurationOfLoan,IF(ROW()-ROW(Amortization[[#Headers],[ngày
thanh toán]])=1,LoanStart,IF(I10&gt;0,EDATE(C10,1),"")),""),"")</f>
        <v>43562</v>
      </c>
      <c r="D11" s="19">
        <f ca="1">IF(ROW()-ROW(Amortization[[#Headers],[số dư
đầu kỳ]])=1,LoanAmount,IF(Amortization[[#This Row],[ngày
thanh toán]]="",0,INDEX(Amortization[], ROW()-4,8)))</f>
        <v>198296.65686220786</v>
      </c>
      <c r="E11" s="19">
        <f ca="1">IF(ValuesEntered,IF(ROW()-ROW(Amortization[[#Headers],[lãi suất]])=1,-IPMT(InterestRate/12,1,DurationOfLoan-ROWS($C$4:C11)+1,Amortization[[#This Row],[số dư
đầu kỳ]]),IFERROR(-IPMT(InterestRate/12,1,Amortization[[#This Row],['#
còn lại]],D12),0)),0)</f>
        <v>825.20520702684496</v>
      </c>
      <c r="F11" s="19">
        <f ca="1">IFERROR(IF(AND(ValuesEntered,Amortization[[#This Row],[ngày
thanh toán]]&lt;&gt;""),-PPMT(InterestRate/12,1,DurationOfLoan-ROWS($C$4:C11)+1,Amortization[[#This Row],[số dư
đầu kỳ]]),""),0)</f>
        <v>247.40717576507853</v>
      </c>
      <c r="G11" s="19">
        <f ca="1">IF(Amortization[[#This Row],[ngày
thanh toán]]="",0,PropertyTaxAmount)</f>
        <v>375</v>
      </c>
      <c r="H11" s="19">
        <f ca="1">IF(Amortization[[#This Row],[ngày
thanh toán]]="",0,Amortization[[#This Row],[lãi suất]]+Amortization[[#This Row],[gốc]]+Amortization[[#This Row],[thuế
bất động sản]])</f>
        <v>1447.6123827919234</v>
      </c>
      <c r="I11" s="19">
        <f ca="1">IF(Amortization[[#This Row],[ngày
thanh toán]]="",0,Amortization[[#This Row],[số dư
đầu kỳ]]-Amortization[[#This Row],[gốc]])</f>
        <v>198049.24968644278</v>
      </c>
      <c r="J11" s="23">
        <f ca="1">IF(Amortization[[#This Row],[số dư
cuối kỳ]]&gt;0,LastRow-ROW(),0)</f>
        <v>352</v>
      </c>
    </row>
    <row r="12" spans="1:10" ht="15" customHeight="1" x14ac:dyDescent="0.25">
      <c r="B12" s="22">
        <f>ROWS($B$4:B12)</f>
        <v>9</v>
      </c>
      <c r="C12" s="13">
        <f ca="1">IF(ValuesEntered,IF(Amortization[[#This Row],['#]]&lt;=DurationOfLoan,IF(ROW()-ROW(Amortization[[#Headers],[ngày
thanh toán]])=1,LoanStart,IF(I11&gt;0,EDATE(C11,1),"")),""),"")</f>
        <v>43592</v>
      </c>
      <c r="D12" s="19">
        <f ca="1">IF(ROW()-ROW(Amortization[[#Headers],[số dư
đầu kỳ]])=1,LoanAmount,IF(Amortization[[#This Row],[ngày
thanh toán]]="",0,INDEX(Amortization[], ROW()-4,8)))</f>
        <v>198049.24968644278</v>
      </c>
      <c r="E12" s="19">
        <f ca="1">IF(ValuesEntered,IF(ROW()-ROW(Amortization[[#Headers],[lãi suất]])=1,-IPMT(InterestRate/12,1,DurationOfLoan-ROWS($C$4:C12)+1,Amortization[[#This Row],[số dư
đầu kỳ]]),IFERROR(-IPMT(InterestRate/12,1,Amortization[[#This Row],['#
còn lại]],D13),0)),0)</f>
        <v>824.17004853102219</v>
      </c>
      <c r="F12" s="19">
        <f ca="1">IFERROR(IF(AND(ValuesEntered,Amortization[[#This Row],[ngày
thanh toán]]&lt;&gt;""),-PPMT(InterestRate/12,1,DurationOfLoan-ROWS($C$4:C12)+1,Amortization[[#This Row],[số dư
đầu kỳ]]),""),0)</f>
        <v>248.43803899743304</v>
      </c>
      <c r="G12" s="19">
        <f ca="1">IF(Amortization[[#This Row],[ngày
thanh toán]]="",0,PropertyTaxAmount)</f>
        <v>375</v>
      </c>
      <c r="H12" s="19">
        <f ca="1">IF(Amortization[[#This Row],[ngày
thanh toán]]="",0,Amortization[[#This Row],[lãi suất]]+Amortization[[#This Row],[gốc]]+Amortization[[#This Row],[thuế
bất động sản]])</f>
        <v>1447.6080875284551</v>
      </c>
      <c r="I12" s="19">
        <f ca="1">IF(Amortization[[#This Row],[ngày
thanh toán]]="",0,Amortization[[#This Row],[số dư
đầu kỳ]]-Amortization[[#This Row],[gốc]])</f>
        <v>197800.81164744534</v>
      </c>
      <c r="J12" s="23">
        <f ca="1">IF(Amortization[[#This Row],[số dư
cuối kỳ]]&gt;0,LastRow-ROW(),0)</f>
        <v>351</v>
      </c>
    </row>
    <row r="13" spans="1:10" ht="15" customHeight="1" x14ac:dyDescent="0.25">
      <c r="B13" s="22">
        <f>ROWS($B$4:B13)</f>
        <v>10</v>
      </c>
      <c r="C13" s="13">
        <f ca="1">IF(ValuesEntered,IF(Amortization[[#This Row],['#]]&lt;=DurationOfLoan,IF(ROW()-ROW(Amortization[[#Headers],[ngày
thanh toán]])=1,LoanStart,IF(I12&gt;0,EDATE(C12,1),"")),""),"")</f>
        <v>43623</v>
      </c>
      <c r="D13" s="19">
        <f ca="1">IF(ROW()-ROW(Amortization[[#Headers],[số dư
đầu kỳ]])=1,LoanAmount,IF(Amortization[[#This Row],[ngày
thanh toán]]="",0,INDEX(Amortization[], ROW()-4,8)))</f>
        <v>197800.81164744534</v>
      </c>
      <c r="E13" s="19">
        <f ca="1">IF(ValuesEntered,IF(ROW()-ROW(Amortization[[#Headers],[lãi suất]])=1,-IPMT(InterestRate/12,1,DurationOfLoan-ROWS($C$4:C13)+1,Amortization[[#This Row],[số dư
đầu kỳ]]),IFERROR(-IPMT(InterestRate/12,1,Amortization[[#This Row],['#
còn lại]],D14),0)),0)</f>
        <v>823.13057687480034</v>
      </c>
      <c r="F13" s="19">
        <f ca="1">IFERROR(IF(AND(ValuesEntered,Amortization[[#This Row],[ngày
thanh toán]]&lt;&gt;""),-PPMT(InterestRate/12,1,DurationOfLoan-ROWS($C$4:C13)+1,Amortization[[#This Row],[số dư
đầu kỳ]]),""),0)</f>
        <v>249.47319749325564</v>
      </c>
      <c r="G13" s="19">
        <f ca="1">IF(Amortization[[#This Row],[ngày
thanh toán]]="",0,PropertyTaxAmount)</f>
        <v>375</v>
      </c>
      <c r="H13" s="19">
        <f ca="1">IF(Amortization[[#This Row],[ngày
thanh toán]]="",0,Amortization[[#This Row],[lãi suất]]+Amortization[[#This Row],[gốc]]+Amortization[[#This Row],[thuế
bất động sản]])</f>
        <v>1447.6037743680561</v>
      </c>
      <c r="I13" s="19">
        <f ca="1">IF(Amortization[[#This Row],[ngày
thanh toán]]="",0,Amortization[[#This Row],[số dư
đầu kỳ]]-Amortization[[#This Row],[gốc]])</f>
        <v>197551.33844995208</v>
      </c>
      <c r="J13" s="23">
        <f ca="1">IF(Amortization[[#This Row],[số dư
cuối kỳ]]&gt;0,LastRow-ROW(),0)</f>
        <v>350</v>
      </c>
    </row>
    <row r="14" spans="1:10" ht="15" customHeight="1" x14ac:dyDescent="0.25">
      <c r="B14" s="22">
        <f>ROWS($B$4:B14)</f>
        <v>11</v>
      </c>
      <c r="C14" s="13">
        <f ca="1">IF(ValuesEntered,IF(Amortization[[#This Row],['#]]&lt;=DurationOfLoan,IF(ROW()-ROW(Amortization[[#Headers],[ngày
thanh toán]])=1,LoanStart,IF(I13&gt;0,EDATE(C13,1),"")),""),"")</f>
        <v>43653</v>
      </c>
      <c r="D14" s="19">
        <f ca="1">IF(ROW()-ROW(Amortization[[#Headers],[số dư
đầu kỳ]])=1,LoanAmount,IF(Amortization[[#This Row],[ngày
thanh toán]]="",0,INDEX(Amortization[], ROW()-4,8)))</f>
        <v>197551.33844995208</v>
      </c>
      <c r="E14" s="19">
        <f ca="1">IF(ValuesEntered,IF(ROW()-ROW(Amortization[[#Headers],[lãi suất]])=1,-IPMT(InterestRate/12,1,DurationOfLoan-ROWS($C$4:C14)+1,Amortization[[#This Row],[số dư
đầu kỳ]]),IFERROR(-IPMT(InterestRate/12,1,Amortization[[#This Row],['#
còn lại]],D15),0)),0)</f>
        <v>822.08677408667756</v>
      </c>
      <c r="F14" s="19">
        <f ca="1">IFERROR(IF(AND(ValuesEntered,Amortization[[#This Row],[ngày
thanh toán]]&lt;&gt;""),-PPMT(InterestRate/12,1,DurationOfLoan-ROWS($C$4:C14)+1,Amortization[[#This Row],[số dư
đầu kỳ]]),""),0)</f>
        <v>250.51266914947749</v>
      </c>
      <c r="G14" s="19">
        <f ca="1">IF(Amortization[[#This Row],[ngày
thanh toán]]="",0,PropertyTaxAmount)</f>
        <v>375</v>
      </c>
      <c r="H14" s="19">
        <f ca="1">IF(Amortization[[#This Row],[ngày
thanh toán]]="",0,Amortization[[#This Row],[lãi suất]]+Amortization[[#This Row],[gốc]]+Amortization[[#This Row],[thuế
bất động sản]])</f>
        <v>1447.5994432361551</v>
      </c>
      <c r="I14" s="19">
        <f ca="1">IF(Amortization[[#This Row],[ngày
thanh toán]]="",0,Amortization[[#This Row],[số dư
đầu kỳ]]-Amortization[[#This Row],[gốc]])</f>
        <v>197300.82578080261</v>
      </c>
      <c r="J14" s="23">
        <f ca="1">IF(Amortization[[#This Row],[số dư
cuối kỳ]]&gt;0,LastRow-ROW(),0)</f>
        <v>349</v>
      </c>
    </row>
    <row r="15" spans="1:10" ht="15" customHeight="1" x14ac:dyDescent="0.25">
      <c r="B15" s="22">
        <f>ROWS($B$4:B15)</f>
        <v>12</v>
      </c>
      <c r="C15" s="13">
        <f ca="1">IF(ValuesEntered,IF(Amortization[[#This Row],['#]]&lt;=DurationOfLoan,IF(ROW()-ROW(Amortization[[#Headers],[ngày
thanh toán]])=1,LoanStart,IF(I14&gt;0,EDATE(C14,1),"")),""),"")</f>
        <v>43684</v>
      </c>
      <c r="D15" s="19">
        <f ca="1">IF(ROW()-ROW(Amortization[[#Headers],[số dư
đầu kỳ]])=1,LoanAmount,IF(Amortization[[#This Row],[ngày
thanh toán]]="",0,INDEX(Amortization[], ROW()-4,8)))</f>
        <v>197300.82578080261</v>
      </c>
      <c r="E15" s="19">
        <f ca="1">IF(ValuesEntered,IF(ROW()-ROW(Amortization[[#Headers],[lãi suất]])=1,-IPMT(InterestRate/12,1,DurationOfLoan-ROWS($C$4:C15)+1,Amortization[[#This Row],[số dư
đầu kỳ]]),IFERROR(-IPMT(InterestRate/12,1,Amortization[[#This Row],['#
còn lại]],D16),0)),0)</f>
        <v>821.03862212027093</v>
      </c>
      <c r="F15" s="19">
        <f ca="1">IFERROR(IF(AND(ValuesEntered,Amortization[[#This Row],[ngày
thanh toán]]&lt;&gt;""),-PPMT(InterestRate/12,1,DurationOfLoan-ROWS($C$4:C15)+1,Amortization[[#This Row],[số dư
đầu kỳ]]),""),0)</f>
        <v>251.55647193760035</v>
      </c>
      <c r="G15" s="19">
        <f ca="1">IF(Amortization[[#This Row],[ngày
thanh toán]]="",0,PropertyTaxAmount)</f>
        <v>375</v>
      </c>
      <c r="H15" s="19">
        <f ca="1">IF(Amortization[[#This Row],[ngày
thanh toán]]="",0,Amortization[[#This Row],[lãi suất]]+Amortization[[#This Row],[gốc]]+Amortization[[#This Row],[thuế
bất động sản]])</f>
        <v>1447.5950940578714</v>
      </c>
      <c r="I15" s="19">
        <f ca="1">IF(Amortization[[#This Row],[ngày
thanh toán]]="",0,Amortization[[#This Row],[số dư
đầu kỳ]]-Amortization[[#This Row],[gốc]])</f>
        <v>197049.26930886501</v>
      </c>
      <c r="J15" s="23">
        <f ca="1">IF(Amortization[[#This Row],[số dư
cuối kỳ]]&gt;0,LastRow-ROW(),0)</f>
        <v>348</v>
      </c>
    </row>
    <row r="16" spans="1:10" ht="15" customHeight="1" x14ac:dyDescent="0.25">
      <c r="B16" s="22">
        <f>ROWS($B$4:B16)</f>
        <v>13</v>
      </c>
      <c r="C16" s="13">
        <f ca="1">IF(ValuesEntered,IF(Amortization[[#This Row],['#]]&lt;=DurationOfLoan,IF(ROW()-ROW(Amortization[[#Headers],[ngày
thanh toán]])=1,LoanStart,IF(I15&gt;0,EDATE(C15,1),"")),""),"")</f>
        <v>43715</v>
      </c>
      <c r="D16" s="19">
        <f ca="1">IF(ROW()-ROW(Amortization[[#Headers],[số dư
đầu kỳ]])=1,LoanAmount,IF(Amortization[[#This Row],[ngày
thanh toán]]="",0,INDEX(Amortization[], ROW()-4,8)))</f>
        <v>197049.26930886501</v>
      </c>
      <c r="E16" s="19">
        <f ca="1">IF(ValuesEntered,IF(ROW()-ROW(Amortization[[#Headers],[lãi suất]])=1,-IPMT(InterestRate/12,1,DurationOfLoan-ROWS($C$4:C16)+1,Amortization[[#This Row],[số dư
đầu kỳ]]),IFERROR(-IPMT(InterestRate/12,1,Amortization[[#This Row],['#
còn lại]],D17),0)),0)</f>
        <v>819.98610285400412</v>
      </c>
      <c r="F16" s="19">
        <f ca="1">IFERROR(IF(AND(ValuesEntered,Amortization[[#This Row],[ngày
thanh toán]]&lt;&gt;""),-PPMT(InterestRate/12,1,DurationOfLoan-ROWS($C$4:C16)+1,Amortization[[#This Row],[số dư
đầu kỳ]]),""),0)</f>
        <v>252.60462390400698</v>
      </c>
      <c r="G16" s="19">
        <f ca="1">IF(Amortization[[#This Row],[ngày
thanh toán]]="",0,PropertyTaxAmount)</f>
        <v>375</v>
      </c>
      <c r="H16" s="19">
        <f ca="1">IF(Amortization[[#This Row],[ngày
thanh toán]]="",0,Amortization[[#This Row],[lãi suất]]+Amortization[[#This Row],[gốc]]+Amortization[[#This Row],[thuế
bất động sản]])</f>
        <v>1447.590726758011</v>
      </c>
      <c r="I16" s="19">
        <f ca="1">IF(Amortization[[#This Row],[ngày
thanh toán]]="",0,Amortization[[#This Row],[số dư
đầu kỳ]]-Amortization[[#This Row],[gốc]])</f>
        <v>196796.664684961</v>
      </c>
      <c r="J16" s="23">
        <f ca="1">IF(Amortization[[#This Row],[số dư
cuối kỳ]]&gt;0,LastRow-ROW(),0)</f>
        <v>347</v>
      </c>
    </row>
    <row r="17" spans="2:10" ht="15" customHeight="1" x14ac:dyDescent="0.25">
      <c r="B17" s="22">
        <f>ROWS($B$4:B17)</f>
        <v>14</v>
      </c>
      <c r="C17" s="13">
        <f ca="1">IF(ValuesEntered,IF(Amortization[[#This Row],['#]]&lt;=DurationOfLoan,IF(ROW()-ROW(Amortization[[#Headers],[ngày
thanh toán]])=1,LoanStart,IF(I16&gt;0,EDATE(C16,1),"")),""),"")</f>
        <v>43745</v>
      </c>
      <c r="D17" s="19">
        <f ca="1">IF(ROW()-ROW(Amortization[[#Headers],[số dư
đầu kỳ]])=1,LoanAmount,IF(Amortization[[#This Row],[ngày
thanh toán]]="",0,INDEX(Amortization[], ROW()-4,8)))</f>
        <v>196796.664684961</v>
      </c>
      <c r="E17" s="19">
        <f ca="1">IF(ValuesEntered,IF(ROW()-ROW(Amortization[[#Headers],[lãi suất]])=1,-IPMT(InterestRate/12,1,DurationOfLoan-ROWS($C$4:C17)+1,Amortization[[#This Row],[số dư
đầu kỳ]]),IFERROR(-IPMT(InterestRate/12,1,Amortization[[#This Row],['#
còn lại]],D18),0)),0)</f>
        <v>818.92919809079467</v>
      </c>
      <c r="F17" s="19">
        <f ca="1">IFERROR(IF(AND(ValuesEntered,Amortization[[#This Row],[ngày
thanh toán]]&lt;&gt;""),-PPMT(InterestRate/12,1,DurationOfLoan-ROWS($C$4:C17)+1,Amortization[[#This Row],[số dư
đầu kỳ]]),""),0)</f>
        <v>253.65714317027371</v>
      </c>
      <c r="G17" s="19">
        <f ca="1">IF(Amortization[[#This Row],[ngày
thanh toán]]="",0,PropertyTaxAmount)</f>
        <v>375</v>
      </c>
      <c r="H17" s="19">
        <f ca="1">IF(Amortization[[#This Row],[ngày
thanh toán]]="",0,Amortization[[#This Row],[lãi suất]]+Amortization[[#This Row],[gốc]]+Amortization[[#This Row],[thuế
bất động sản]])</f>
        <v>1447.5863412610684</v>
      </c>
      <c r="I17" s="19">
        <f ca="1">IF(Amortization[[#This Row],[ngày
thanh toán]]="",0,Amortization[[#This Row],[số dư
đầu kỳ]]-Amortization[[#This Row],[gốc]])</f>
        <v>196543.00754179072</v>
      </c>
      <c r="J17" s="23">
        <f ca="1">IF(Amortization[[#This Row],[số dư
cuối kỳ]]&gt;0,LastRow-ROW(),0)</f>
        <v>346</v>
      </c>
    </row>
    <row r="18" spans="2:10" ht="15" customHeight="1" x14ac:dyDescent="0.25">
      <c r="B18" s="22">
        <f>ROWS($B$4:B18)</f>
        <v>15</v>
      </c>
      <c r="C18" s="13">
        <f ca="1">IF(ValuesEntered,IF(Amortization[[#This Row],['#]]&lt;=DurationOfLoan,IF(ROW()-ROW(Amortization[[#Headers],[ngày
thanh toán]])=1,LoanStart,IF(I17&gt;0,EDATE(C17,1),"")),""),"")</f>
        <v>43776</v>
      </c>
      <c r="D18" s="19">
        <f ca="1">IF(ROW()-ROW(Amortization[[#Headers],[số dư
đầu kỳ]])=1,LoanAmount,IF(Amortization[[#This Row],[ngày
thanh toán]]="",0,INDEX(Amortization[], ROW()-4,8)))</f>
        <v>196543.00754179072</v>
      </c>
      <c r="E18" s="19">
        <f ca="1">IF(ValuesEntered,IF(ROW()-ROW(Amortization[[#Headers],[lãi suất]])=1,-IPMT(InterestRate/12,1,DurationOfLoan-ROWS($C$4:C18)+1,Amortization[[#This Row],[số dư
đầu kỳ]]),IFERROR(-IPMT(InterestRate/12,1,Amortization[[#This Row],['#
còn lại]],D19),0)),0)</f>
        <v>817.86788955773841</v>
      </c>
      <c r="F18" s="19">
        <f ca="1">IFERROR(IF(AND(ValuesEntered,Amortization[[#This Row],[ngày
thanh toán]]&lt;&gt;""),-PPMT(InterestRate/12,1,DurationOfLoan-ROWS($C$4:C18)+1,Amortization[[#This Row],[số dư
đầu kỳ]]),""),0)</f>
        <v>254.71404793348313</v>
      </c>
      <c r="G18" s="19">
        <f ca="1">IF(Amortization[[#This Row],[ngày
thanh toán]]="",0,PropertyTaxAmount)</f>
        <v>375</v>
      </c>
      <c r="H18" s="19">
        <f ca="1">IF(Amortization[[#This Row],[ngày
thanh toán]]="",0,Amortization[[#This Row],[lãi suất]]+Amortization[[#This Row],[gốc]]+Amortization[[#This Row],[thuế
bất động sản]])</f>
        <v>1447.5819374912217</v>
      </c>
      <c r="I18" s="19">
        <f ca="1">IF(Amortization[[#This Row],[ngày
thanh toán]]="",0,Amortization[[#This Row],[số dư
đầu kỳ]]-Amortization[[#This Row],[gốc]])</f>
        <v>196288.29349385723</v>
      </c>
      <c r="J18" s="23">
        <f ca="1">IF(Amortization[[#This Row],[số dư
cuối kỳ]]&gt;0,LastRow-ROW(),0)</f>
        <v>345</v>
      </c>
    </row>
    <row r="19" spans="2:10" ht="15" customHeight="1" x14ac:dyDescent="0.25">
      <c r="B19" s="22">
        <f>ROWS($B$4:B19)</f>
        <v>16</v>
      </c>
      <c r="C19" s="13">
        <f ca="1">IF(ValuesEntered,IF(Amortization[[#This Row],['#]]&lt;=DurationOfLoan,IF(ROW()-ROW(Amortization[[#Headers],[ngày
thanh toán]])=1,LoanStart,IF(I18&gt;0,EDATE(C18,1),"")),""),"")</f>
        <v>43806</v>
      </c>
      <c r="D19" s="19">
        <f ca="1">IF(ROW()-ROW(Amortization[[#Headers],[số dư
đầu kỳ]])=1,LoanAmount,IF(Amortization[[#This Row],[ngày
thanh toán]]="",0,INDEX(Amortization[], ROW()-4,8)))</f>
        <v>196288.29349385723</v>
      </c>
      <c r="E19" s="19">
        <f ca="1">IF(ValuesEntered,IF(ROW()-ROW(Amortization[[#Headers],[lãi suất]])=1,-IPMT(InterestRate/12,1,DurationOfLoan-ROWS($C$4:C19)+1,Amortization[[#This Row],[số dư
đầu kỳ]]),IFERROR(-IPMT(InterestRate/12,1,Amortization[[#This Row],['#
còn lại]],D20),0)),0)</f>
        <v>816.80215890579461</v>
      </c>
      <c r="F19" s="19">
        <f ca="1">IFERROR(IF(AND(ValuesEntered,Amortization[[#This Row],[ngày
thanh toán]]&lt;&gt;""),-PPMT(InterestRate/12,1,DurationOfLoan-ROWS($C$4:C19)+1,Amortization[[#This Row],[số dư
đầu kỳ]]),""),0)</f>
        <v>255.77535646653936</v>
      </c>
      <c r="G19" s="19">
        <f ca="1">IF(Amortization[[#This Row],[ngày
thanh toán]]="",0,PropertyTaxAmount)</f>
        <v>375</v>
      </c>
      <c r="H19" s="19">
        <f ca="1">IF(Amortization[[#This Row],[ngày
thanh toán]]="",0,Amortization[[#This Row],[lãi suất]]+Amortization[[#This Row],[gốc]]+Amortization[[#This Row],[thuế
bất động sản]])</f>
        <v>1447.5775153723339</v>
      </c>
      <c r="I19" s="19">
        <f ca="1">IF(Amortization[[#This Row],[ngày
thanh toán]]="",0,Amortization[[#This Row],[số dư
đầu kỳ]]-Amortization[[#This Row],[gốc]])</f>
        <v>196032.5181373907</v>
      </c>
      <c r="J19" s="23">
        <f ca="1">IF(Amortization[[#This Row],[số dư
cuối kỳ]]&gt;0,LastRow-ROW(),0)</f>
        <v>344</v>
      </c>
    </row>
    <row r="20" spans="2:10" ht="15" customHeight="1" x14ac:dyDescent="0.25">
      <c r="B20" s="22">
        <f>ROWS($B$4:B20)</f>
        <v>17</v>
      </c>
      <c r="C20" s="13">
        <f ca="1">IF(ValuesEntered,IF(Amortization[[#This Row],['#]]&lt;=DurationOfLoan,IF(ROW()-ROW(Amortization[[#Headers],[ngày
thanh toán]])=1,LoanStart,IF(I19&gt;0,EDATE(C19,1),"")),""),"")</f>
        <v>43837</v>
      </c>
      <c r="D20" s="19">
        <f ca="1">IF(ROW()-ROW(Amortization[[#Headers],[số dư
đầu kỳ]])=1,LoanAmount,IF(Amortization[[#This Row],[ngày
thanh toán]]="",0,INDEX(Amortization[], ROW()-4,8)))</f>
        <v>196032.5181373907</v>
      </c>
      <c r="E20" s="19">
        <f ca="1">IF(ValuesEntered,IF(ROW()-ROW(Amortization[[#Headers],[lãi suất]])=1,-IPMT(InterestRate/12,1,DurationOfLoan-ROWS($C$4:C20)+1,Amortization[[#This Row],[số dư
đầu kỳ]]),IFERROR(-IPMT(InterestRate/12,1,Amortization[[#This Row],['#
còn lại]],D21),0)),0)</f>
        <v>815.73198770946749</v>
      </c>
      <c r="F20" s="19">
        <f ca="1">IFERROR(IF(AND(ValuesEntered,Amortization[[#This Row],[ngày
thanh toán]]&lt;&gt;""),-PPMT(InterestRate/12,1,DurationOfLoan-ROWS($C$4:C20)+1,Amortization[[#This Row],[số dư
đầu kỳ]]),""),0)</f>
        <v>256.8410871184833</v>
      </c>
      <c r="G20" s="19">
        <f ca="1">IF(Amortization[[#This Row],[ngày
thanh toán]]="",0,PropertyTaxAmount)</f>
        <v>375</v>
      </c>
      <c r="H20" s="19">
        <f ca="1">IF(Amortization[[#This Row],[ngày
thanh toán]]="",0,Amortization[[#This Row],[lãi suất]]+Amortization[[#This Row],[gốc]]+Amortization[[#This Row],[thuế
bất động sản]])</f>
        <v>1447.5730748279507</v>
      </c>
      <c r="I20" s="19">
        <f ca="1">IF(Amortization[[#This Row],[ngày
thanh toán]]="",0,Amortization[[#This Row],[số dư
đầu kỳ]]-Amortization[[#This Row],[gốc]])</f>
        <v>195775.67705027221</v>
      </c>
      <c r="J20" s="23">
        <f ca="1">IF(Amortization[[#This Row],[số dư
cuối kỳ]]&gt;0,LastRow-ROW(),0)</f>
        <v>343</v>
      </c>
    </row>
    <row r="21" spans="2:10" ht="15" customHeight="1" x14ac:dyDescent="0.25">
      <c r="B21" s="22">
        <f>ROWS($B$4:B21)</f>
        <v>18</v>
      </c>
      <c r="C21" s="13">
        <f ca="1">IF(ValuesEntered,IF(Amortization[[#This Row],['#]]&lt;=DurationOfLoan,IF(ROW()-ROW(Amortization[[#Headers],[ngày
thanh toán]])=1,LoanStart,IF(I20&gt;0,EDATE(C20,1),"")),""),"")</f>
        <v>43868</v>
      </c>
      <c r="D21" s="19">
        <f ca="1">IF(ROW()-ROW(Amortization[[#Headers],[số dư
đầu kỳ]])=1,LoanAmount,IF(Amortization[[#This Row],[ngày
thanh toán]]="",0,INDEX(Amortization[], ROW()-4,8)))</f>
        <v>195775.67705027221</v>
      </c>
      <c r="E21" s="19">
        <f ca="1">IF(ValuesEntered,IF(ROW()-ROW(Amortization[[#Headers],[lãi suất]])=1,-IPMT(InterestRate/12,1,DurationOfLoan-ROWS($C$4:C21)+1,Amortization[[#This Row],[số dư
đầu kỳ]]),IFERROR(-IPMT(InterestRate/12,1,Amortization[[#This Row],['#
còn lại]],D22),0)),0)</f>
        <v>814.65735746648909</v>
      </c>
      <c r="F21" s="19">
        <f ca="1">IFERROR(IF(AND(ValuesEntered,Amortization[[#This Row],[ngày
thanh toán]]&lt;&gt;""),-PPMT(InterestRate/12,1,DurationOfLoan-ROWS($C$4:C21)+1,Amortization[[#This Row],[số dư
đầu kỳ]]),""),0)</f>
        <v>257.91125831481031</v>
      </c>
      <c r="G21" s="19">
        <f ca="1">IF(Amortization[[#This Row],[ngày
thanh toán]]="",0,PropertyTaxAmount)</f>
        <v>375</v>
      </c>
      <c r="H21" s="19">
        <f ca="1">IF(Amortization[[#This Row],[ngày
thanh toán]]="",0,Amortization[[#This Row],[lãi suất]]+Amortization[[#This Row],[gốc]]+Amortization[[#This Row],[thuế
bất động sản]])</f>
        <v>1447.5686157812993</v>
      </c>
      <c r="I21" s="19">
        <f ca="1">IF(Amortization[[#This Row],[ngày
thanh toán]]="",0,Amortization[[#This Row],[số dư
đầu kỳ]]-Amortization[[#This Row],[gốc]])</f>
        <v>195517.76579195738</v>
      </c>
      <c r="J21" s="23">
        <f ca="1">IF(Amortization[[#This Row],[số dư
cuối kỳ]]&gt;0,LastRow-ROW(),0)</f>
        <v>342</v>
      </c>
    </row>
    <row r="22" spans="2:10" ht="15" customHeight="1" x14ac:dyDescent="0.25">
      <c r="B22" s="22">
        <f>ROWS($B$4:B22)</f>
        <v>19</v>
      </c>
      <c r="C22" s="13">
        <f ca="1">IF(ValuesEntered,IF(Amortization[[#This Row],['#]]&lt;=DurationOfLoan,IF(ROW()-ROW(Amortization[[#Headers],[ngày
thanh toán]])=1,LoanStart,IF(I21&gt;0,EDATE(C21,1),"")),""),"")</f>
        <v>43897</v>
      </c>
      <c r="D22" s="19">
        <f ca="1">IF(ROW()-ROW(Amortization[[#Headers],[số dư
đầu kỳ]])=1,LoanAmount,IF(Amortization[[#This Row],[ngày
thanh toán]]="",0,INDEX(Amortization[], ROW()-4,8)))</f>
        <v>195517.76579195738</v>
      </c>
      <c r="E22" s="19">
        <f ca="1">IF(ValuesEntered,IF(ROW()-ROW(Amortization[[#Headers],[lãi suất]])=1,-IPMT(InterestRate/12,1,DurationOfLoan-ROWS($C$4:C22)+1,Amortization[[#This Row],[số dư
đầu kỳ]]),IFERROR(-IPMT(InterestRate/12,1,Amortization[[#This Row],['#
còn lại]],D23),0)),0)</f>
        <v>813.57824959749826</v>
      </c>
      <c r="F22" s="19">
        <f ca="1">IFERROR(IF(AND(ValuesEntered,Amortization[[#This Row],[ngày
thanh toán]]&lt;&gt;""),-PPMT(InterestRate/12,1,DurationOfLoan-ROWS($C$4:C22)+1,Amortization[[#This Row],[số dư
đầu kỳ]]),""),0)</f>
        <v>258.98588855778866</v>
      </c>
      <c r="G22" s="19">
        <f ca="1">IF(Amortization[[#This Row],[ngày
thanh toán]]="",0,PropertyTaxAmount)</f>
        <v>375</v>
      </c>
      <c r="H22" s="19">
        <f ca="1">IF(Amortization[[#This Row],[ngày
thanh toán]]="",0,Amortization[[#This Row],[lãi suất]]+Amortization[[#This Row],[gốc]]+Amortization[[#This Row],[thuế
bất động sản]])</f>
        <v>1447.5641381552869</v>
      </c>
      <c r="I22" s="19">
        <f ca="1">IF(Amortization[[#This Row],[ngày
thanh toán]]="",0,Amortization[[#This Row],[số dư
đầu kỳ]]-Amortization[[#This Row],[gốc]])</f>
        <v>195258.77990339958</v>
      </c>
      <c r="J22" s="23">
        <f ca="1">IF(Amortization[[#This Row],[số dư
cuối kỳ]]&gt;0,LastRow-ROW(),0)</f>
        <v>341</v>
      </c>
    </row>
    <row r="23" spans="2:10" ht="15" customHeight="1" x14ac:dyDescent="0.25">
      <c r="B23" s="22">
        <f>ROWS($B$4:B23)</f>
        <v>20</v>
      </c>
      <c r="C23" s="13">
        <f ca="1">IF(ValuesEntered,IF(Amortization[[#This Row],['#]]&lt;=DurationOfLoan,IF(ROW()-ROW(Amortization[[#Headers],[ngày
thanh toán]])=1,LoanStart,IF(I22&gt;0,EDATE(C22,1),"")),""),"")</f>
        <v>43928</v>
      </c>
      <c r="D23" s="19">
        <f ca="1">IF(ROW()-ROW(Amortization[[#Headers],[số dư
đầu kỳ]])=1,LoanAmount,IF(Amortization[[#This Row],[ngày
thanh toán]]="",0,INDEX(Amortization[], ROW()-4,8)))</f>
        <v>195258.77990339958</v>
      </c>
      <c r="E23" s="19">
        <f ca="1">IF(ValuesEntered,IF(ROW()-ROW(Amortization[[#Headers],[lãi suất]])=1,-IPMT(InterestRate/12,1,DurationOfLoan-ROWS($C$4:C23)+1,Amortization[[#This Row],[số dư
đầu kỳ]]),IFERROR(-IPMT(InterestRate/12,1,Amortization[[#This Row],['#
còn lại]],D24),0)),0)</f>
        <v>812.49464544572004</v>
      </c>
      <c r="F23" s="19">
        <f ca="1">IFERROR(IF(AND(ValuesEntered,Amortization[[#This Row],[ngày
thanh toán]]&lt;&gt;""),-PPMT(InterestRate/12,1,DurationOfLoan-ROWS($C$4:C23)+1,Amortization[[#This Row],[số dư
đầu kỳ]]),""),0)</f>
        <v>260.06499642677937</v>
      </c>
      <c r="G23" s="19">
        <f ca="1">IF(Amortization[[#This Row],[ngày
thanh toán]]="",0,PropertyTaxAmount)</f>
        <v>375</v>
      </c>
      <c r="H23" s="19">
        <f ca="1">IF(Amortization[[#This Row],[ngày
thanh toán]]="",0,Amortization[[#This Row],[lãi suất]]+Amortization[[#This Row],[gốc]]+Amortization[[#This Row],[thuế
bất động sản]])</f>
        <v>1447.5596418724995</v>
      </c>
      <c r="I23" s="19">
        <f ca="1">IF(Amortization[[#This Row],[ngày
thanh toán]]="",0,Amortization[[#This Row],[số dư
đầu kỳ]]-Amortization[[#This Row],[gốc]])</f>
        <v>194998.7149069728</v>
      </c>
      <c r="J23" s="23">
        <f ca="1">IF(Amortization[[#This Row],[số dư
cuối kỳ]]&gt;0,LastRow-ROW(),0)</f>
        <v>340</v>
      </c>
    </row>
    <row r="24" spans="2:10" ht="15" customHeight="1" x14ac:dyDescent="0.25">
      <c r="B24" s="22">
        <f>ROWS($B$4:B24)</f>
        <v>21</v>
      </c>
      <c r="C24" s="13">
        <f ca="1">IF(ValuesEntered,IF(Amortization[[#This Row],['#]]&lt;=DurationOfLoan,IF(ROW()-ROW(Amortization[[#Headers],[ngày
thanh toán]])=1,LoanStart,IF(I23&gt;0,EDATE(C23,1),"")),""),"")</f>
        <v>43958</v>
      </c>
      <c r="D24" s="19">
        <f ca="1">IF(ROW()-ROW(Amortization[[#Headers],[số dư
đầu kỳ]])=1,LoanAmount,IF(Amortization[[#This Row],[ngày
thanh toán]]="",0,INDEX(Amortization[], ROW()-4,8)))</f>
        <v>194998.7149069728</v>
      </c>
      <c r="E24" s="19">
        <f ca="1">IF(ValuesEntered,IF(ROW()-ROW(Amortization[[#Headers],[lãi suất]])=1,-IPMT(InterestRate/12,1,DurationOfLoan-ROWS($C$4:C24)+1,Amortization[[#This Row],[số dư
đầu kỳ]]),IFERROR(-IPMT(InterestRate/12,1,Amortization[[#This Row],['#
còn lại]],D25),0)),0)</f>
        <v>811.40652627664258</v>
      </c>
      <c r="F24" s="19">
        <f ca="1">IFERROR(IF(AND(ValuesEntered,Amortization[[#This Row],[ngày
thanh toán]]&lt;&gt;""),-PPMT(InterestRate/12,1,DurationOfLoan-ROWS($C$4:C24)+1,Amortization[[#This Row],[số dư
đầu kỳ]]),""),0)</f>
        <v>261.14860057855765</v>
      </c>
      <c r="G24" s="19">
        <f ca="1">IF(Amortization[[#This Row],[ngày
thanh toán]]="",0,PropertyTaxAmount)</f>
        <v>375</v>
      </c>
      <c r="H24" s="19">
        <f ca="1">IF(Amortization[[#This Row],[ngày
thanh toán]]="",0,Amortization[[#This Row],[lãi suất]]+Amortization[[#This Row],[gốc]]+Amortization[[#This Row],[thuế
bất động sản]])</f>
        <v>1447.5551268552003</v>
      </c>
      <c r="I24" s="19">
        <f ca="1">IF(Amortization[[#This Row],[ngày
thanh toán]]="",0,Amortization[[#This Row],[số dư
đầu kỳ]]-Amortization[[#This Row],[gốc]])</f>
        <v>194737.56630639423</v>
      </c>
      <c r="J24" s="23">
        <f ca="1">IF(Amortization[[#This Row],[số dư
cuối kỳ]]&gt;0,LastRow-ROW(),0)</f>
        <v>339</v>
      </c>
    </row>
    <row r="25" spans="2:10" ht="15" customHeight="1" x14ac:dyDescent="0.25">
      <c r="B25" s="22">
        <f>ROWS($B$4:B25)</f>
        <v>22</v>
      </c>
      <c r="C25" s="13">
        <f ca="1">IF(ValuesEntered,IF(Amortization[[#This Row],['#]]&lt;=DurationOfLoan,IF(ROW()-ROW(Amortization[[#Headers],[ngày
thanh toán]])=1,LoanStart,IF(I24&gt;0,EDATE(C24,1),"")),""),"")</f>
        <v>43989</v>
      </c>
      <c r="D25" s="19">
        <f ca="1">IF(ROW()-ROW(Amortization[[#Headers],[số dư
đầu kỳ]])=1,LoanAmount,IF(Amortization[[#This Row],[ngày
thanh toán]]="",0,INDEX(Amortization[], ROW()-4,8)))</f>
        <v>194737.56630639423</v>
      </c>
      <c r="E25" s="19">
        <f ca="1">IF(ValuesEntered,IF(ROW()-ROW(Amortization[[#Headers],[lãi suất]])=1,-IPMT(InterestRate/12,1,DurationOfLoan-ROWS($C$4:C25)+1,Amortization[[#This Row],[số dư
đầu kỳ]]),IFERROR(-IPMT(InterestRate/12,1,Amortization[[#This Row],['#
còn lại]],D26),0)),0)</f>
        <v>810.31387327769414</v>
      </c>
      <c r="F25" s="19">
        <f ca="1">IFERROR(IF(AND(ValuesEntered,Amortization[[#This Row],[ngày
thanh toán]]&lt;&gt;""),-PPMT(InterestRate/12,1,DurationOfLoan-ROWS($C$4:C25)+1,Amortization[[#This Row],[số dư
đầu kỳ]]),""),0)</f>
        <v>262.23671974763494</v>
      </c>
      <c r="G25" s="19">
        <f ca="1">IF(Amortization[[#This Row],[ngày
thanh toán]]="",0,PropertyTaxAmount)</f>
        <v>375</v>
      </c>
      <c r="H25" s="19">
        <f ca="1">IF(Amortization[[#This Row],[ngày
thanh toán]]="",0,Amortization[[#This Row],[lãi suất]]+Amortization[[#This Row],[gốc]]+Amortization[[#This Row],[thuế
bất động sản]])</f>
        <v>1447.5505930253291</v>
      </c>
      <c r="I25" s="19">
        <f ca="1">IF(Amortization[[#This Row],[ngày
thanh toán]]="",0,Amortization[[#This Row],[số dư
đầu kỳ]]-Amortization[[#This Row],[gốc]])</f>
        <v>194475.32958664661</v>
      </c>
      <c r="J25" s="23">
        <f ca="1">IF(Amortization[[#This Row],[số dư
cuối kỳ]]&gt;0,LastRow-ROW(),0)</f>
        <v>338</v>
      </c>
    </row>
    <row r="26" spans="2:10" ht="15" customHeight="1" x14ac:dyDescent="0.25">
      <c r="B26" s="22">
        <f>ROWS($B$4:B26)</f>
        <v>23</v>
      </c>
      <c r="C26" s="13">
        <f ca="1">IF(ValuesEntered,IF(Amortization[[#This Row],['#]]&lt;=DurationOfLoan,IF(ROW()-ROW(Amortization[[#Headers],[ngày
thanh toán]])=1,LoanStart,IF(I25&gt;0,EDATE(C25,1),"")),""),"")</f>
        <v>44019</v>
      </c>
      <c r="D26" s="19">
        <f ca="1">IF(ROW()-ROW(Amortization[[#Headers],[số dư
đầu kỳ]])=1,LoanAmount,IF(Amortization[[#This Row],[ngày
thanh toán]]="",0,INDEX(Amortization[], ROW()-4,8)))</f>
        <v>194475.32958664661</v>
      </c>
      <c r="E26" s="19">
        <f ca="1">IF(ValuesEntered,IF(ROW()-ROW(Amortization[[#Headers],[lãi suất]])=1,-IPMT(InterestRate/12,1,DurationOfLoan-ROWS($C$4:C26)+1,Amortization[[#This Row],[số dư
đầu kỳ]]),IFERROR(-IPMT(InterestRate/12,1,Amortization[[#This Row],['#
còn lại]],D27),0)),0)</f>
        <v>809.21666755791682</v>
      </c>
      <c r="F26" s="19">
        <f ca="1">IFERROR(IF(AND(ValuesEntered,Amortization[[#This Row],[ngày
thanh toán]]&lt;&gt;""),-PPMT(InterestRate/12,1,DurationOfLoan-ROWS($C$4:C26)+1,Amortization[[#This Row],[số dư
đầu kỳ]]),""),0)</f>
        <v>263.32937274658343</v>
      </c>
      <c r="G26" s="19">
        <f ca="1">IF(Amortization[[#This Row],[ngày
thanh toán]]="",0,PropertyTaxAmount)</f>
        <v>375</v>
      </c>
      <c r="H26" s="19">
        <f ca="1">IF(Amortization[[#This Row],[ngày
thanh toán]]="",0,Amortization[[#This Row],[lãi suất]]+Amortization[[#This Row],[gốc]]+Amortization[[#This Row],[thuế
bất động sản]])</f>
        <v>1447.5460403045004</v>
      </c>
      <c r="I26" s="19">
        <f ca="1">IF(Amortization[[#This Row],[ngày
thanh toán]]="",0,Amortization[[#This Row],[số dư
đầu kỳ]]-Amortization[[#This Row],[gốc]])</f>
        <v>194212.00021390003</v>
      </c>
      <c r="J26" s="23">
        <f ca="1">IF(Amortization[[#This Row],[số dư
cuối kỳ]]&gt;0,LastRow-ROW(),0)</f>
        <v>337</v>
      </c>
    </row>
    <row r="27" spans="2:10" ht="15" customHeight="1" x14ac:dyDescent="0.25">
      <c r="B27" s="22">
        <f>ROWS($B$4:B27)</f>
        <v>24</v>
      </c>
      <c r="C27" s="13">
        <f ca="1">IF(ValuesEntered,IF(Amortization[[#This Row],['#]]&lt;=DurationOfLoan,IF(ROW()-ROW(Amortization[[#Headers],[ngày
thanh toán]])=1,LoanStart,IF(I26&gt;0,EDATE(C26,1),"")),""),"")</f>
        <v>44050</v>
      </c>
      <c r="D27" s="19">
        <f ca="1">IF(ROW()-ROW(Amortization[[#Headers],[số dư
đầu kỳ]])=1,LoanAmount,IF(Amortization[[#This Row],[ngày
thanh toán]]="",0,INDEX(Amortization[], ROW()-4,8)))</f>
        <v>194212.00021390003</v>
      </c>
      <c r="E27" s="19">
        <f ca="1">IF(ValuesEntered,IF(ROW()-ROW(Amortization[[#Headers],[lãi suất]])=1,-IPMT(InterestRate/12,1,DurationOfLoan-ROWS($C$4:C27)+1,Amortization[[#This Row],[số dư
đầu kỳ]]),IFERROR(-IPMT(InterestRate/12,1,Amortization[[#This Row],['#
còn lại]],D28),0)),0)</f>
        <v>808.11489014764027</v>
      </c>
      <c r="F27" s="19">
        <f ca="1">IFERROR(IF(AND(ValuesEntered,Amortization[[#This Row],[ngày
thanh toán]]&lt;&gt;""),-PPMT(InterestRate/12,1,DurationOfLoan-ROWS($C$4:C27)+1,Amortization[[#This Row],[số dư
đầu kỳ]]),""),0)</f>
        <v>264.42657846636087</v>
      </c>
      <c r="G27" s="19">
        <f ca="1">IF(Amortization[[#This Row],[ngày
thanh toán]]="",0,PropertyTaxAmount)</f>
        <v>375</v>
      </c>
      <c r="H27" s="19">
        <f ca="1">IF(Amortization[[#This Row],[ngày
thanh toán]]="",0,Amortization[[#This Row],[lãi suất]]+Amortization[[#This Row],[gốc]]+Amortization[[#This Row],[thuế
bất động sản]])</f>
        <v>1447.5414686140011</v>
      </c>
      <c r="I27" s="19">
        <f ca="1">IF(Amortization[[#This Row],[ngày
thanh toán]]="",0,Amortization[[#This Row],[số dư
đầu kỳ]]-Amortization[[#This Row],[gốc]])</f>
        <v>193947.57363543365</v>
      </c>
      <c r="J27" s="23">
        <f ca="1">IF(Amortization[[#This Row],[số dư
cuối kỳ]]&gt;0,LastRow-ROW(),0)</f>
        <v>336</v>
      </c>
    </row>
    <row r="28" spans="2:10" ht="15" customHeight="1" x14ac:dyDescent="0.25">
      <c r="B28" s="22">
        <f>ROWS($B$4:B28)</f>
        <v>25</v>
      </c>
      <c r="C28" s="13">
        <f ca="1">IF(ValuesEntered,IF(Amortization[[#This Row],['#]]&lt;=DurationOfLoan,IF(ROW()-ROW(Amortization[[#Headers],[ngày
thanh toán]])=1,LoanStart,IF(I27&gt;0,EDATE(C27,1),"")),""),"")</f>
        <v>44081</v>
      </c>
      <c r="D28" s="19">
        <f ca="1">IF(ROW()-ROW(Amortization[[#Headers],[số dư
đầu kỳ]])=1,LoanAmount,IF(Amortization[[#This Row],[ngày
thanh toán]]="",0,INDEX(Amortization[], ROW()-4,8)))</f>
        <v>193947.57363543365</v>
      </c>
      <c r="E28" s="19">
        <f ca="1">IF(ValuesEntered,IF(ROW()-ROW(Amortization[[#Headers],[lãi suất]])=1,-IPMT(InterestRate/12,1,DurationOfLoan-ROWS($C$4:C28)+1,Amortization[[#This Row],[số dư
đầu kỳ]]),IFERROR(-IPMT(InterestRate/12,1,Amortization[[#This Row],['#
còn lại]],D29),0)),0)</f>
        <v>807.00852199815427</v>
      </c>
      <c r="F28" s="19">
        <f ca="1">IFERROR(IF(AND(ValuesEntered,Amortization[[#This Row],[ngày
thanh toán]]&lt;&gt;""),-PPMT(InterestRate/12,1,DurationOfLoan-ROWS($C$4:C28)+1,Amortization[[#This Row],[số dư
đầu kỳ]]),""),0)</f>
        <v>265.52835587663742</v>
      </c>
      <c r="G28" s="19">
        <f ca="1">IF(Amortization[[#This Row],[ngày
thanh toán]]="",0,PropertyTaxAmount)</f>
        <v>375</v>
      </c>
      <c r="H28" s="19">
        <f ca="1">IF(Amortization[[#This Row],[ngày
thanh toán]]="",0,Amortization[[#This Row],[lãi suất]]+Amortization[[#This Row],[gốc]]+Amortization[[#This Row],[thuế
bất động sản]])</f>
        <v>1447.5368778747916</v>
      </c>
      <c r="I28" s="19">
        <f ca="1">IF(Amortization[[#This Row],[ngày
thanh toán]]="",0,Amortization[[#This Row],[số dư
đầu kỳ]]-Amortization[[#This Row],[gốc]])</f>
        <v>193682.04527955703</v>
      </c>
      <c r="J28" s="23">
        <f ca="1">IF(Amortization[[#This Row],[số dư
cuối kỳ]]&gt;0,LastRow-ROW(),0)</f>
        <v>335</v>
      </c>
    </row>
    <row r="29" spans="2:10" ht="15" customHeight="1" x14ac:dyDescent="0.25">
      <c r="B29" s="22">
        <f>ROWS($B$4:B29)</f>
        <v>26</v>
      </c>
      <c r="C29" s="13">
        <f ca="1">IF(ValuesEntered,IF(Amortization[[#This Row],['#]]&lt;=DurationOfLoan,IF(ROW()-ROW(Amortization[[#Headers],[ngày
thanh toán]])=1,LoanStart,IF(I28&gt;0,EDATE(C28,1),"")),""),"")</f>
        <v>44111</v>
      </c>
      <c r="D29" s="19">
        <f ca="1">IF(ROW()-ROW(Amortization[[#Headers],[số dư
đầu kỳ]])=1,LoanAmount,IF(Amortization[[#This Row],[ngày
thanh toán]]="",0,INDEX(Amortization[], ROW()-4,8)))</f>
        <v>193682.04527955703</v>
      </c>
      <c r="E29" s="19">
        <f ca="1">IF(ValuesEntered,IF(ROW()-ROW(Amortization[[#Headers],[lãi suất]])=1,-IPMT(InterestRate/12,1,DurationOfLoan-ROWS($C$4:C29)+1,Amortization[[#This Row],[số dư
đầu kỳ]]),IFERROR(-IPMT(InterestRate/12,1,Amortization[[#This Row],['#
còn lại]],D30),0)),0)</f>
        <v>805.89754398137882</v>
      </c>
      <c r="F29" s="19">
        <f ca="1">IFERROR(IF(AND(ValuesEntered,Amortization[[#This Row],[ngày
thanh toán]]&lt;&gt;""),-PPMT(InterestRate/12,1,DurationOfLoan-ROWS($C$4:C29)+1,Amortization[[#This Row],[số dư
đầu kỳ]]),""),0)</f>
        <v>266.63472402612337</v>
      </c>
      <c r="G29" s="19">
        <f ca="1">IF(Amortization[[#This Row],[ngày
thanh toán]]="",0,PropertyTaxAmount)</f>
        <v>375</v>
      </c>
      <c r="H29" s="19">
        <f ca="1">IF(Amortization[[#This Row],[ngày
thanh toán]]="",0,Amortization[[#This Row],[lãi suất]]+Amortization[[#This Row],[gốc]]+Amortization[[#This Row],[thuế
bất động sản]])</f>
        <v>1447.5322680075021</v>
      </c>
      <c r="I29" s="19">
        <f ca="1">IF(Amortization[[#This Row],[ngày
thanh toán]]="",0,Amortization[[#This Row],[số dư
đầu kỳ]]-Amortization[[#This Row],[gốc]])</f>
        <v>193415.41055553092</v>
      </c>
      <c r="J29" s="23">
        <f ca="1">IF(Amortization[[#This Row],[số dư
cuối kỳ]]&gt;0,LastRow-ROW(),0)</f>
        <v>334</v>
      </c>
    </row>
    <row r="30" spans="2:10" ht="15" customHeight="1" x14ac:dyDescent="0.25">
      <c r="B30" s="22">
        <f>ROWS($B$4:B30)</f>
        <v>27</v>
      </c>
      <c r="C30" s="13">
        <f ca="1">IF(ValuesEntered,IF(Amortization[[#This Row],['#]]&lt;=DurationOfLoan,IF(ROW()-ROW(Amortization[[#Headers],[ngày
thanh toán]])=1,LoanStart,IF(I29&gt;0,EDATE(C29,1),"")),""),"")</f>
        <v>44142</v>
      </c>
      <c r="D30" s="19">
        <f ca="1">IF(ROW()-ROW(Amortization[[#Headers],[số dư
đầu kỳ]])=1,LoanAmount,IF(Amortization[[#This Row],[ngày
thanh toán]]="",0,INDEX(Amortization[], ROW()-4,8)))</f>
        <v>193415.41055553092</v>
      </c>
      <c r="E30" s="19">
        <f ca="1">IF(ValuesEntered,IF(ROW()-ROW(Amortization[[#Headers],[lãi suất]])=1,-IPMT(InterestRate/12,1,DurationOfLoan-ROWS($C$4:C30)+1,Amortization[[#This Row],[số dư
đầu kỳ]]),IFERROR(-IPMT(InterestRate/12,1,Amortization[[#This Row],['#
còn lại]],D31),0)),0)</f>
        <v>804.78193688953343</v>
      </c>
      <c r="F30" s="19">
        <f ca="1">IFERROR(IF(AND(ValuesEntered,Amortization[[#This Row],[ngày
thanh toán]]&lt;&gt;""),-PPMT(InterestRate/12,1,DurationOfLoan-ROWS($C$4:C30)+1,Amortization[[#This Row],[số dư
đầu kỳ]]),""),0)</f>
        <v>267.74570204289893</v>
      </c>
      <c r="G30" s="19">
        <f ca="1">IF(Amortization[[#This Row],[ngày
thanh toán]]="",0,PropertyTaxAmount)</f>
        <v>375</v>
      </c>
      <c r="H30" s="19">
        <f ca="1">IF(Amortization[[#This Row],[ngày
thanh toán]]="",0,Amortization[[#This Row],[lãi suất]]+Amortization[[#This Row],[gốc]]+Amortization[[#This Row],[thuế
bất động sản]])</f>
        <v>1447.5276389324324</v>
      </c>
      <c r="I30" s="19">
        <f ca="1">IF(Amortization[[#This Row],[ngày
thanh toán]]="",0,Amortization[[#This Row],[số dư
đầu kỳ]]-Amortization[[#This Row],[gốc]])</f>
        <v>193147.66485348804</v>
      </c>
      <c r="J30" s="23">
        <f ca="1">IF(Amortization[[#This Row],[số dư
cuối kỳ]]&gt;0,LastRow-ROW(),0)</f>
        <v>333</v>
      </c>
    </row>
    <row r="31" spans="2:10" ht="15" customHeight="1" x14ac:dyDescent="0.25">
      <c r="B31" s="22">
        <f>ROWS($B$4:B31)</f>
        <v>28</v>
      </c>
      <c r="C31" s="13">
        <f ca="1">IF(ValuesEntered,IF(Amortization[[#This Row],['#]]&lt;=DurationOfLoan,IF(ROW()-ROW(Amortization[[#Headers],[ngày
thanh toán]])=1,LoanStart,IF(I30&gt;0,EDATE(C30,1),"")),""),"")</f>
        <v>44172</v>
      </c>
      <c r="D31" s="19">
        <f ca="1">IF(ROW()-ROW(Amortization[[#Headers],[số dư
đầu kỳ]])=1,LoanAmount,IF(Amortization[[#This Row],[ngày
thanh toán]]="",0,INDEX(Amortization[], ROW()-4,8)))</f>
        <v>193147.66485348804</v>
      </c>
      <c r="E31" s="19">
        <f ca="1">IF(ValuesEntered,IF(ROW()-ROW(Amortization[[#Headers],[lãi suất]])=1,-IPMT(InterestRate/12,1,DurationOfLoan-ROWS($C$4:C31)+1,Amortization[[#This Row],[số dư
đầu kỳ]]),IFERROR(-IPMT(InterestRate/12,1,Amortization[[#This Row],['#
còn lại]],D32),0)),0)</f>
        <v>803.66168143480536</v>
      </c>
      <c r="F31" s="19">
        <f ca="1">IFERROR(IF(AND(ValuesEntered,Amortization[[#This Row],[ngày
thanh toán]]&lt;&gt;""),-PPMT(InterestRate/12,1,DurationOfLoan-ROWS($C$4:C31)+1,Amortization[[#This Row],[số dư
đầu kỳ]]),""),0)</f>
        <v>268.86130913474426</v>
      </c>
      <c r="G31" s="19">
        <f ca="1">IF(Amortization[[#This Row],[ngày
thanh toán]]="",0,PropertyTaxAmount)</f>
        <v>375</v>
      </c>
      <c r="H31" s="19">
        <f ca="1">IF(Amortization[[#This Row],[ngày
thanh toán]]="",0,Amortization[[#This Row],[lãi suất]]+Amortization[[#This Row],[gốc]]+Amortization[[#This Row],[thuế
bất động sản]])</f>
        <v>1447.5229905695496</v>
      </c>
      <c r="I31" s="19">
        <f ca="1">IF(Amortization[[#This Row],[ngày
thanh toán]]="",0,Amortization[[#This Row],[số dư
đầu kỳ]]-Amortization[[#This Row],[gốc]])</f>
        <v>192878.80354435329</v>
      </c>
      <c r="J31" s="23">
        <f ca="1">IF(Amortization[[#This Row],[số dư
cuối kỳ]]&gt;0,LastRow-ROW(),0)</f>
        <v>332</v>
      </c>
    </row>
    <row r="32" spans="2:10" ht="15" customHeight="1" x14ac:dyDescent="0.25">
      <c r="B32" s="22">
        <f>ROWS($B$4:B32)</f>
        <v>29</v>
      </c>
      <c r="C32" s="13">
        <f ca="1">IF(ValuesEntered,IF(Amortization[[#This Row],['#]]&lt;=DurationOfLoan,IF(ROW()-ROW(Amortization[[#Headers],[ngày
thanh toán]])=1,LoanStart,IF(I31&gt;0,EDATE(C31,1),"")),""),"")</f>
        <v>44203</v>
      </c>
      <c r="D32" s="19">
        <f ca="1">IF(ROW()-ROW(Amortization[[#Headers],[số dư
đầu kỳ]])=1,LoanAmount,IF(Amortization[[#This Row],[ngày
thanh toán]]="",0,INDEX(Amortization[], ROW()-4,8)))</f>
        <v>192878.80354435329</v>
      </c>
      <c r="E32" s="19">
        <f ca="1">IF(ValuesEntered,IF(ROW()-ROW(Amortization[[#Headers],[lãi suất]])=1,-IPMT(InterestRate/12,1,DurationOfLoan-ROWS($C$4:C32)+1,Amortization[[#This Row],[số dư
đầu kỳ]]),IFERROR(-IPMT(InterestRate/12,1,Amortization[[#This Row],['#
còn lại]],D33),0)),0)</f>
        <v>802.53675824901586</v>
      </c>
      <c r="F32" s="19">
        <f ca="1">IFERROR(IF(AND(ValuesEntered,Amortization[[#This Row],[ngày
thanh toán]]&lt;&gt;""),-PPMT(InterestRate/12,1,DurationOfLoan-ROWS($C$4:C32)+1,Amortization[[#This Row],[số dư
đầu kỳ]]),""),0)</f>
        <v>269.98156458947238</v>
      </c>
      <c r="G32" s="19">
        <f ca="1">IF(Amortization[[#This Row],[ngày
thanh toán]]="",0,PropertyTaxAmount)</f>
        <v>375</v>
      </c>
      <c r="H32" s="19">
        <f ca="1">IF(Amortization[[#This Row],[ngày
thanh toán]]="",0,Amortization[[#This Row],[lãi suất]]+Amortization[[#This Row],[gốc]]+Amortization[[#This Row],[thuế
bất động sản]])</f>
        <v>1447.5183228384883</v>
      </c>
      <c r="I32" s="19">
        <f ca="1">IF(Amortization[[#This Row],[ngày
thanh toán]]="",0,Amortization[[#This Row],[số dư
đầu kỳ]]-Amortization[[#This Row],[gốc]])</f>
        <v>192608.8219797638</v>
      </c>
      <c r="J32" s="23">
        <f ca="1">IF(Amortization[[#This Row],[số dư
cuối kỳ]]&gt;0,LastRow-ROW(),0)</f>
        <v>331</v>
      </c>
    </row>
    <row r="33" spans="2:10" ht="15" customHeight="1" x14ac:dyDescent="0.25">
      <c r="B33" s="22">
        <f>ROWS($B$4:B33)</f>
        <v>30</v>
      </c>
      <c r="C33" s="13">
        <f ca="1">IF(ValuesEntered,IF(Amortization[[#This Row],['#]]&lt;=DurationOfLoan,IF(ROW()-ROW(Amortization[[#Headers],[ngày
thanh toán]])=1,LoanStart,IF(I32&gt;0,EDATE(C32,1),"")),""),"")</f>
        <v>44234</v>
      </c>
      <c r="D33" s="19">
        <f ca="1">IF(ROW()-ROW(Amortization[[#Headers],[số dư
đầu kỳ]])=1,LoanAmount,IF(Amortization[[#This Row],[ngày
thanh toán]]="",0,INDEX(Amortization[], ROW()-4,8)))</f>
        <v>192608.8219797638</v>
      </c>
      <c r="E33" s="19">
        <f ca="1">IF(ValuesEntered,IF(ROW()-ROW(Amortization[[#Headers],[lãi suất]])=1,-IPMT(InterestRate/12,1,DurationOfLoan-ROWS($C$4:C33)+1,Amortization[[#This Row],[số dư
đầu kỳ]]),IFERROR(-IPMT(InterestRate/12,1,Amortization[[#This Row],['#
còn lại]],D34),0)),0)</f>
        <v>801.40714788328557</v>
      </c>
      <c r="F33" s="19">
        <f ca="1">IFERROR(IF(AND(ValuesEntered,Amortization[[#This Row],[ngày
thanh toán]]&lt;&gt;""),-PPMT(InterestRate/12,1,DurationOfLoan-ROWS($C$4:C33)+1,Amortization[[#This Row],[số dư
đầu kỳ]]),""),0)</f>
        <v>271.10648777526194</v>
      </c>
      <c r="G33" s="19">
        <f ca="1">IF(Amortization[[#This Row],[ngày
thanh toán]]="",0,PropertyTaxAmount)</f>
        <v>375</v>
      </c>
      <c r="H33" s="19">
        <f ca="1">IF(Amortization[[#This Row],[ngày
thanh toán]]="",0,Amortization[[#This Row],[lãi suất]]+Amortization[[#This Row],[gốc]]+Amortization[[#This Row],[thuế
bất động sản]])</f>
        <v>1447.5136356585476</v>
      </c>
      <c r="I33" s="19">
        <f ca="1">IF(Amortization[[#This Row],[ngày
thanh toán]]="",0,Amortization[[#This Row],[số dư
đầu kỳ]]-Amortization[[#This Row],[gốc]])</f>
        <v>192337.71549198855</v>
      </c>
      <c r="J33" s="23">
        <f ca="1">IF(Amortization[[#This Row],[số dư
cuối kỳ]]&gt;0,LastRow-ROW(),0)</f>
        <v>330</v>
      </c>
    </row>
    <row r="34" spans="2:10" ht="15" customHeight="1" x14ac:dyDescent="0.25">
      <c r="B34" s="22">
        <f>ROWS($B$4:B34)</f>
        <v>31</v>
      </c>
      <c r="C34" s="13">
        <f ca="1">IF(ValuesEntered,IF(Amortization[[#This Row],['#]]&lt;=DurationOfLoan,IF(ROW()-ROW(Amortization[[#Headers],[ngày
thanh toán]])=1,LoanStart,IF(I33&gt;0,EDATE(C33,1),"")),""),"")</f>
        <v>44262</v>
      </c>
      <c r="D34" s="19">
        <f ca="1">IF(ROW()-ROW(Amortization[[#Headers],[số dư
đầu kỳ]])=1,LoanAmount,IF(Amortization[[#This Row],[ngày
thanh toán]]="",0,INDEX(Amortization[], ROW()-4,8)))</f>
        <v>192337.71549198855</v>
      </c>
      <c r="E34" s="19">
        <f ca="1">IF(ValuesEntered,IF(ROW()-ROW(Amortization[[#Headers],[lãi suất]])=1,-IPMT(InterestRate/12,1,DurationOfLoan-ROWS($C$4:C34)+1,Amortization[[#This Row],[số dư
đầu kỳ]]),IFERROR(-IPMT(InterestRate/12,1,Amortization[[#This Row],['#
còn lại]],D35),0)),0)</f>
        <v>800.27283080769814</v>
      </c>
      <c r="F34" s="19">
        <f ca="1">IFERROR(IF(AND(ValuesEntered,Amortization[[#This Row],[ngày
thanh toán]]&lt;&gt;""),-PPMT(InterestRate/12,1,DurationOfLoan-ROWS($C$4:C34)+1,Amortization[[#This Row],[số dư
đầu kỳ]]),""),0)</f>
        <v>272.23609814099217</v>
      </c>
      <c r="G34" s="19">
        <f ca="1">IF(Amortization[[#This Row],[ngày
thanh toán]]="",0,PropertyTaxAmount)</f>
        <v>375</v>
      </c>
      <c r="H34" s="19">
        <f ca="1">IF(Amortization[[#This Row],[ngày
thanh toán]]="",0,Amortization[[#This Row],[lãi suất]]+Amortization[[#This Row],[gốc]]+Amortization[[#This Row],[thuế
bất động sản]])</f>
        <v>1447.5089289486903</v>
      </c>
      <c r="I34" s="19">
        <f ca="1">IF(Amortization[[#This Row],[ngày
thanh toán]]="",0,Amortization[[#This Row],[số dư
đầu kỳ]]-Amortization[[#This Row],[gốc]])</f>
        <v>192065.47939384755</v>
      </c>
      <c r="J34" s="23">
        <f ca="1">IF(Amortization[[#This Row],[số dư
cuối kỳ]]&gt;0,LastRow-ROW(),0)</f>
        <v>329</v>
      </c>
    </row>
    <row r="35" spans="2:10" ht="15" customHeight="1" x14ac:dyDescent="0.25">
      <c r="B35" s="22">
        <f>ROWS($B$4:B35)</f>
        <v>32</v>
      </c>
      <c r="C35" s="13">
        <f ca="1">IF(ValuesEntered,IF(Amortization[[#This Row],['#]]&lt;=DurationOfLoan,IF(ROW()-ROW(Amortization[[#Headers],[ngày
thanh toán]])=1,LoanStart,IF(I34&gt;0,EDATE(C34,1),"")),""),"")</f>
        <v>44293</v>
      </c>
      <c r="D35" s="19">
        <f ca="1">IF(ROW()-ROW(Amortization[[#Headers],[số dư
đầu kỳ]])=1,LoanAmount,IF(Amortization[[#This Row],[ngày
thanh toán]]="",0,INDEX(Amortization[], ROW()-4,8)))</f>
        <v>192065.47939384755</v>
      </c>
      <c r="E35" s="19">
        <f ca="1">IF(ValuesEntered,IF(ROW()-ROW(Amortization[[#Headers],[lãi suất]])=1,-IPMT(InterestRate/12,1,DurationOfLoan-ROWS($C$4:C35)+1,Amortization[[#This Row],[số dư
đầu kỳ]]),IFERROR(-IPMT(InterestRate/12,1,Amortization[[#This Row],['#
còn lại]],D36),0)),0)</f>
        <v>799.13378741096244</v>
      </c>
      <c r="F35" s="19">
        <f ca="1">IFERROR(IF(AND(ValuesEntered,Amortization[[#This Row],[ngày
thanh toán]]&lt;&gt;""),-PPMT(InterestRate/12,1,DurationOfLoan-ROWS($C$4:C35)+1,Amortization[[#This Row],[số dư
đầu kỳ]]),""),0)</f>
        <v>273.3704152165796</v>
      </c>
      <c r="G35" s="19">
        <f ca="1">IF(Amortization[[#This Row],[ngày
thanh toán]]="",0,PropertyTaxAmount)</f>
        <v>375</v>
      </c>
      <c r="H35" s="19">
        <f ca="1">IF(Amortization[[#This Row],[ngày
thanh toán]]="",0,Amortization[[#This Row],[lãi suất]]+Amortization[[#This Row],[gốc]]+Amortization[[#This Row],[thuế
bất động sản]])</f>
        <v>1447.5042026275421</v>
      </c>
      <c r="I35" s="19">
        <f ca="1">IF(Amortization[[#This Row],[ngày
thanh toán]]="",0,Amortization[[#This Row],[số dư
đầu kỳ]]-Amortization[[#This Row],[gốc]])</f>
        <v>191792.10897863097</v>
      </c>
      <c r="J35" s="23">
        <f ca="1">IF(Amortization[[#This Row],[số dư
cuối kỳ]]&gt;0,LastRow-ROW(),0)</f>
        <v>328</v>
      </c>
    </row>
    <row r="36" spans="2:10" ht="15" customHeight="1" x14ac:dyDescent="0.25">
      <c r="B36" s="22">
        <f>ROWS($B$4:B36)</f>
        <v>33</v>
      </c>
      <c r="C36" s="13">
        <f ca="1">IF(ValuesEntered,IF(Amortization[[#This Row],['#]]&lt;=DurationOfLoan,IF(ROW()-ROW(Amortization[[#Headers],[ngày
thanh toán]])=1,LoanStart,IF(I35&gt;0,EDATE(C35,1),"")),""),"")</f>
        <v>44323</v>
      </c>
      <c r="D36" s="19">
        <f ca="1">IF(ROW()-ROW(Amortization[[#Headers],[số dư
đầu kỳ]])=1,LoanAmount,IF(Amortization[[#This Row],[ngày
thanh toán]]="",0,INDEX(Amortization[], ROW()-4,8)))</f>
        <v>191792.10897863097</v>
      </c>
      <c r="E36" s="19">
        <f ca="1">IF(ValuesEntered,IF(ROW()-ROW(Amortization[[#Headers],[lãi suất]])=1,-IPMT(InterestRate/12,1,DurationOfLoan-ROWS($C$4:C36)+1,Amortization[[#This Row],[số dư
đầu kỳ]]),IFERROR(-IPMT(InterestRate/12,1,Amortization[[#This Row],['#
còn lại]],D37),0)),0)</f>
        <v>797.98999800007357</v>
      </c>
      <c r="F36" s="19">
        <f ca="1">IFERROR(IF(AND(ValuesEntered,Amortization[[#This Row],[ngày
thanh toán]]&lt;&gt;""),-PPMT(InterestRate/12,1,DurationOfLoan-ROWS($C$4:C36)+1,Amortization[[#This Row],[số dư
đầu kỳ]]),""),0)</f>
        <v>274.50945861331536</v>
      </c>
      <c r="G36" s="19">
        <f ca="1">IF(Amortization[[#This Row],[ngày
thanh toán]]="",0,PropertyTaxAmount)</f>
        <v>375</v>
      </c>
      <c r="H36" s="19">
        <f ca="1">IF(Amortization[[#This Row],[ngày
thanh toán]]="",0,Amortization[[#This Row],[lãi suất]]+Amortization[[#This Row],[gốc]]+Amortization[[#This Row],[thuế
bất động sản]])</f>
        <v>1447.4994566133889</v>
      </c>
      <c r="I36" s="19">
        <f ca="1">IF(Amortization[[#This Row],[ngày
thanh toán]]="",0,Amortization[[#This Row],[số dư
đầu kỳ]]-Amortization[[#This Row],[gốc]])</f>
        <v>191517.59952001765</v>
      </c>
      <c r="J36" s="23">
        <f ca="1">IF(Amortization[[#This Row],[số dư
cuối kỳ]]&gt;0,LastRow-ROW(),0)</f>
        <v>327</v>
      </c>
    </row>
    <row r="37" spans="2:10" ht="15" customHeight="1" x14ac:dyDescent="0.25">
      <c r="B37" s="22">
        <f>ROWS($B$4:B37)</f>
        <v>34</v>
      </c>
      <c r="C37" s="13">
        <f ca="1">IF(ValuesEntered,IF(Amortization[[#This Row],['#]]&lt;=DurationOfLoan,IF(ROW()-ROW(Amortization[[#Headers],[ngày
thanh toán]])=1,LoanStart,IF(I36&gt;0,EDATE(C36,1),"")),""),"")</f>
        <v>44354</v>
      </c>
      <c r="D37" s="19">
        <f ca="1">IF(ROW()-ROW(Amortization[[#Headers],[số dư
đầu kỳ]])=1,LoanAmount,IF(Amortization[[#This Row],[ngày
thanh toán]]="",0,INDEX(Amortization[], ROW()-4,8)))</f>
        <v>191517.59952001765</v>
      </c>
      <c r="E37" s="19">
        <f ca="1">IF(ValuesEntered,IF(ROW()-ROW(Amortization[[#Headers],[lãi suất]])=1,-IPMT(InterestRate/12,1,DurationOfLoan-ROWS($C$4:C37)+1,Amortization[[#This Row],[số dư
đầu kỳ]]),IFERROR(-IPMT(InterestRate/12,1,Amortization[[#This Row],['#
còn lại]],D38),0)),0)</f>
        <v>796.8414427999727</v>
      </c>
      <c r="F37" s="19">
        <f ca="1">IFERROR(IF(AND(ValuesEntered,Amortization[[#This Row],[ngày
thanh toán]]&lt;&gt;""),-PPMT(InterestRate/12,1,DurationOfLoan-ROWS($C$4:C37)+1,Amortization[[#This Row],[số dư
đầu kỳ]]),""),0)</f>
        <v>275.65324802420417</v>
      </c>
      <c r="G37" s="19">
        <f ca="1">IF(Amortization[[#This Row],[ngày
thanh toán]]="",0,PropertyTaxAmount)</f>
        <v>375</v>
      </c>
      <c r="H37" s="19">
        <f ca="1">IF(Amortization[[#This Row],[ngày
thanh toán]]="",0,Amortization[[#This Row],[lãi suất]]+Amortization[[#This Row],[gốc]]+Amortization[[#This Row],[thuế
bất động sản]])</f>
        <v>1447.4946908241768</v>
      </c>
      <c r="I37" s="19">
        <f ca="1">IF(Amortization[[#This Row],[ngày
thanh toán]]="",0,Amortization[[#This Row],[số dư
đầu kỳ]]-Amortization[[#This Row],[gốc]])</f>
        <v>191241.94627199345</v>
      </c>
      <c r="J37" s="23">
        <f ca="1">IF(Amortization[[#This Row],[số dư
cuối kỳ]]&gt;0,LastRow-ROW(),0)</f>
        <v>326</v>
      </c>
    </row>
    <row r="38" spans="2:10" ht="15" customHeight="1" x14ac:dyDescent="0.25">
      <c r="B38" s="22">
        <f>ROWS($B$4:B38)</f>
        <v>35</v>
      </c>
      <c r="C38" s="13">
        <f ca="1">IF(ValuesEntered,IF(Amortization[[#This Row],['#]]&lt;=DurationOfLoan,IF(ROW()-ROW(Amortization[[#Headers],[ngày
thanh toán]])=1,LoanStart,IF(I37&gt;0,EDATE(C37,1),"")),""),"")</f>
        <v>44384</v>
      </c>
      <c r="D38" s="19">
        <f ca="1">IF(ROW()-ROW(Amortization[[#Headers],[số dư
đầu kỳ]])=1,LoanAmount,IF(Amortization[[#This Row],[ngày
thanh toán]]="",0,INDEX(Amortization[], ROW()-4,8)))</f>
        <v>191241.94627199345</v>
      </c>
      <c r="E38" s="19">
        <f ca="1">IF(ValuesEntered,IF(ROW()-ROW(Amortization[[#Headers],[lãi suất]])=1,-IPMT(InterestRate/12,1,DurationOfLoan-ROWS($C$4:C38)+1,Amortization[[#This Row],[số dư
đầu kỳ]]),IFERROR(-IPMT(InterestRate/12,1,Amortization[[#This Row],['#
còn lại]],D39),0)),0)</f>
        <v>795.68810195320475</v>
      </c>
      <c r="F38" s="19">
        <f ca="1">IFERROR(IF(AND(ValuesEntered,Amortization[[#This Row],[ngày
thanh toán]]&lt;&gt;""),-PPMT(InterestRate/12,1,DurationOfLoan-ROWS($C$4:C38)+1,Amortization[[#This Row],[số dư
đầu kỳ]]),""),0)</f>
        <v>276.8018032243051</v>
      </c>
      <c r="G38" s="19">
        <f ca="1">IF(Amortization[[#This Row],[ngày
thanh toán]]="",0,PropertyTaxAmount)</f>
        <v>375</v>
      </c>
      <c r="H38" s="19">
        <f ca="1">IF(Amortization[[#This Row],[ngày
thanh toán]]="",0,Amortization[[#This Row],[lãi suất]]+Amortization[[#This Row],[gốc]]+Amortization[[#This Row],[thuế
bất động sản]])</f>
        <v>1447.4899051775099</v>
      </c>
      <c r="I38" s="19">
        <f ca="1">IF(Amortization[[#This Row],[ngày
thanh toán]]="",0,Amortization[[#This Row],[số dư
đầu kỳ]]-Amortization[[#This Row],[gốc]])</f>
        <v>190965.14446876914</v>
      </c>
      <c r="J38" s="23">
        <f ca="1">IF(Amortization[[#This Row],[số dư
cuối kỳ]]&gt;0,LastRow-ROW(),0)</f>
        <v>325</v>
      </c>
    </row>
    <row r="39" spans="2:10" ht="15" customHeight="1" x14ac:dyDescent="0.25">
      <c r="B39" s="22">
        <f>ROWS($B$4:B39)</f>
        <v>36</v>
      </c>
      <c r="C39" s="13">
        <f ca="1">IF(ValuesEntered,IF(Amortization[[#This Row],['#]]&lt;=DurationOfLoan,IF(ROW()-ROW(Amortization[[#Headers],[ngày
thanh toán]])=1,LoanStart,IF(I38&gt;0,EDATE(C38,1),"")),""),"")</f>
        <v>44415</v>
      </c>
      <c r="D39" s="19">
        <f ca="1">IF(ROW()-ROW(Amortization[[#Headers],[số dư
đầu kỳ]])=1,LoanAmount,IF(Amortization[[#This Row],[ngày
thanh toán]]="",0,INDEX(Amortization[], ROW()-4,8)))</f>
        <v>190965.14446876914</v>
      </c>
      <c r="E39" s="19">
        <f ca="1">IF(ValuesEntered,IF(ROW()-ROW(Amortization[[#Headers],[lãi suất]])=1,-IPMT(InterestRate/12,1,DurationOfLoan-ROWS($C$4:C39)+1,Amortization[[#This Row],[số dư
đầu kỳ]]),IFERROR(-IPMT(InterestRate/12,1,Amortization[[#This Row],['#
còn lại]],D40),0)),0)</f>
        <v>794.5299555195752</v>
      </c>
      <c r="F39" s="19">
        <f ca="1">IFERROR(IF(AND(ValuesEntered,Amortization[[#This Row],[ngày
thanh toán]]&lt;&gt;""),-PPMT(InterestRate/12,1,DurationOfLoan-ROWS($C$4:C39)+1,Amortization[[#This Row],[số dư
đầu kỳ]]),""),0)</f>
        <v>277.95514407107299</v>
      </c>
      <c r="G39" s="19">
        <f ca="1">IF(Amortization[[#This Row],[ngày
thanh toán]]="",0,PropertyTaxAmount)</f>
        <v>375</v>
      </c>
      <c r="H39" s="19">
        <f ca="1">IF(Amortization[[#This Row],[ngày
thanh toán]]="",0,Amortization[[#This Row],[lãi suất]]+Amortization[[#This Row],[gốc]]+Amortization[[#This Row],[thuế
bất động sản]])</f>
        <v>1447.4850995906481</v>
      </c>
      <c r="I39" s="19">
        <f ca="1">IF(Amortization[[#This Row],[ngày
thanh toán]]="",0,Amortization[[#This Row],[số dư
đầu kỳ]]-Amortization[[#This Row],[gốc]])</f>
        <v>190687.18932469806</v>
      </c>
      <c r="J39" s="23">
        <f ca="1">IF(Amortization[[#This Row],[số dư
cuối kỳ]]&gt;0,LastRow-ROW(),0)</f>
        <v>324</v>
      </c>
    </row>
    <row r="40" spans="2:10" ht="15" customHeight="1" x14ac:dyDescent="0.25">
      <c r="B40" s="22">
        <f>ROWS($B$4:B40)</f>
        <v>37</v>
      </c>
      <c r="C40" s="13">
        <f ca="1">IF(ValuesEntered,IF(Amortization[[#This Row],['#]]&lt;=DurationOfLoan,IF(ROW()-ROW(Amortization[[#Headers],[ngày
thanh toán]])=1,LoanStart,IF(I39&gt;0,EDATE(C39,1),"")),""),"")</f>
        <v>44446</v>
      </c>
      <c r="D40" s="19">
        <f ca="1">IF(ROW()-ROW(Amortization[[#Headers],[số dư
đầu kỳ]])=1,LoanAmount,IF(Amortization[[#This Row],[ngày
thanh toán]]="",0,INDEX(Amortization[], ROW()-4,8)))</f>
        <v>190687.18932469806</v>
      </c>
      <c r="E40" s="19">
        <f ca="1">IF(ValuesEntered,IF(ROW()-ROW(Amortization[[#Headers],[lãi suất]])=1,-IPMT(InterestRate/12,1,DurationOfLoan-ROWS($C$4:C40)+1,Amortization[[#This Row],[số dư
đầu kỳ]]),IFERROR(-IPMT(InterestRate/12,1,Amortization[[#This Row],['#
còn lại]],D41),0)),0)</f>
        <v>793.36698347580568</v>
      </c>
      <c r="F40" s="19">
        <f ca="1">IFERROR(IF(AND(ValuesEntered,Amortization[[#This Row],[ngày
thanh toán]]&lt;&gt;""),-PPMT(InterestRate/12,1,DurationOfLoan-ROWS($C$4:C40)+1,Amortization[[#This Row],[số dư
đầu kỳ]]),""),0)</f>
        <v>279.11329050470238</v>
      </c>
      <c r="G40" s="19">
        <f ca="1">IF(Amortization[[#This Row],[ngày
thanh toán]]="",0,PropertyTaxAmount)</f>
        <v>375</v>
      </c>
      <c r="H40" s="19">
        <f ca="1">IF(Amortization[[#This Row],[ngày
thanh toán]]="",0,Amortization[[#This Row],[lãi suất]]+Amortization[[#This Row],[gốc]]+Amortization[[#This Row],[thuế
bất động sản]])</f>
        <v>1447.4802739805082</v>
      </c>
      <c r="I40" s="19">
        <f ca="1">IF(Amortization[[#This Row],[ngày
thanh toán]]="",0,Amortization[[#This Row],[số dư
đầu kỳ]]-Amortization[[#This Row],[gốc]])</f>
        <v>190408.07603419336</v>
      </c>
      <c r="J40" s="23">
        <f ca="1">IF(Amortization[[#This Row],[số dư
cuối kỳ]]&gt;0,LastRow-ROW(),0)</f>
        <v>323</v>
      </c>
    </row>
    <row r="41" spans="2:10" ht="15" customHeight="1" x14ac:dyDescent="0.25">
      <c r="B41" s="22">
        <f>ROWS($B$4:B41)</f>
        <v>38</v>
      </c>
      <c r="C41" s="13">
        <f ca="1">IF(ValuesEntered,IF(Amortization[[#This Row],['#]]&lt;=DurationOfLoan,IF(ROW()-ROW(Amortization[[#Headers],[ngày
thanh toán]])=1,LoanStart,IF(I40&gt;0,EDATE(C40,1),"")),""),"")</f>
        <v>44476</v>
      </c>
      <c r="D41" s="19">
        <f ca="1">IF(ROW()-ROW(Amortization[[#Headers],[số dư
đầu kỳ]])=1,LoanAmount,IF(Amortization[[#This Row],[ngày
thanh toán]]="",0,INDEX(Amortization[], ROW()-4,8)))</f>
        <v>190408.07603419336</v>
      </c>
      <c r="E41" s="19">
        <f ca="1">IF(ValuesEntered,IF(ROW()-ROW(Amortization[[#Headers],[lãi suất]])=1,-IPMT(InterestRate/12,1,DurationOfLoan-ROWS($C$4:C41)+1,Amortization[[#This Row],[số dư
đầu kỳ]]),IFERROR(-IPMT(InterestRate/12,1,Amortization[[#This Row],['#
còn lại]],D42),0)),0)</f>
        <v>792.19916571518706</v>
      </c>
      <c r="F41" s="19">
        <f ca="1">IFERROR(IF(AND(ValuesEntered,Amortization[[#This Row],[ngày
thanh toán]]&lt;&gt;""),-PPMT(InterestRate/12,1,DurationOfLoan-ROWS($C$4:C41)+1,Amortization[[#This Row],[số dư
đầu kỳ]]),""),0)</f>
        <v>280.27626254847206</v>
      </c>
      <c r="G41" s="19">
        <f ca="1">IF(Amortization[[#This Row],[ngày
thanh toán]]="",0,PropertyTaxAmount)</f>
        <v>375</v>
      </c>
      <c r="H41" s="19">
        <f ca="1">IF(Amortization[[#This Row],[ngày
thanh toán]]="",0,Amortization[[#This Row],[lãi suất]]+Amortization[[#This Row],[gốc]]+Amortization[[#This Row],[thuế
bất động sản]])</f>
        <v>1447.4754282636591</v>
      </c>
      <c r="I41" s="19">
        <f ca="1">IF(Amortization[[#This Row],[ngày
thanh toán]]="",0,Amortization[[#This Row],[số dư
đầu kỳ]]-Amortization[[#This Row],[gốc]])</f>
        <v>190127.7997716449</v>
      </c>
      <c r="J41" s="23">
        <f ca="1">IF(Amortization[[#This Row],[số dư
cuối kỳ]]&gt;0,LastRow-ROW(),0)</f>
        <v>322</v>
      </c>
    </row>
    <row r="42" spans="2:10" ht="15" customHeight="1" x14ac:dyDescent="0.25">
      <c r="B42" s="22">
        <f>ROWS($B$4:B42)</f>
        <v>39</v>
      </c>
      <c r="C42" s="13">
        <f ca="1">IF(ValuesEntered,IF(Amortization[[#This Row],['#]]&lt;=DurationOfLoan,IF(ROW()-ROW(Amortization[[#Headers],[ngày
thanh toán]])=1,LoanStart,IF(I41&gt;0,EDATE(C41,1),"")),""),"")</f>
        <v>44507</v>
      </c>
      <c r="D42" s="19">
        <f ca="1">IF(ROW()-ROW(Amortization[[#Headers],[số dư
đầu kỳ]])=1,LoanAmount,IF(Amortization[[#This Row],[ngày
thanh toán]]="",0,INDEX(Amortization[], ROW()-4,8)))</f>
        <v>190127.7997716449</v>
      </c>
      <c r="E42" s="19">
        <f ca="1">IF(ValuesEntered,IF(ROW()-ROW(Amortization[[#Headers],[lãi suất]])=1,-IPMT(InterestRate/12,1,DurationOfLoan-ROWS($C$4:C42)+1,Amortization[[#This Row],[số dư
đầu kỳ]]),IFERROR(-IPMT(InterestRate/12,1,Amortization[[#This Row],['#
còn lại]],D43),0)),0)</f>
        <v>791.02648204723255</v>
      </c>
      <c r="F42" s="19">
        <f ca="1">IFERROR(IF(AND(ValuesEntered,Amortization[[#This Row],[ngày
thanh toán]]&lt;&gt;""),-PPMT(InterestRate/12,1,DurationOfLoan-ROWS($C$4:C42)+1,Amortization[[#This Row],[số dư
đầu kỳ]]),""),0)</f>
        <v>281.44408030909062</v>
      </c>
      <c r="G42" s="19">
        <f ca="1">IF(Amortization[[#This Row],[ngày
thanh toán]]="",0,PropertyTaxAmount)</f>
        <v>375</v>
      </c>
      <c r="H42" s="19">
        <f ca="1">IF(Amortization[[#This Row],[ngày
thanh toán]]="",0,Amortization[[#This Row],[lãi suất]]+Amortization[[#This Row],[gốc]]+Amortization[[#This Row],[thuế
bất động sản]])</f>
        <v>1447.4705623563232</v>
      </c>
      <c r="I42" s="19">
        <f ca="1">IF(Amortization[[#This Row],[ngày
thanh toán]]="",0,Amortization[[#This Row],[số dư
đầu kỳ]]-Amortization[[#This Row],[gốc]])</f>
        <v>189846.3556913358</v>
      </c>
      <c r="J42" s="23">
        <f ca="1">IF(Amortization[[#This Row],[số dư
cuối kỳ]]&gt;0,LastRow-ROW(),0)</f>
        <v>321</v>
      </c>
    </row>
    <row r="43" spans="2:10" ht="15" customHeight="1" x14ac:dyDescent="0.25">
      <c r="B43" s="22">
        <f>ROWS($B$4:B43)</f>
        <v>40</v>
      </c>
      <c r="C43" s="13">
        <f ca="1">IF(ValuesEntered,IF(Amortization[[#This Row],['#]]&lt;=DurationOfLoan,IF(ROW()-ROW(Amortization[[#Headers],[ngày
thanh toán]])=1,LoanStart,IF(I42&gt;0,EDATE(C42,1),"")),""),"")</f>
        <v>44537</v>
      </c>
      <c r="D43" s="19">
        <f ca="1">IF(ROW()-ROW(Amortization[[#Headers],[số dư
đầu kỳ]])=1,LoanAmount,IF(Amortization[[#This Row],[ngày
thanh toán]]="",0,INDEX(Amortization[], ROW()-4,8)))</f>
        <v>189846.3556913358</v>
      </c>
      <c r="E43" s="19">
        <f ca="1">IF(ValuesEntered,IF(ROW()-ROW(Amortization[[#Headers],[lãi suất]])=1,-IPMT(InterestRate/12,1,DurationOfLoan-ROWS($C$4:C43)+1,Amortization[[#This Row],[số dư
đầu kỳ]]),IFERROR(-IPMT(InterestRate/12,1,Amortization[[#This Row],['#
còn lại]],D44),0)),0)</f>
        <v>789.84891219732822</v>
      </c>
      <c r="F43" s="19">
        <f ca="1">IFERROR(IF(AND(ValuesEntered,Amortization[[#This Row],[ngày
thanh toán]]&lt;&gt;""),-PPMT(InterestRate/12,1,DurationOfLoan-ROWS($C$4:C43)+1,Amortization[[#This Row],[số dư
đầu kỳ]]),""),0)</f>
        <v>282.61676397704514</v>
      </c>
      <c r="G43" s="19">
        <f ca="1">IF(Amortization[[#This Row],[ngày
thanh toán]]="",0,PropertyTaxAmount)</f>
        <v>375</v>
      </c>
      <c r="H43" s="19">
        <f ca="1">IF(Amortization[[#This Row],[ngày
thanh toán]]="",0,Amortization[[#This Row],[lãi suất]]+Amortization[[#This Row],[gốc]]+Amortization[[#This Row],[thuế
bất động sản]])</f>
        <v>1447.4656761743734</v>
      </c>
      <c r="I43" s="19">
        <f ca="1">IF(Amortization[[#This Row],[ngày
thanh toán]]="",0,Amortization[[#This Row],[số dư
đầu kỳ]]-Amortization[[#This Row],[gốc]])</f>
        <v>189563.73892735876</v>
      </c>
      <c r="J43" s="23">
        <f ca="1">IF(Amortization[[#This Row],[số dư
cuối kỳ]]&gt;0,LastRow-ROW(),0)</f>
        <v>320</v>
      </c>
    </row>
    <row r="44" spans="2:10" ht="15" customHeight="1" x14ac:dyDescent="0.25">
      <c r="B44" s="22">
        <f>ROWS($B$4:B44)</f>
        <v>41</v>
      </c>
      <c r="C44" s="13">
        <f ca="1">IF(ValuesEntered,IF(Amortization[[#This Row],['#]]&lt;=DurationOfLoan,IF(ROW()-ROW(Amortization[[#Headers],[ngày
thanh toán]])=1,LoanStart,IF(I43&gt;0,EDATE(C43,1),"")),""),"")</f>
        <v>44568</v>
      </c>
      <c r="D44" s="19">
        <f ca="1">IF(ROW()-ROW(Amortization[[#Headers],[số dư
đầu kỳ]])=1,LoanAmount,IF(Amortization[[#This Row],[ngày
thanh toán]]="",0,INDEX(Amortization[], ROW()-4,8)))</f>
        <v>189563.73892735876</v>
      </c>
      <c r="E44" s="19">
        <f ca="1">IF(ValuesEntered,IF(ROW()-ROW(Amortization[[#Headers],[lãi suất]])=1,-IPMT(InterestRate/12,1,DurationOfLoan-ROWS($C$4:C44)+1,Amortization[[#This Row],[số dư
đầu kỳ]]),IFERROR(-IPMT(InterestRate/12,1,Amortization[[#This Row],['#
còn lại]],D45),0)),0)</f>
        <v>788.66643580638254</v>
      </c>
      <c r="F44" s="19">
        <f ca="1">IFERROR(IF(AND(ValuesEntered,Amortization[[#This Row],[ngày
thanh toán]]&lt;&gt;""),-PPMT(InterestRate/12,1,DurationOfLoan-ROWS($C$4:C44)+1,Amortization[[#This Row],[số dư
đầu kỳ]]),""),0)</f>
        <v>283.79433382694958</v>
      </c>
      <c r="G44" s="19">
        <f ca="1">IF(Amortization[[#This Row],[ngày
thanh toán]]="",0,PropertyTaxAmount)</f>
        <v>375</v>
      </c>
      <c r="H44" s="19">
        <f ca="1">IF(Amortization[[#This Row],[ngày
thanh toán]]="",0,Amortization[[#This Row],[lãi suất]]+Amortization[[#This Row],[gốc]]+Amortization[[#This Row],[thuế
bất động sản]])</f>
        <v>1447.4607696333321</v>
      </c>
      <c r="I44" s="19">
        <f ca="1">IF(Amortization[[#This Row],[ngày
thanh toán]]="",0,Amortization[[#This Row],[số dư
đầu kỳ]]-Amortization[[#This Row],[gốc]])</f>
        <v>189279.94459353181</v>
      </c>
      <c r="J44" s="23">
        <f ca="1">IF(Amortization[[#This Row],[số dư
cuối kỳ]]&gt;0,LastRow-ROW(),0)</f>
        <v>319</v>
      </c>
    </row>
    <row r="45" spans="2:10" ht="15" customHeight="1" x14ac:dyDescent="0.25">
      <c r="B45" s="22">
        <f>ROWS($B$4:B45)</f>
        <v>42</v>
      </c>
      <c r="C45" s="13">
        <f ca="1">IF(ValuesEntered,IF(Amortization[[#This Row],['#]]&lt;=DurationOfLoan,IF(ROW()-ROW(Amortization[[#Headers],[ngày
thanh toán]])=1,LoanStart,IF(I44&gt;0,EDATE(C44,1),"")),""),"")</f>
        <v>44599</v>
      </c>
      <c r="D45" s="19">
        <f ca="1">IF(ROW()-ROW(Amortization[[#Headers],[số dư
đầu kỳ]])=1,LoanAmount,IF(Amortization[[#This Row],[ngày
thanh toán]]="",0,INDEX(Amortization[], ROW()-4,8)))</f>
        <v>189279.94459353181</v>
      </c>
      <c r="E45" s="19">
        <f ca="1">IF(ValuesEntered,IF(ROW()-ROW(Amortization[[#Headers],[lãi suất]])=1,-IPMT(InterestRate/12,1,DurationOfLoan-ROWS($C$4:C45)+1,Amortization[[#This Row],[số dư
đầu kỳ]]),IFERROR(-IPMT(InterestRate/12,1,Amortization[[#This Row],['#
còn lại]],D46),0)),0)</f>
        <v>787.4790324304746</v>
      </c>
      <c r="F45" s="19">
        <f ca="1">IFERROR(IF(AND(ValuesEntered,Amortization[[#This Row],[ngày
thanh toán]]&lt;&gt;""),-PPMT(InterestRate/12,1,DurationOfLoan-ROWS($C$4:C45)+1,Amortization[[#This Row],[số dư
đầu kỳ]]),""),0)</f>
        <v>284.97681021789521</v>
      </c>
      <c r="G45" s="19">
        <f ca="1">IF(Amortization[[#This Row],[ngày
thanh toán]]="",0,PropertyTaxAmount)</f>
        <v>375</v>
      </c>
      <c r="H45" s="19">
        <f ca="1">IF(Amortization[[#This Row],[ngày
thanh toán]]="",0,Amortization[[#This Row],[lãi suất]]+Amortization[[#This Row],[gốc]]+Amortization[[#This Row],[thuế
bất động sản]])</f>
        <v>1447.4558426483698</v>
      </c>
      <c r="I45" s="19">
        <f ca="1">IF(Amortization[[#This Row],[ngày
thanh toán]]="",0,Amortization[[#This Row],[số dư
đầu kỳ]]-Amortization[[#This Row],[gốc]])</f>
        <v>188994.96778331391</v>
      </c>
      <c r="J45" s="23">
        <f ca="1">IF(Amortization[[#This Row],[số dư
cuối kỳ]]&gt;0,LastRow-ROW(),0)</f>
        <v>318</v>
      </c>
    </row>
    <row r="46" spans="2:10" ht="15" customHeight="1" x14ac:dyDescent="0.25">
      <c r="B46" s="22">
        <f>ROWS($B$4:B46)</f>
        <v>43</v>
      </c>
      <c r="C46" s="13">
        <f ca="1">IF(ValuesEntered,IF(Amortization[[#This Row],['#]]&lt;=DurationOfLoan,IF(ROW()-ROW(Amortization[[#Headers],[ngày
thanh toán]])=1,LoanStart,IF(I45&gt;0,EDATE(C45,1),"")),""),"")</f>
        <v>44627</v>
      </c>
      <c r="D46" s="19">
        <f ca="1">IF(ROW()-ROW(Amortization[[#Headers],[số dư
đầu kỳ]])=1,LoanAmount,IF(Amortization[[#This Row],[ngày
thanh toán]]="",0,INDEX(Amortization[], ROW()-4,8)))</f>
        <v>188994.96778331391</v>
      </c>
      <c r="E46" s="19">
        <f ca="1">IF(ValuesEntered,IF(ROW()-ROW(Amortization[[#Headers],[lãi suất]])=1,-IPMT(InterestRate/12,1,DurationOfLoan-ROWS($C$4:C46)+1,Amortization[[#This Row],[số dư
đầu kỳ]]),IFERROR(-IPMT(InterestRate/12,1,Amortization[[#This Row],['#
còn lại]],D47),0)),0)</f>
        <v>786.28668154050035</v>
      </c>
      <c r="F46" s="19">
        <f ca="1">IFERROR(IF(AND(ValuesEntered,Amortization[[#This Row],[ngày
thanh toán]]&lt;&gt;""),-PPMT(InterestRate/12,1,DurationOfLoan-ROWS($C$4:C46)+1,Amortization[[#This Row],[số dư
đầu kỳ]]),""),0)</f>
        <v>286.16421359380314</v>
      </c>
      <c r="G46" s="19">
        <f ca="1">IF(Amortization[[#This Row],[ngày
thanh toán]]="",0,PropertyTaxAmount)</f>
        <v>375</v>
      </c>
      <c r="H46" s="19">
        <f ca="1">IF(Amortization[[#This Row],[ngày
thanh toán]]="",0,Amortization[[#This Row],[lãi suất]]+Amortization[[#This Row],[gốc]]+Amortization[[#This Row],[thuế
bất động sản]])</f>
        <v>1447.4508951343034</v>
      </c>
      <c r="I46" s="19">
        <f ca="1">IF(Amortization[[#This Row],[ngày
thanh toán]]="",0,Amortization[[#This Row],[số dư
đầu kỳ]]-Amortization[[#This Row],[gốc]])</f>
        <v>188708.8035697201</v>
      </c>
      <c r="J46" s="23">
        <f ca="1">IF(Amortization[[#This Row],[số dư
cuối kỳ]]&gt;0,LastRow-ROW(),0)</f>
        <v>317</v>
      </c>
    </row>
    <row r="47" spans="2:10" ht="15" customHeight="1" x14ac:dyDescent="0.25">
      <c r="B47" s="22">
        <f>ROWS($B$4:B47)</f>
        <v>44</v>
      </c>
      <c r="C47" s="13">
        <f ca="1">IF(ValuesEntered,IF(Amortization[[#This Row],['#]]&lt;=DurationOfLoan,IF(ROW()-ROW(Amortization[[#Headers],[ngày
thanh toán]])=1,LoanStart,IF(I46&gt;0,EDATE(C46,1),"")),""),"")</f>
        <v>44658</v>
      </c>
      <c r="D47" s="19">
        <f ca="1">IF(ROW()-ROW(Amortization[[#Headers],[số dư
đầu kỳ]])=1,LoanAmount,IF(Amortization[[#This Row],[ngày
thanh toán]]="",0,INDEX(Amortization[], ROW()-4,8)))</f>
        <v>188708.8035697201</v>
      </c>
      <c r="E47" s="19">
        <f ca="1">IF(ValuesEntered,IF(ROW()-ROW(Amortization[[#Headers],[lãi suất]])=1,-IPMT(InterestRate/12,1,DurationOfLoan-ROWS($C$4:C47)+1,Amortization[[#This Row],[số dư
đầu kỳ]]),IFERROR(-IPMT(InterestRate/12,1,Amortization[[#This Row],['#
còn lại]],D48),0)),0)</f>
        <v>785.08936252181797</v>
      </c>
      <c r="F47" s="19">
        <f ca="1">IFERROR(IF(AND(ValuesEntered,Amortization[[#This Row],[ngày
thanh toán]]&lt;&gt;""),-PPMT(InterestRate/12,1,DurationOfLoan-ROWS($C$4:C47)+1,Amortization[[#This Row],[số dư
đầu kỳ]]),""),0)</f>
        <v>287.35656448377722</v>
      </c>
      <c r="G47" s="19">
        <f ca="1">IF(Amortization[[#This Row],[ngày
thanh toán]]="",0,PropertyTaxAmount)</f>
        <v>375</v>
      </c>
      <c r="H47" s="19">
        <f ca="1">IF(Amortization[[#This Row],[ngày
thanh toán]]="",0,Amortization[[#This Row],[lãi suất]]+Amortization[[#This Row],[gốc]]+Amortization[[#This Row],[thuế
bất động sản]])</f>
        <v>1447.4459270055952</v>
      </c>
      <c r="I47" s="19">
        <f ca="1">IF(Amortization[[#This Row],[ngày
thanh toán]]="",0,Amortization[[#This Row],[số dư
đầu kỳ]]-Amortization[[#This Row],[gốc]])</f>
        <v>188421.44700523632</v>
      </c>
      <c r="J47" s="23">
        <f ca="1">IF(Amortization[[#This Row],[số dư
cuối kỳ]]&gt;0,LastRow-ROW(),0)</f>
        <v>316</v>
      </c>
    </row>
    <row r="48" spans="2:10" ht="15" customHeight="1" x14ac:dyDescent="0.25">
      <c r="B48" s="22">
        <f>ROWS($B$4:B48)</f>
        <v>45</v>
      </c>
      <c r="C48" s="13">
        <f ca="1">IF(ValuesEntered,IF(Amortization[[#This Row],['#]]&lt;=DurationOfLoan,IF(ROW()-ROW(Amortization[[#Headers],[ngày
thanh toán]])=1,LoanStart,IF(I47&gt;0,EDATE(C47,1),"")),""),"")</f>
        <v>44688</v>
      </c>
      <c r="D48" s="19">
        <f ca="1">IF(ROW()-ROW(Amortization[[#Headers],[số dư
đầu kỳ]])=1,LoanAmount,IF(Amortization[[#This Row],[ngày
thanh toán]]="",0,INDEX(Amortization[], ROW()-4,8)))</f>
        <v>188421.44700523632</v>
      </c>
      <c r="E48" s="19">
        <f ca="1">IF(ValuesEntered,IF(ROW()-ROW(Amortization[[#Headers],[lãi suất]])=1,-IPMT(InterestRate/12,1,DurationOfLoan-ROWS($C$4:C48)+1,Amortization[[#This Row],[số dư
đầu kỳ]]),IFERROR(-IPMT(InterestRate/12,1,Amortization[[#This Row],['#
còn lại]],D49),0)),0)</f>
        <v>783.88705467389104</v>
      </c>
      <c r="F48" s="19">
        <f ca="1">IFERROR(IF(AND(ValuesEntered,Amortization[[#This Row],[ngày
thanh toán]]&lt;&gt;""),-PPMT(InterestRate/12,1,DurationOfLoan-ROWS($C$4:C48)+1,Amortization[[#This Row],[số dư
đầu kỳ]]),""),0)</f>
        <v>288.55388350245971</v>
      </c>
      <c r="G48" s="19">
        <f ca="1">IF(Amortization[[#This Row],[ngày
thanh toán]]="",0,PropertyTaxAmount)</f>
        <v>375</v>
      </c>
      <c r="H48" s="19">
        <f ca="1">IF(Amortization[[#This Row],[ngày
thanh toán]]="",0,Amortization[[#This Row],[lãi suất]]+Amortization[[#This Row],[gốc]]+Amortization[[#This Row],[thuế
bất động sản]])</f>
        <v>1447.4409381763508</v>
      </c>
      <c r="I48" s="19">
        <f ca="1">IF(Amortization[[#This Row],[ngày
thanh toán]]="",0,Amortization[[#This Row],[số dư
đầu kỳ]]-Amortization[[#This Row],[gốc]])</f>
        <v>188132.89312173385</v>
      </c>
      <c r="J48" s="23">
        <f ca="1">IF(Amortization[[#This Row],[số dư
cuối kỳ]]&gt;0,LastRow-ROW(),0)</f>
        <v>315</v>
      </c>
    </row>
    <row r="49" spans="2:10" ht="15" customHeight="1" x14ac:dyDescent="0.25">
      <c r="B49" s="22">
        <f>ROWS($B$4:B49)</f>
        <v>46</v>
      </c>
      <c r="C49" s="13">
        <f ca="1">IF(ValuesEntered,IF(Amortization[[#This Row],['#]]&lt;=DurationOfLoan,IF(ROW()-ROW(Amortization[[#Headers],[ngày
thanh toán]])=1,LoanStart,IF(I48&gt;0,EDATE(C48,1),"")),""),"")</f>
        <v>44719</v>
      </c>
      <c r="D49" s="19">
        <f ca="1">IF(ROW()-ROW(Amortization[[#Headers],[số dư
đầu kỳ]])=1,LoanAmount,IF(Amortization[[#This Row],[ngày
thanh toán]]="",0,INDEX(Amortization[], ROW()-4,8)))</f>
        <v>188132.89312173385</v>
      </c>
      <c r="E49" s="19">
        <f ca="1">IF(ValuesEntered,IF(ROW()-ROW(Amortization[[#Headers],[lãi suất]])=1,-IPMT(InterestRate/12,1,DurationOfLoan-ROWS($C$4:C49)+1,Amortization[[#This Row],[số dư
đầu kỳ]]),IFERROR(-IPMT(InterestRate/12,1,Amortization[[#This Row],['#
còn lại]],D50),0)),0)</f>
        <v>782.6797372099312</v>
      </c>
      <c r="F49" s="19">
        <f ca="1">IFERROR(IF(AND(ValuesEntered,Amortization[[#This Row],[ngày
thanh toán]]&lt;&gt;""),-PPMT(InterestRate/12,1,DurationOfLoan-ROWS($C$4:C49)+1,Amortization[[#This Row],[số dư
đầu kỳ]]),""),0)</f>
        <v>289.75619135038653</v>
      </c>
      <c r="G49" s="19">
        <f ca="1">IF(Amortization[[#This Row],[ngày
thanh toán]]="",0,PropertyTaxAmount)</f>
        <v>375</v>
      </c>
      <c r="H49" s="19">
        <f ca="1">IF(Amortization[[#This Row],[ngày
thanh toán]]="",0,Amortization[[#This Row],[lãi suất]]+Amortization[[#This Row],[gốc]]+Amortization[[#This Row],[thuế
bất động sản]])</f>
        <v>1447.4359285603177</v>
      </c>
      <c r="I49" s="19">
        <f ca="1">IF(Amortization[[#This Row],[ngày
thanh toán]]="",0,Amortization[[#This Row],[số dư
đầu kỳ]]-Amortization[[#This Row],[gốc]])</f>
        <v>187843.13693038348</v>
      </c>
      <c r="J49" s="23">
        <f ca="1">IF(Amortization[[#This Row],[số dư
cuối kỳ]]&gt;0,LastRow-ROW(),0)</f>
        <v>314</v>
      </c>
    </row>
    <row r="50" spans="2:10" ht="15" customHeight="1" x14ac:dyDescent="0.25">
      <c r="B50" s="22">
        <f>ROWS($B$4:B50)</f>
        <v>47</v>
      </c>
      <c r="C50" s="13">
        <f ca="1">IF(ValuesEntered,IF(Amortization[[#This Row],['#]]&lt;=DurationOfLoan,IF(ROW()-ROW(Amortization[[#Headers],[ngày
thanh toán]])=1,LoanStart,IF(I49&gt;0,EDATE(C49,1),"")),""),"")</f>
        <v>44749</v>
      </c>
      <c r="D50" s="19">
        <f ca="1">IF(ROW()-ROW(Amortization[[#Headers],[số dư
đầu kỳ]])=1,LoanAmount,IF(Amortization[[#This Row],[ngày
thanh toán]]="",0,INDEX(Amortization[], ROW()-4,8)))</f>
        <v>187843.13693038348</v>
      </c>
      <c r="E50" s="19">
        <f ca="1">IF(ValuesEntered,IF(ROW()-ROW(Amortization[[#Headers],[lãi suất]])=1,-IPMT(InterestRate/12,1,DurationOfLoan-ROWS($C$4:C50)+1,Amortization[[#This Row],[số dư
đầu kỳ]]),IFERROR(-IPMT(InterestRate/12,1,Amortization[[#This Row],['#
còn lại]],D51),0)),0)</f>
        <v>781.46738925653813</v>
      </c>
      <c r="F50" s="19">
        <f ca="1">IFERROR(IF(AND(ValuesEntered,Amortization[[#This Row],[ngày
thanh toán]]&lt;&gt;""),-PPMT(InterestRate/12,1,DurationOfLoan-ROWS($C$4:C50)+1,Amortization[[#This Row],[số dư
đầu kỳ]]),""),0)</f>
        <v>290.96350881434654</v>
      </c>
      <c r="G50" s="19">
        <f ca="1">IF(Amortization[[#This Row],[ngày
thanh toán]]="",0,PropertyTaxAmount)</f>
        <v>375</v>
      </c>
      <c r="H50" s="19">
        <f ca="1">IF(Amortization[[#This Row],[ngày
thanh toán]]="",0,Amortization[[#This Row],[lãi suất]]+Amortization[[#This Row],[gốc]]+Amortization[[#This Row],[thuế
bất động sản]])</f>
        <v>1447.4308980708847</v>
      </c>
      <c r="I50" s="19">
        <f ca="1">IF(Amortization[[#This Row],[ngày
thanh toán]]="",0,Amortization[[#This Row],[số dư
đầu kỳ]]-Amortization[[#This Row],[gốc]])</f>
        <v>187552.17342156914</v>
      </c>
      <c r="J50" s="23">
        <f ca="1">IF(Amortization[[#This Row],[số dư
cuối kỳ]]&gt;0,LastRow-ROW(),0)</f>
        <v>313</v>
      </c>
    </row>
    <row r="51" spans="2:10" ht="15" customHeight="1" x14ac:dyDescent="0.25">
      <c r="B51" s="22">
        <f>ROWS($B$4:B51)</f>
        <v>48</v>
      </c>
      <c r="C51" s="13">
        <f ca="1">IF(ValuesEntered,IF(Amortization[[#This Row],['#]]&lt;=DurationOfLoan,IF(ROW()-ROW(Amortization[[#Headers],[ngày
thanh toán]])=1,LoanStart,IF(I50&gt;0,EDATE(C50,1),"")),""),"")</f>
        <v>44780</v>
      </c>
      <c r="D51" s="19">
        <f ca="1">IF(ROW()-ROW(Amortization[[#Headers],[số dư
đầu kỳ]])=1,LoanAmount,IF(Amortization[[#This Row],[ngày
thanh toán]]="",0,INDEX(Amortization[], ROW()-4,8)))</f>
        <v>187552.17342156914</v>
      </c>
      <c r="E51" s="19">
        <f ca="1">IF(ValuesEntered,IF(ROW()-ROW(Amortization[[#Headers],[lãi suất]])=1,-IPMT(InterestRate/12,1,DurationOfLoan-ROWS($C$4:C51)+1,Amortization[[#This Row],[số dư
đầu kỳ]]),IFERROR(-IPMT(InterestRate/12,1,Amortization[[#This Row],['#
còn lại]],D52),0)),0)</f>
        <v>780.24998985333912</v>
      </c>
      <c r="F51" s="19">
        <f ca="1">IFERROR(IF(AND(ValuesEntered,Amortization[[#This Row],[ngày
thanh toán]]&lt;&gt;""),-PPMT(InterestRate/12,1,DurationOfLoan-ROWS($C$4:C51)+1,Amortization[[#This Row],[số dư
đầu kỳ]]),""),0)</f>
        <v>292.17585676773962</v>
      </c>
      <c r="G51" s="19">
        <f ca="1">IF(Amortization[[#This Row],[ngày
thanh toán]]="",0,PropertyTaxAmount)</f>
        <v>375</v>
      </c>
      <c r="H51" s="19">
        <f ca="1">IF(Amortization[[#This Row],[ngày
thanh toán]]="",0,Amortization[[#This Row],[lãi suất]]+Amortization[[#This Row],[gốc]]+Amortization[[#This Row],[thuế
bất động sản]])</f>
        <v>1447.4258466210788</v>
      </c>
      <c r="I51" s="19">
        <f ca="1">IF(Amortization[[#This Row],[ngày
thanh toán]]="",0,Amortization[[#This Row],[số dư
đầu kỳ]]-Amortization[[#This Row],[gốc]])</f>
        <v>187259.99756480139</v>
      </c>
      <c r="J51" s="23">
        <f ca="1">IF(Amortization[[#This Row],[số dư
cuối kỳ]]&gt;0,LastRow-ROW(),0)</f>
        <v>312</v>
      </c>
    </row>
    <row r="52" spans="2:10" ht="15" customHeight="1" x14ac:dyDescent="0.25">
      <c r="B52" s="22">
        <f>ROWS($B$4:B52)</f>
        <v>49</v>
      </c>
      <c r="C52" s="13">
        <f ca="1">IF(ValuesEntered,IF(Amortization[[#This Row],['#]]&lt;=DurationOfLoan,IF(ROW()-ROW(Amortization[[#Headers],[ngày
thanh toán]])=1,LoanStart,IF(I51&gt;0,EDATE(C51,1),"")),""),"")</f>
        <v>44811</v>
      </c>
      <c r="D52" s="19">
        <f ca="1">IF(ROW()-ROW(Amortization[[#Headers],[số dư
đầu kỳ]])=1,LoanAmount,IF(Amortization[[#This Row],[ngày
thanh toán]]="",0,INDEX(Amortization[], ROW()-4,8)))</f>
        <v>187259.99756480139</v>
      </c>
      <c r="E52" s="19">
        <f ca="1">IF(ValuesEntered,IF(ROW()-ROW(Amortization[[#Headers],[lãi suất]])=1,-IPMT(InterestRate/12,1,DurationOfLoan-ROWS($C$4:C52)+1,Amortization[[#This Row],[số dư
đầu kỳ]]),IFERROR(-IPMT(InterestRate/12,1,Amortization[[#This Row],['#
còn lại]],D53),0)),0)</f>
        <v>779.02751795262691</v>
      </c>
      <c r="F52" s="19">
        <f ca="1">IFERROR(IF(AND(ValuesEntered,Amortization[[#This Row],[ngày
thanh toán]]&lt;&gt;""),-PPMT(InterestRate/12,1,DurationOfLoan-ROWS($C$4:C52)+1,Amortization[[#This Row],[số dư
đầu kỳ]]),""),0)</f>
        <v>293.39325617093863</v>
      </c>
      <c r="G52" s="19">
        <f ca="1">IF(Amortization[[#This Row],[ngày
thanh toán]]="",0,PropertyTaxAmount)</f>
        <v>375</v>
      </c>
      <c r="H52" s="19">
        <f ca="1">IF(Amortization[[#This Row],[ngày
thanh toán]]="",0,Amortization[[#This Row],[lãi suất]]+Amortization[[#This Row],[gốc]]+Amortization[[#This Row],[thuế
bất động sản]])</f>
        <v>1447.4207741235655</v>
      </c>
      <c r="I52" s="19">
        <f ca="1">IF(Amortization[[#This Row],[ngày
thanh toán]]="",0,Amortization[[#This Row],[số dư
đầu kỳ]]-Amortization[[#This Row],[gốc]])</f>
        <v>186966.60430863046</v>
      </c>
      <c r="J52" s="23">
        <f ca="1">IF(Amortization[[#This Row],[số dư
cuối kỳ]]&gt;0,LastRow-ROW(),0)</f>
        <v>311</v>
      </c>
    </row>
    <row r="53" spans="2:10" ht="15" customHeight="1" x14ac:dyDescent="0.25">
      <c r="B53" s="22">
        <f>ROWS($B$4:B53)</f>
        <v>50</v>
      </c>
      <c r="C53" s="13">
        <f ca="1">IF(ValuesEntered,IF(Amortization[[#This Row],['#]]&lt;=DurationOfLoan,IF(ROW()-ROW(Amortization[[#Headers],[ngày
thanh toán]])=1,LoanStart,IF(I52&gt;0,EDATE(C52,1),"")),""),"")</f>
        <v>44841</v>
      </c>
      <c r="D53" s="19">
        <f ca="1">IF(ROW()-ROW(Amortization[[#Headers],[số dư
đầu kỳ]])=1,LoanAmount,IF(Amortization[[#This Row],[ngày
thanh toán]]="",0,INDEX(Amortization[], ROW()-4,8)))</f>
        <v>186966.60430863046</v>
      </c>
      <c r="E53" s="19">
        <f ca="1">IF(ValuesEntered,IF(ROW()-ROW(Amortization[[#Headers],[lãi suất]])=1,-IPMT(InterestRate/12,1,DurationOfLoan-ROWS($C$4:C53)+1,Amortization[[#This Row],[số dư
đầu kỳ]]),IFERROR(-IPMT(InterestRate/12,1,Amortization[[#This Row],['#
còn lại]],D54),0)),0)</f>
        <v>777.79995241899496</v>
      </c>
      <c r="F53" s="19">
        <f ca="1">IFERROR(IF(AND(ValuesEntered,Amortization[[#This Row],[ngày
thanh toán]]&lt;&gt;""),-PPMT(InterestRate/12,1,DurationOfLoan-ROWS($C$4:C53)+1,Amortization[[#This Row],[số dư
đầu kỳ]]),""),0)</f>
        <v>294.61572807165072</v>
      </c>
      <c r="G53" s="19">
        <f ca="1">IF(Amortization[[#This Row],[ngày
thanh toán]]="",0,PropertyTaxAmount)</f>
        <v>375</v>
      </c>
      <c r="H53" s="19">
        <f ca="1">IF(Amortization[[#This Row],[ngày
thanh toán]]="",0,Amortization[[#This Row],[lãi suất]]+Amortization[[#This Row],[gốc]]+Amortization[[#This Row],[thuế
bất động sản]])</f>
        <v>1447.4156804906456</v>
      </c>
      <c r="I53" s="19">
        <f ca="1">IF(Amortization[[#This Row],[ngày
thanh toán]]="",0,Amortization[[#This Row],[số dư
đầu kỳ]]-Amortization[[#This Row],[gốc]])</f>
        <v>186671.9885805588</v>
      </c>
      <c r="J53" s="23">
        <f ca="1">IF(Amortization[[#This Row],[số dư
cuối kỳ]]&gt;0,LastRow-ROW(),0)</f>
        <v>310</v>
      </c>
    </row>
    <row r="54" spans="2:10" ht="15" customHeight="1" x14ac:dyDescent="0.25">
      <c r="B54" s="22">
        <f>ROWS($B$4:B54)</f>
        <v>51</v>
      </c>
      <c r="C54" s="13">
        <f ca="1">IF(ValuesEntered,IF(Amortization[[#This Row],['#]]&lt;=DurationOfLoan,IF(ROW()-ROW(Amortization[[#Headers],[ngày
thanh toán]])=1,LoanStart,IF(I53&gt;0,EDATE(C53,1),"")),""),"")</f>
        <v>44872</v>
      </c>
      <c r="D54" s="19">
        <f ca="1">IF(ROW()-ROW(Amortization[[#Headers],[số dư
đầu kỳ]])=1,LoanAmount,IF(Amortization[[#This Row],[ngày
thanh toán]]="",0,INDEX(Amortization[], ROW()-4,8)))</f>
        <v>186671.9885805588</v>
      </c>
      <c r="E54" s="19">
        <f ca="1">IF(ValuesEntered,IF(ROW()-ROW(Amortization[[#Headers],[lãi suất]])=1,-IPMT(InterestRate/12,1,DurationOfLoan-ROWS($C$4:C54)+1,Amortization[[#This Row],[số dư
đầu kỳ]]),IFERROR(-IPMT(InterestRate/12,1,Amortization[[#This Row],['#
còn lại]],D55),0)),0)</f>
        <v>776.56727202897298</v>
      </c>
      <c r="F54" s="19">
        <f ca="1">IFERROR(IF(AND(ValuesEntered,Amortization[[#This Row],[ngày
thanh toán]]&lt;&gt;""),-PPMT(InterestRate/12,1,DurationOfLoan-ROWS($C$4:C54)+1,Amortization[[#This Row],[số dư
đầu kỳ]]),""),0)</f>
        <v>295.84329360528261</v>
      </c>
      <c r="G54" s="19">
        <f ca="1">IF(Amortization[[#This Row],[ngày
thanh toán]]="",0,PropertyTaxAmount)</f>
        <v>375</v>
      </c>
      <c r="H54" s="19">
        <f ca="1">IF(Amortization[[#This Row],[ngày
thanh toán]]="",0,Amortization[[#This Row],[lãi suất]]+Amortization[[#This Row],[gốc]]+Amortization[[#This Row],[thuế
bất động sản]])</f>
        <v>1447.4105656342556</v>
      </c>
      <c r="I54" s="19">
        <f ca="1">IF(Amortization[[#This Row],[ngày
thanh toán]]="",0,Amortization[[#This Row],[số dư
đầu kỳ]]-Amortization[[#This Row],[gốc]])</f>
        <v>186376.14528695351</v>
      </c>
      <c r="J54" s="23">
        <f ca="1">IF(Amortization[[#This Row],[số dư
cuối kỳ]]&gt;0,LastRow-ROW(),0)</f>
        <v>309</v>
      </c>
    </row>
    <row r="55" spans="2:10" ht="15" customHeight="1" x14ac:dyDescent="0.25">
      <c r="B55" s="22">
        <f>ROWS($B$4:B55)</f>
        <v>52</v>
      </c>
      <c r="C55" s="13">
        <f ca="1">IF(ValuesEntered,IF(Amortization[[#This Row],['#]]&lt;=DurationOfLoan,IF(ROW()-ROW(Amortization[[#Headers],[ngày
thanh toán]])=1,LoanStart,IF(I54&gt;0,EDATE(C54,1),"")),""),"")</f>
        <v>44902</v>
      </c>
      <c r="D55" s="19">
        <f ca="1">IF(ROW()-ROW(Amortization[[#Headers],[số dư
đầu kỳ]])=1,LoanAmount,IF(Amortization[[#This Row],[ngày
thanh toán]]="",0,INDEX(Amortization[], ROW()-4,8)))</f>
        <v>186376.14528695351</v>
      </c>
      <c r="E55" s="19">
        <f ca="1">IF(ValuesEntered,IF(ROW()-ROW(Amortization[[#Headers],[lãi suất]])=1,-IPMT(InterestRate/12,1,DurationOfLoan-ROWS($C$4:C55)+1,Amortization[[#This Row],[số dư
đầu kỳ]]),IFERROR(-IPMT(InterestRate/12,1,Amortization[[#This Row],['#
còn lại]],D56),0)),0)</f>
        <v>775.32945547065924</v>
      </c>
      <c r="F55" s="19">
        <f ca="1">IFERROR(IF(AND(ValuesEntered,Amortization[[#This Row],[ngày
thanh toán]]&lt;&gt;""),-PPMT(InterestRate/12,1,DurationOfLoan-ROWS($C$4:C55)+1,Amortization[[#This Row],[số dư
đầu kỳ]]),""),0)</f>
        <v>297.07597399530465</v>
      </c>
      <c r="G55" s="19">
        <f ca="1">IF(Amortization[[#This Row],[ngày
thanh toán]]="",0,PropertyTaxAmount)</f>
        <v>375</v>
      </c>
      <c r="H55" s="19">
        <f ca="1">IF(Amortization[[#This Row],[ngày
thanh toán]]="",0,Amortization[[#This Row],[lãi suất]]+Amortization[[#This Row],[gốc]]+Amortization[[#This Row],[thuế
bất động sản]])</f>
        <v>1447.4054294659638</v>
      </c>
      <c r="I55" s="19">
        <f ca="1">IF(Amortization[[#This Row],[ngày
thanh toán]]="",0,Amortization[[#This Row],[số dư
đầu kỳ]]-Amortization[[#This Row],[gốc]])</f>
        <v>186079.06931295822</v>
      </c>
      <c r="J55" s="23">
        <f ca="1">IF(Amortization[[#This Row],[số dư
cuối kỳ]]&gt;0,LastRow-ROW(),0)</f>
        <v>308</v>
      </c>
    </row>
    <row r="56" spans="2:10" ht="15" customHeight="1" x14ac:dyDescent="0.25">
      <c r="B56" s="22">
        <f>ROWS($B$4:B56)</f>
        <v>53</v>
      </c>
      <c r="C56" s="13">
        <f ca="1">IF(ValuesEntered,IF(Amortization[[#This Row],['#]]&lt;=DurationOfLoan,IF(ROW()-ROW(Amortization[[#Headers],[ngày
thanh toán]])=1,LoanStart,IF(I55&gt;0,EDATE(C55,1),"")),""),"")</f>
        <v>44933</v>
      </c>
      <c r="D56" s="19">
        <f ca="1">IF(ROW()-ROW(Amortization[[#Headers],[số dư
đầu kỳ]])=1,LoanAmount,IF(Amortization[[#This Row],[ngày
thanh toán]]="",0,INDEX(Amortization[], ROW()-4,8)))</f>
        <v>186079.06931295822</v>
      </c>
      <c r="E56" s="19">
        <f ca="1">IF(ValuesEntered,IF(ROW()-ROW(Amortization[[#Headers],[lãi suất]])=1,-IPMT(InterestRate/12,1,DurationOfLoan-ROWS($C$4:C56)+1,Amortization[[#This Row],[số dư
đầu kỳ]]),IFERROR(-IPMT(InterestRate/12,1,Amortization[[#This Row],['#
còn lại]],D57),0)),0)</f>
        <v>774.08648134335249</v>
      </c>
      <c r="F56" s="19">
        <f ca="1">IFERROR(IF(AND(ValuesEntered,Amortization[[#This Row],[ngày
thanh toán]]&lt;&gt;""),-PPMT(InterestRate/12,1,DurationOfLoan-ROWS($C$4:C56)+1,Amortization[[#This Row],[số dư
đầu kỳ]]),""),0)</f>
        <v>298.31379055361845</v>
      </c>
      <c r="G56" s="19">
        <f ca="1">IF(Amortization[[#This Row],[ngày
thanh toán]]="",0,PropertyTaxAmount)</f>
        <v>375</v>
      </c>
      <c r="H56" s="19">
        <f ca="1">IF(Amortization[[#This Row],[ngày
thanh toán]]="",0,Amortization[[#This Row],[lãi suất]]+Amortization[[#This Row],[gốc]]+Amortization[[#This Row],[thuế
bất động sản]])</f>
        <v>1447.4002718969709</v>
      </c>
      <c r="I56" s="19">
        <f ca="1">IF(Amortization[[#This Row],[ngày
thanh toán]]="",0,Amortization[[#This Row],[số dư
đầu kỳ]]-Amortization[[#This Row],[gốc]])</f>
        <v>185780.75552240459</v>
      </c>
      <c r="J56" s="23">
        <f ca="1">IF(Amortization[[#This Row],[số dư
cuối kỳ]]&gt;0,LastRow-ROW(),0)</f>
        <v>307</v>
      </c>
    </row>
    <row r="57" spans="2:10" ht="15" customHeight="1" x14ac:dyDescent="0.25">
      <c r="B57" s="22">
        <f>ROWS($B$4:B57)</f>
        <v>54</v>
      </c>
      <c r="C57" s="13">
        <f ca="1">IF(ValuesEntered,IF(Amortization[[#This Row],['#]]&lt;=DurationOfLoan,IF(ROW()-ROW(Amortization[[#Headers],[ngày
thanh toán]])=1,LoanStart,IF(I56&gt;0,EDATE(C56,1),"")),""),"")</f>
        <v>44964</v>
      </c>
      <c r="D57" s="19">
        <f ca="1">IF(ROW()-ROW(Amortization[[#Headers],[số dư
đầu kỳ]])=1,LoanAmount,IF(Amortization[[#This Row],[ngày
thanh toán]]="",0,INDEX(Amortization[], ROW()-4,8)))</f>
        <v>185780.75552240459</v>
      </c>
      <c r="E57" s="19">
        <f ca="1">IF(ValuesEntered,IF(ROW()-ROW(Amortization[[#Headers],[lãi suất]])=1,-IPMT(InterestRate/12,1,DurationOfLoan-ROWS($C$4:C57)+1,Amortization[[#This Row],[số dư
đầu kỳ]]),IFERROR(-IPMT(InterestRate/12,1,Amortization[[#This Row],['#
còn lại]],D58),0)),0)</f>
        <v>772.83832815718199</v>
      </c>
      <c r="F57" s="19">
        <f ca="1">IFERROR(IF(AND(ValuesEntered,Amortization[[#This Row],[ngày
thanh toán]]&lt;&gt;""),-PPMT(InterestRate/12,1,DurationOfLoan-ROWS($C$4:C57)+1,Amortization[[#This Row],[số dư
đầu kỳ]]),""),0)</f>
        <v>299.55676468092526</v>
      </c>
      <c r="G57" s="19">
        <f ca="1">IF(Amortization[[#This Row],[ngày
thanh toán]]="",0,PropertyTaxAmount)</f>
        <v>375</v>
      </c>
      <c r="H57" s="19">
        <f ca="1">IF(Amortization[[#This Row],[ngày
thanh toán]]="",0,Amortization[[#This Row],[lãi suất]]+Amortization[[#This Row],[gốc]]+Amortization[[#This Row],[thuế
bất động sản]])</f>
        <v>1447.3950928381073</v>
      </c>
      <c r="I57" s="19">
        <f ca="1">IF(Amortization[[#This Row],[ngày
thanh toán]]="",0,Amortization[[#This Row],[số dư
đầu kỳ]]-Amortization[[#This Row],[gốc]])</f>
        <v>185481.19875772367</v>
      </c>
      <c r="J57" s="23">
        <f ca="1">IF(Amortization[[#This Row],[số dư
cuối kỳ]]&gt;0,LastRow-ROW(),0)</f>
        <v>306</v>
      </c>
    </row>
    <row r="58" spans="2:10" ht="15" customHeight="1" x14ac:dyDescent="0.25">
      <c r="B58" s="22">
        <f>ROWS($B$4:B58)</f>
        <v>55</v>
      </c>
      <c r="C58" s="13">
        <f ca="1">IF(ValuesEntered,IF(Amortization[[#This Row],['#]]&lt;=DurationOfLoan,IF(ROW()-ROW(Amortization[[#Headers],[ngày
thanh toán]])=1,LoanStart,IF(I57&gt;0,EDATE(C57,1),"")),""),"")</f>
        <v>44992</v>
      </c>
      <c r="D58" s="19">
        <f ca="1">IF(ROW()-ROW(Amortization[[#Headers],[số dư
đầu kỳ]])=1,LoanAmount,IF(Amortization[[#This Row],[ngày
thanh toán]]="",0,INDEX(Amortization[], ROW()-4,8)))</f>
        <v>185481.19875772367</v>
      </c>
      <c r="E58" s="19">
        <f ca="1">IF(ValuesEntered,IF(ROW()-ROW(Amortization[[#Headers],[lãi suất]])=1,-IPMT(InterestRate/12,1,DurationOfLoan-ROWS($C$4:C58)+1,Amortization[[#This Row],[số dư
đầu kỳ]]),IFERROR(-IPMT(InterestRate/12,1,Amortization[[#This Row],['#
còn lại]],D59),0)),0)</f>
        <v>771.58497433273578</v>
      </c>
      <c r="F58" s="19">
        <f ca="1">IFERROR(IF(AND(ValuesEntered,Amortization[[#This Row],[ngày
thanh toán]]&lt;&gt;""),-PPMT(InterestRate/12,1,DurationOfLoan-ROWS($C$4:C58)+1,Amortization[[#This Row],[số dư
đầu kỳ]]),""),0)</f>
        <v>300.80491786709564</v>
      </c>
      <c r="G58" s="19">
        <f ca="1">IF(Amortization[[#This Row],[ngày
thanh toán]]="",0,PropertyTaxAmount)</f>
        <v>375</v>
      </c>
      <c r="H58" s="19">
        <f ca="1">IF(Amortization[[#This Row],[ngày
thanh toán]]="",0,Amortization[[#This Row],[lãi suất]]+Amortization[[#This Row],[gốc]]+Amortization[[#This Row],[thuế
bất động sản]])</f>
        <v>1447.3898921998314</v>
      </c>
      <c r="I58" s="19">
        <f ca="1">IF(Amortization[[#This Row],[ngày
thanh toán]]="",0,Amortization[[#This Row],[số dư
đầu kỳ]]-Amortization[[#This Row],[gốc]])</f>
        <v>185180.39383985658</v>
      </c>
      <c r="J58" s="23">
        <f ca="1">IF(Amortization[[#This Row],[số dư
cuối kỳ]]&gt;0,LastRow-ROW(),0)</f>
        <v>305</v>
      </c>
    </row>
    <row r="59" spans="2:10" ht="15" customHeight="1" x14ac:dyDescent="0.25">
      <c r="B59" s="22">
        <f>ROWS($B$4:B59)</f>
        <v>56</v>
      </c>
      <c r="C59" s="13">
        <f ca="1">IF(ValuesEntered,IF(Amortization[[#This Row],['#]]&lt;=DurationOfLoan,IF(ROW()-ROW(Amortization[[#Headers],[ngày
thanh toán]])=1,LoanStart,IF(I58&gt;0,EDATE(C58,1),"")),""),"")</f>
        <v>45023</v>
      </c>
      <c r="D59" s="19">
        <f ca="1">IF(ROW()-ROW(Amortization[[#Headers],[số dư
đầu kỳ]])=1,LoanAmount,IF(Amortization[[#This Row],[ngày
thanh toán]]="",0,INDEX(Amortization[], ROW()-4,8)))</f>
        <v>185180.39383985658</v>
      </c>
      <c r="E59" s="19">
        <f ca="1">IF(ValuesEntered,IF(ROW()-ROW(Amortization[[#Headers],[lãi suất]])=1,-IPMT(InterestRate/12,1,DurationOfLoan-ROWS($C$4:C59)+1,Amortization[[#This Row],[số dư
đầu kỳ]]),IFERROR(-IPMT(InterestRate/12,1,Amortization[[#This Row],['#
còn lại]],D60),0)),0)</f>
        <v>770.32639820068766</v>
      </c>
      <c r="F59" s="19">
        <f ca="1">IFERROR(IF(AND(ValuesEntered,Amortization[[#This Row],[ngày
thanh toán]]&lt;&gt;""),-PPMT(InterestRate/12,1,DurationOfLoan-ROWS($C$4:C59)+1,Amortization[[#This Row],[số dư
đầu kỳ]]),""),0)</f>
        <v>302.0582716915419</v>
      </c>
      <c r="G59" s="19">
        <f ca="1">IF(Amortization[[#This Row],[ngày
thanh toán]]="",0,PropertyTaxAmount)</f>
        <v>375</v>
      </c>
      <c r="H59" s="19">
        <f ca="1">IF(Amortization[[#This Row],[ngày
thanh toán]]="",0,Amortization[[#This Row],[lãi suất]]+Amortization[[#This Row],[gốc]]+Amortization[[#This Row],[thuế
bất động sản]])</f>
        <v>1447.3846698922296</v>
      </c>
      <c r="I59" s="19">
        <f ca="1">IF(Amortization[[#This Row],[ngày
thanh toán]]="",0,Amortization[[#This Row],[số dư
đầu kỳ]]-Amortization[[#This Row],[gốc]])</f>
        <v>184878.33556816503</v>
      </c>
      <c r="J59" s="23">
        <f ca="1">IF(Amortization[[#This Row],[số dư
cuối kỳ]]&gt;0,LastRow-ROW(),0)</f>
        <v>304</v>
      </c>
    </row>
    <row r="60" spans="2:10" ht="15" customHeight="1" x14ac:dyDescent="0.25">
      <c r="B60" s="22">
        <f>ROWS($B$4:B60)</f>
        <v>57</v>
      </c>
      <c r="C60" s="13">
        <f ca="1">IF(ValuesEntered,IF(Amortization[[#This Row],['#]]&lt;=DurationOfLoan,IF(ROW()-ROW(Amortization[[#Headers],[ngày
thanh toán]])=1,LoanStart,IF(I59&gt;0,EDATE(C59,1),"")),""),"")</f>
        <v>45053</v>
      </c>
      <c r="D60" s="19">
        <f ca="1">IF(ROW()-ROW(Amortization[[#Headers],[số dư
đầu kỳ]])=1,LoanAmount,IF(Amortization[[#This Row],[ngày
thanh toán]]="",0,INDEX(Amortization[], ROW()-4,8)))</f>
        <v>184878.33556816503</v>
      </c>
      <c r="E60" s="19">
        <f ca="1">IF(ValuesEntered,IF(ROW()-ROW(Amortization[[#Headers],[lãi suất]])=1,-IPMT(InterestRate/12,1,DurationOfLoan-ROWS($C$4:C60)+1,Amortization[[#This Row],[số dư
đầu kỳ]]),IFERROR(-IPMT(InterestRate/12,1,Amortization[[#This Row],['#
còn lại]],D61),0)),0)</f>
        <v>769.06257800142271</v>
      </c>
      <c r="F60" s="19">
        <f ca="1">IFERROR(IF(AND(ValuesEntered,Amortization[[#This Row],[ngày
thanh toán]]&lt;&gt;""),-PPMT(InterestRate/12,1,DurationOfLoan-ROWS($C$4:C60)+1,Amortization[[#This Row],[số dư
đầu kỳ]]),""),0)</f>
        <v>303.31684782359002</v>
      </c>
      <c r="G60" s="19">
        <f ca="1">IF(Amortization[[#This Row],[ngày
thanh toán]]="",0,PropertyTaxAmount)</f>
        <v>375</v>
      </c>
      <c r="H60" s="19">
        <f ca="1">IF(Amortization[[#This Row],[ngày
thanh toán]]="",0,Amortization[[#This Row],[lãi suất]]+Amortization[[#This Row],[gốc]]+Amortization[[#This Row],[thuế
bất động sản]])</f>
        <v>1447.3794258250127</v>
      </c>
      <c r="I60" s="19">
        <f ca="1">IF(Amortization[[#This Row],[ngày
thanh toán]]="",0,Amortization[[#This Row],[số dư
đầu kỳ]]-Amortization[[#This Row],[gốc]])</f>
        <v>184575.01872034144</v>
      </c>
      <c r="J60" s="23">
        <f ca="1">IF(Amortization[[#This Row],[số dư
cuối kỳ]]&gt;0,LastRow-ROW(),0)</f>
        <v>303</v>
      </c>
    </row>
    <row r="61" spans="2:10" ht="15" customHeight="1" x14ac:dyDescent="0.25">
      <c r="B61" s="22">
        <f>ROWS($B$4:B61)</f>
        <v>58</v>
      </c>
      <c r="C61" s="13">
        <f ca="1">IF(ValuesEntered,IF(Amortization[[#This Row],['#]]&lt;=DurationOfLoan,IF(ROW()-ROW(Amortization[[#Headers],[ngày
thanh toán]])=1,LoanStart,IF(I60&gt;0,EDATE(C60,1),"")),""),"")</f>
        <v>45084</v>
      </c>
      <c r="D61" s="19">
        <f ca="1">IF(ROW()-ROW(Amortization[[#Headers],[số dư
đầu kỳ]])=1,LoanAmount,IF(Amortization[[#This Row],[ngày
thanh toán]]="",0,INDEX(Amortization[], ROW()-4,8)))</f>
        <v>184575.01872034144</v>
      </c>
      <c r="E61" s="19">
        <f ca="1">IF(ValuesEntered,IF(ROW()-ROW(Amortization[[#Headers],[lãi suất]])=1,-IPMT(InterestRate/12,1,DurationOfLoan-ROWS($C$4:C61)+1,Amortization[[#This Row],[số dư
đầu kỳ]]),IFERROR(-IPMT(InterestRate/12,1,Amortization[[#This Row],['#
còn lại]],D62),0)),0)</f>
        <v>767.79349188466074</v>
      </c>
      <c r="F61" s="19">
        <f ca="1">IFERROR(IF(AND(ValuesEntered,Amortization[[#This Row],[ngày
thanh toán]]&lt;&gt;""),-PPMT(InterestRate/12,1,DurationOfLoan-ROWS($C$4:C61)+1,Amortization[[#This Row],[số dư
đầu kỳ]]),""),0)</f>
        <v>304.58066802285504</v>
      </c>
      <c r="G61" s="19">
        <f ca="1">IF(Amortization[[#This Row],[ngày
thanh toán]]="",0,PropertyTaxAmount)</f>
        <v>375</v>
      </c>
      <c r="H61" s="19">
        <f ca="1">IF(Amortization[[#This Row],[ngày
thanh toán]]="",0,Amortization[[#This Row],[lãi suất]]+Amortization[[#This Row],[gốc]]+Amortization[[#This Row],[thuế
bất động sản]])</f>
        <v>1447.3741599075158</v>
      </c>
      <c r="I61" s="19">
        <f ca="1">IF(Amortization[[#This Row],[ngày
thanh toán]]="",0,Amortization[[#This Row],[số dư
đầu kỳ]]-Amortization[[#This Row],[gốc]])</f>
        <v>184270.43805231858</v>
      </c>
      <c r="J61" s="23">
        <f ca="1">IF(Amortization[[#This Row],[số dư
cuối kỳ]]&gt;0,LastRow-ROW(),0)</f>
        <v>302</v>
      </c>
    </row>
    <row r="62" spans="2:10" ht="15" customHeight="1" x14ac:dyDescent="0.25">
      <c r="B62" s="22">
        <f>ROWS($B$4:B62)</f>
        <v>59</v>
      </c>
      <c r="C62" s="13">
        <f ca="1">IF(ValuesEntered,IF(Amortization[[#This Row],['#]]&lt;=DurationOfLoan,IF(ROW()-ROW(Amortization[[#Headers],[ngày
thanh toán]])=1,LoanStart,IF(I61&gt;0,EDATE(C61,1),"")),""),"")</f>
        <v>45114</v>
      </c>
      <c r="D62" s="19">
        <f ca="1">IF(ROW()-ROW(Amortization[[#Headers],[số dư
đầu kỳ]])=1,LoanAmount,IF(Amortization[[#This Row],[ngày
thanh toán]]="",0,INDEX(Amortization[], ROW()-4,8)))</f>
        <v>184270.43805231858</v>
      </c>
      <c r="E62" s="19">
        <f ca="1">IF(ValuesEntered,IF(ROW()-ROW(Amortization[[#Headers],[lãi suất]])=1,-IPMT(InterestRate/12,1,DurationOfLoan-ROWS($C$4:C62)+1,Amortization[[#This Row],[số dư
đầu kỳ]]),IFERROR(-IPMT(InterestRate/12,1,Amortization[[#This Row],['#
còn lại]],D63),0)),0)</f>
        <v>766.51911790907911</v>
      </c>
      <c r="F62" s="19">
        <f ca="1">IFERROR(IF(AND(ValuesEntered,Amortization[[#This Row],[ngày
thanh toán]]&lt;&gt;""),-PPMT(InterestRate/12,1,DurationOfLoan-ROWS($C$4:C62)+1,Amortization[[#This Row],[số dư
đầu kỳ]]),""),0)</f>
        <v>305.84975413961683</v>
      </c>
      <c r="G62" s="19">
        <f ca="1">IF(Amortization[[#This Row],[ngày
thanh toán]]="",0,PropertyTaxAmount)</f>
        <v>375</v>
      </c>
      <c r="H62" s="19">
        <f ca="1">IF(Amortization[[#This Row],[ngày
thanh toán]]="",0,Amortization[[#This Row],[lãi suất]]+Amortization[[#This Row],[gốc]]+Amortization[[#This Row],[thuế
bất động sản]])</f>
        <v>1447.3688720486959</v>
      </c>
      <c r="I62" s="19">
        <f ca="1">IF(Amortization[[#This Row],[ngày
thanh toán]]="",0,Amortization[[#This Row],[số dư
đầu kỳ]]-Amortization[[#This Row],[gốc]])</f>
        <v>183964.58829817898</v>
      </c>
      <c r="J62" s="23">
        <f ca="1">IF(Amortization[[#This Row],[số dư
cuối kỳ]]&gt;0,LastRow-ROW(),0)</f>
        <v>301</v>
      </c>
    </row>
    <row r="63" spans="2:10" ht="15" customHeight="1" x14ac:dyDescent="0.25">
      <c r="B63" s="22">
        <f>ROWS($B$4:B63)</f>
        <v>60</v>
      </c>
      <c r="C63" s="13">
        <f ca="1">IF(ValuesEntered,IF(Amortization[[#This Row],['#]]&lt;=DurationOfLoan,IF(ROW()-ROW(Amortization[[#Headers],[ngày
thanh toán]])=1,LoanStart,IF(I62&gt;0,EDATE(C62,1),"")),""),"")</f>
        <v>45145</v>
      </c>
      <c r="D63" s="19">
        <f ca="1">IF(ROW()-ROW(Amortization[[#Headers],[số dư
đầu kỳ]])=1,LoanAmount,IF(Amortization[[#This Row],[ngày
thanh toán]]="",0,INDEX(Amortization[], ROW()-4,8)))</f>
        <v>183964.58829817898</v>
      </c>
      <c r="E63" s="19">
        <f ca="1">IF(ValuesEntered,IF(ROW()-ROW(Amortization[[#Headers],[lãi suất]])=1,-IPMT(InterestRate/12,1,DurationOfLoan-ROWS($C$4:C63)+1,Amortization[[#This Row],[số dư
đầu kỳ]]),IFERROR(-IPMT(InterestRate/12,1,Amortization[[#This Row],['#
còn lại]],D64),0)),0)</f>
        <v>765.23943404193244</v>
      </c>
      <c r="F63" s="19">
        <f ca="1">IFERROR(IF(AND(ValuesEntered,Amortization[[#This Row],[ngày
thanh toán]]&lt;&gt;""),-PPMT(InterestRate/12,1,DurationOfLoan-ROWS($C$4:C63)+1,Amortization[[#This Row],[số dư
đầu kỳ]]),""),0)</f>
        <v>307.12412811519863</v>
      </c>
      <c r="G63" s="19">
        <f ca="1">IF(Amortization[[#This Row],[ngày
thanh toán]]="",0,PropertyTaxAmount)</f>
        <v>375</v>
      </c>
      <c r="H63" s="19">
        <f ca="1">IF(Amortization[[#This Row],[ngày
thanh toán]]="",0,Amortization[[#This Row],[lãi suất]]+Amortization[[#This Row],[gốc]]+Amortization[[#This Row],[thuế
bất động sản]])</f>
        <v>1447.3635621571311</v>
      </c>
      <c r="I63" s="19">
        <f ca="1">IF(Amortization[[#This Row],[ngày
thanh toán]]="",0,Amortization[[#This Row],[số dư
đầu kỳ]]-Amortization[[#This Row],[gốc]])</f>
        <v>183657.46417006379</v>
      </c>
      <c r="J63" s="23">
        <f ca="1">IF(Amortization[[#This Row],[số dư
cuối kỳ]]&gt;0,LastRow-ROW(),0)</f>
        <v>300</v>
      </c>
    </row>
    <row r="64" spans="2:10" ht="15" customHeight="1" x14ac:dyDescent="0.25">
      <c r="B64" s="22">
        <f>ROWS($B$4:B64)</f>
        <v>61</v>
      </c>
      <c r="C64" s="13">
        <f ca="1">IF(ValuesEntered,IF(Amortization[[#This Row],['#]]&lt;=DurationOfLoan,IF(ROW()-ROW(Amortization[[#Headers],[ngày
thanh toán]])=1,LoanStart,IF(I63&gt;0,EDATE(C63,1),"")),""),"")</f>
        <v>45176</v>
      </c>
      <c r="D64" s="19">
        <f ca="1">IF(ROW()-ROW(Amortization[[#Headers],[số dư
đầu kỳ]])=1,LoanAmount,IF(Amortization[[#This Row],[ngày
thanh toán]]="",0,INDEX(Amortization[], ROW()-4,8)))</f>
        <v>183657.46417006379</v>
      </c>
      <c r="E64" s="19">
        <f ca="1">IF(ValuesEntered,IF(ROW()-ROW(Amortization[[#Headers],[lãi suất]])=1,-IPMT(InterestRate/12,1,DurationOfLoan-ROWS($C$4:C64)+1,Amortization[[#This Row],[số dư
đầu kỳ]]),IFERROR(-IPMT(InterestRate/12,1,Amortization[[#This Row],['#
còn lại]],D65),0)),0)</f>
        <v>763.95441815867275</v>
      </c>
      <c r="F64" s="19">
        <f ca="1">IFERROR(IF(AND(ValuesEntered,Amortization[[#This Row],[ngày
thanh toán]]&lt;&gt;""),-PPMT(InterestRate/12,1,DurationOfLoan-ROWS($C$4:C64)+1,Amortization[[#This Row],[số dư
đầu kỳ]]),""),0)</f>
        <v>308.4038119823453</v>
      </c>
      <c r="G64" s="19">
        <f ca="1">IF(Amortization[[#This Row],[ngày
thanh toán]]="",0,PropertyTaxAmount)</f>
        <v>375</v>
      </c>
      <c r="H64" s="19">
        <f ca="1">IF(Amortization[[#This Row],[ngày
thanh toán]]="",0,Amortization[[#This Row],[lãi suất]]+Amortization[[#This Row],[gốc]]+Amortization[[#This Row],[thuế
bất động sản]])</f>
        <v>1447.3582301410181</v>
      </c>
      <c r="I64" s="19">
        <f ca="1">IF(Amortization[[#This Row],[ngày
thanh toán]]="",0,Amortization[[#This Row],[số dư
đầu kỳ]]-Amortization[[#This Row],[gốc]])</f>
        <v>183349.06035808145</v>
      </c>
      <c r="J64" s="23">
        <f ca="1">IF(Amortization[[#This Row],[số dư
cuối kỳ]]&gt;0,LastRow-ROW(),0)</f>
        <v>299</v>
      </c>
    </row>
    <row r="65" spans="2:10" ht="15" customHeight="1" x14ac:dyDescent="0.25">
      <c r="B65" s="22">
        <f>ROWS($B$4:B65)</f>
        <v>62</v>
      </c>
      <c r="C65" s="13">
        <f ca="1">IF(ValuesEntered,IF(Amortization[[#This Row],['#]]&lt;=DurationOfLoan,IF(ROW()-ROW(Amortization[[#Headers],[ngày
thanh toán]])=1,LoanStart,IF(I64&gt;0,EDATE(C64,1),"")),""),"")</f>
        <v>45206</v>
      </c>
      <c r="D65" s="19">
        <f ca="1">IF(ROW()-ROW(Amortization[[#Headers],[số dư
đầu kỳ]])=1,LoanAmount,IF(Amortization[[#This Row],[ngày
thanh toán]]="",0,INDEX(Amortization[], ROW()-4,8)))</f>
        <v>183349.06035808145</v>
      </c>
      <c r="E65" s="19">
        <f ca="1">IF(ValuesEntered,IF(ROW()-ROW(Amortization[[#Headers],[lãi suất]])=1,-IPMT(InterestRate/12,1,DurationOfLoan-ROWS($C$4:C65)+1,Amortization[[#This Row],[số dư
đầu kỳ]]),IFERROR(-IPMT(InterestRate/12,1,Amortization[[#This Row],['#
còn lại]],D66),0)),0)</f>
        <v>762.66404804256604</v>
      </c>
      <c r="F65" s="19">
        <f ca="1">IFERROR(IF(AND(ValuesEntered,Amortization[[#This Row],[ngày
thanh toán]]&lt;&gt;""),-PPMT(InterestRate/12,1,DurationOfLoan-ROWS($C$4:C65)+1,Amortization[[#This Row],[số dư
đầu kỳ]]),""),0)</f>
        <v>309.68882786560511</v>
      </c>
      <c r="G65" s="19">
        <f ca="1">IF(Amortization[[#This Row],[ngày
thanh toán]]="",0,PropertyTaxAmount)</f>
        <v>375</v>
      </c>
      <c r="H65" s="19">
        <f ca="1">IF(Amortization[[#This Row],[ngày
thanh toán]]="",0,Amortization[[#This Row],[lãi suất]]+Amortization[[#This Row],[gốc]]+Amortization[[#This Row],[thuế
bất động sản]])</f>
        <v>1447.3528759081712</v>
      </c>
      <c r="I65" s="19">
        <f ca="1">IF(Amortization[[#This Row],[ngày
thanh toán]]="",0,Amortization[[#This Row],[số dư
đầu kỳ]]-Amortization[[#This Row],[gốc]])</f>
        <v>183039.37153021584</v>
      </c>
      <c r="J65" s="23">
        <f ca="1">IF(Amortization[[#This Row],[số dư
cuối kỳ]]&gt;0,LastRow-ROW(),0)</f>
        <v>298</v>
      </c>
    </row>
    <row r="66" spans="2:10" ht="15" customHeight="1" x14ac:dyDescent="0.25">
      <c r="B66" s="22">
        <f>ROWS($B$4:B66)</f>
        <v>63</v>
      </c>
      <c r="C66" s="13">
        <f ca="1">IF(ValuesEntered,IF(Amortization[[#This Row],['#]]&lt;=DurationOfLoan,IF(ROW()-ROW(Amortization[[#Headers],[ngày
thanh toán]])=1,LoanStart,IF(I65&gt;0,EDATE(C65,1),"")),""),"")</f>
        <v>45237</v>
      </c>
      <c r="D66" s="19">
        <f ca="1">IF(ROW()-ROW(Amortization[[#Headers],[số dư
đầu kỳ]])=1,LoanAmount,IF(Amortization[[#This Row],[ngày
thanh toán]]="",0,INDEX(Amortization[], ROW()-4,8)))</f>
        <v>183039.37153021584</v>
      </c>
      <c r="E66" s="19">
        <f ca="1">IF(ValuesEntered,IF(ROW()-ROW(Amortization[[#Headers],[lãi suất]])=1,-IPMT(InterestRate/12,1,DurationOfLoan-ROWS($C$4:C66)+1,Amortization[[#This Row],[số dư
đầu kỳ]]),IFERROR(-IPMT(InterestRate/12,1,Amortization[[#This Row],['#
còn lại]],D67),0)),0)</f>
        <v>761.36830138430889</v>
      </c>
      <c r="F66" s="19">
        <f ca="1">IFERROR(IF(AND(ValuesEntered,Amortization[[#This Row],[ngày
thanh toán]]&lt;&gt;""),-PPMT(InterestRate/12,1,DurationOfLoan-ROWS($C$4:C66)+1,Amortization[[#This Row],[số dư
đầu kỳ]]),""),0)</f>
        <v>310.97919798171176</v>
      </c>
      <c r="G66" s="19">
        <f ca="1">IF(Amortization[[#This Row],[ngày
thanh toán]]="",0,PropertyTaxAmount)</f>
        <v>375</v>
      </c>
      <c r="H66" s="19">
        <f ca="1">IF(Amortization[[#This Row],[ngày
thanh toán]]="",0,Amortization[[#This Row],[lãi suất]]+Amortization[[#This Row],[gốc]]+Amortization[[#This Row],[thuế
bất động sản]])</f>
        <v>1447.3474993660207</v>
      </c>
      <c r="I66" s="19">
        <f ca="1">IF(Amortization[[#This Row],[ngày
thanh toán]]="",0,Amortization[[#This Row],[số dư
đầu kỳ]]-Amortization[[#This Row],[gốc]])</f>
        <v>182728.39233223413</v>
      </c>
      <c r="J66" s="23">
        <f ca="1">IF(Amortization[[#This Row],[số dư
cuối kỳ]]&gt;0,LastRow-ROW(),0)</f>
        <v>297</v>
      </c>
    </row>
    <row r="67" spans="2:10" ht="15" customHeight="1" x14ac:dyDescent="0.25">
      <c r="B67" s="22">
        <f>ROWS($B$4:B67)</f>
        <v>64</v>
      </c>
      <c r="C67" s="13">
        <f ca="1">IF(ValuesEntered,IF(Amortization[[#This Row],['#]]&lt;=DurationOfLoan,IF(ROW()-ROW(Amortization[[#Headers],[ngày
thanh toán]])=1,LoanStart,IF(I66&gt;0,EDATE(C66,1),"")),""),"")</f>
        <v>45267</v>
      </c>
      <c r="D67" s="19">
        <f ca="1">IF(ROW()-ROW(Amortization[[#Headers],[số dư
đầu kỳ]])=1,LoanAmount,IF(Amortization[[#This Row],[ngày
thanh toán]]="",0,INDEX(Amortization[], ROW()-4,8)))</f>
        <v>182728.39233223413</v>
      </c>
      <c r="E67" s="19">
        <f ca="1">IF(ValuesEntered,IF(ROW()-ROW(Amortization[[#Headers],[lãi suất]])=1,-IPMT(InterestRate/12,1,DurationOfLoan-ROWS($C$4:C67)+1,Amortization[[#This Row],[số dư
đầu kỳ]]),IFERROR(-IPMT(InterestRate/12,1,Amortization[[#This Row],['#
còn lại]],D68),0)),0)</f>
        <v>760.06715578164233</v>
      </c>
      <c r="F67" s="19">
        <f ca="1">IFERROR(IF(AND(ValuesEntered,Amortization[[#This Row],[ngày
thanh toán]]&lt;&gt;""),-PPMT(InterestRate/12,1,DurationOfLoan-ROWS($C$4:C67)+1,Amortization[[#This Row],[số dư
đầu kỳ]]),""),0)</f>
        <v>312.27494463996885</v>
      </c>
      <c r="G67" s="19">
        <f ca="1">IF(Amortization[[#This Row],[ngày
thanh toán]]="",0,PropertyTaxAmount)</f>
        <v>375</v>
      </c>
      <c r="H67" s="19">
        <f ca="1">IF(Amortization[[#This Row],[ngày
thanh toán]]="",0,Amortization[[#This Row],[lãi suất]]+Amortization[[#This Row],[gốc]]+Amortization[[#This Row],[thuế
bất động sản]])</f>
        <v>1447.3421004216111</v>
      </c>
      <c r="I67" s="19">
        <f ca="1">IF(Amortization[[#This Row],[ngày
thanh toán]]="",0,Amortization[[#This Row],[số dư
đầu kỳ]]-Amortization[[#This Row],[gốc]])</f>
        <v>182416.11738759416</v>
      </c>
      <c r="J67" s="23">
        <f ca="1">IF(Amortization[[#This Row],[số dư
cuối kỳ]]&gt;0,LastRow-ROW(),0)</f>
        <v>296</v>
      </c>
    </row>
    <row r="68" spans="2:10" ht="15" customHeight="1" x14ac:dyDescent="0.25">
      <c r="B68" s="22">
        <f>ROWS($B$4:B68)</f>
        <v>65</v>
      </c>
      <c r="C68" s="13">
        <f ca="1">IF(ValuesEntered,IF(Amortization[[#This Row],['#]]&lt;=DurationOfLoan,IF(ROW()-ROW(Amortization[[#Headers],[ngày
thanh toán]])=1,LoanStart,IF(I67&gt;0,EDATE(C67,1),"")),""),"")</f>
        <v>45298</v>
      </c>
      <c r="D68" s="19">
        <f ca="1">IF(ROW()-ROW(Amortization[[#Headers],[số dư
đầu kỳ]])=1,LoanAmount,IF(Amortization[[#This Row],[ngày
thanh toán]]="",0,INDEX(Amortization[], ROW()-4,8)))</f>
        <v>182416.11738759416</v>
      </c>
      <c r="E68" s="19">
        <f ca="1">IF(ValuesEntered,IF(ROW()-ROW(Amortization[[#Headers],[lãi suất]])=1,-IPMT(InterestRate/12,1,DurationOfLoan-ROWS($C$4:C68)+1,Amortization[[#This Row],[số dư
đầu kỳ]]),IFERROR(-IPMT(InterestRate/12,1,Amortization[[#This Row],['#
còn lại]],D69),0)),0)</f>
        <v>758.76058873896477</v>
      </c>
      <c r="F68" s="19">
        <f ca="1">IFERROR(IF(AND(ValuesEntered,Amortization[[#This Row],[ngày
thanh toán]]&lt;&gt;""),-PPMT(InterestRate/12,1,DurationOfLoan-ROWS($C$4:C68)+1,Amortization[[#This Row],[số dư
đầu kỳ]]),""),0)</f>
        <v>313.57609024263536</v>
      </c>
      <c r="G68" s="19">
        <f ca="1">IF(Amortization[[#This Row],[ngày
thanh toán]]="",0,PropertyTaxAmount)</f>
        <v>375</v>
      </c>
      <c r="H68" s="19">
        <f ca="1">IF(Amortization[[#This Row],[ngày
thanh toán]]="",0,Amortization[[#This Row],[lãi suất]]+Amortization[[#This Row],[gốc]]+Amortization[[#This Row],[thuế
bất động sản]])</f>
        <v>1447.3366789816</v>
      </c>
      <c r="I68" s="19">
        <f ca="1">IF(Amortization[[#This Row],[ngày
thanh toán]]="",0,Amortization[[#This Row],[số dư
đầu kỳ]]-Amortization[[#This Row],[gốc]])</f>
        <v>182102.54129735153</v>
      </c>
      <c r="J68" s="23">
        <f ca="1">IF(Amortization[[#This Row],[số dư
cuối kỳ]]&gt;0,LastRow-ROW(),0)</f>
        <v>295</v>
      </c>
    </row>
    <row r="69" spans="2:10" ht="15" customHeight="1" x14ac:dyDescent="0.25">
      <c r="B69" s="22">
        <f>ROWS($B$4:B69)</f>
        <v>66</v>
      </c>
      <c r="C69" s="13">
        <f ca="1">IF(ValuesEntered,IF(Amortization[[#This Row],['#]]&lt;=DurationOfLoan,IF(ROW()-ROW(Amortization[[#Headers],[ngày
thanh toán]])=1,LoanStart,IF(I68&gt;0,EDATE(C68,1),"")),""),"")</f>
        <v>45329</v>
      </c>
      <c r="D69" s="19">
        <f ca="1">IF(ROW()-ROW(Amortization[[#Headers],[số dư
đầu kỳ]])=1,LoanAmount,IF(Amortization[[#This Row],[ngày
thanh toán]]="",0,INDEX(Amortization[], ROW()-4,8)))</f>
        <v>182102.54129735153</v>
      </c>
      <c r="E69" s="19">
        <f ca="1">IF(ValuesEntered,IF(ROW()-ROW(Amortization[[#Headers],[lãi suất]])=1,-IPMT(InterestRate/12,1,DurationOfLoan-ROWS($C$4:C69)+1,Amortization[[#This Row],[số dư
đầu kỳ]]),IFERROR(-IPMT(InterestRate/12,1,Amortization[[#This Row],['#
còn lại]],D70),0)),0)</f>
        <v>757.44857766694258</v>
      </c>
      <c r="F69" s="19">
        <f ca="1">IFERROR(IF(AND(ValuesEntered,Amortization[[#This Row],[ngày
thanh toán]]&lt;&gt;""),-PPMT(InterestRate/12,1,DurationOfLoan-ROWS($C$4:C69)+1,Amortization[[#This Row],[số dư
đầu kỳ]]),""),0)</f>
        <v>314.88265728531303</v>
      </c>
      <c r="G69" s="19">
        <f ca="1">IF(Amortization[[#This Row],[ngày
thanh toán]]="",0,PropertyTaxAmount)</f>
        <v>375</v>
      </c>
      <c r="H69" s="19">
        <f ca="1">IF(Amortization[[#This Row],[ngày
thanh toán]]="",0,Amortization[[#This Row],[lãi suất]]+Amortization[[#This Row],[gốc]]+Amortization[[#This Row],[thuế
bất động sản]])</f>
        <v>1447.3312349522557</v>
      </c>
      <c r="I69" s="19">
        <f ca="1">IF(Amortization[[#This Row],[ngày
thanh toán]]="",0,Amortization[[#This Row],[số dư
đầu kỳ]]-Amortization[[#This Row],[gốc]])</f>
        <v>181787.65864006622</v>
      </c>
      <c r="J69" s="23">
        <f ca="1">IF(Amortization[[#This Row],[số dư
cuối kỳ]]&gt;0,LastRow-ROW(),0)</f>
        <v>294</v>
      </c>
    </row>
    <row r="70" spans="2:10" ht="15" customHeight="1" x14ac:dyDescent="0.25">
      <c r="B70" s="22">
        <f>ROWS($B$4:B70)</f>
        <v>67</v>
      </c>
      <c r="C70" s="13">
        <f ca="1">IF(ValuesEntered,IF(Amortization[[#This Row],['#]]&lt;=DurationOfLoan,IF(ROW()-ROW(Amortization[[#Headers],[ngày
thanh toán]])=1,LoanStart,IF(I69&gt;0,EDATE(C69,1),"")),""),"")</f>
        <v>45358</v>
      </c>
      <c r="D70" s="19">
        <f ca="1">IF(ROW()-ROW(Amortization[[#Headers],[số dư
đầu kỳ]])=1,LoanAmount,IF(Amortization[[#This Row],[ngày
thanh toán]]="",0,INDEX(Amortization[], ROW()-4,8)))</f>
        <v>181787.65864006622</v>
      </c>
      <c r="E70" s="19">
        <f ca="1">IF(ValuesEntered,IF(ROW()-ROW(Amortization[[#Headers],[lãi suất]])=1,-IPMT(InterestRate/12,1,DurationOfLoan-ROWS($C$4:C70)+1,Amortization[[#This Row],[số dư
đầu kỳ]]),IFERROR(-IPMT(InterestRate/12,1,Amortization[[#This Row],['#
còn lại]],D71),0)),0)</f>
        <v>756.13109988212034</v>
      </c>
      <c r="F70" s="19">
        <f ca="1">IFERROR(IF(AND(ValuesEntered,Amortization[[#This Row],[ngày
thanh toán]]&lt;&gt;""),-PPMT(InterestRate/12,1,DurationOfLoan-ROWS($C$4:C70)+1,Amortization[[#This Row],[số dư
đầu kỳ]]),""),0)</f>
        <v>316.19466835733533</v>
      </c>
      <c r="G70" s="19">
        <f ca="1">IF(Amortization[[#This Row],[ngày
thanh toán]]="",0,PropertyTaxAmount)</f>
        <v>375</v>
      </c>
      <c r="H70" s="19">
        <f ca="1">IF(Amortization[[#This Row],[ngày
thanh toán]]="",0,Amortization[[#This Row],[lãi suất]]+Amortization[[#This Row],[gốc]]+Amortization[[#This Row],[thuế
bất động sản]])</f>
        <v>1447.3257682394556</v>
      </c>
      <c r="I70" s="19">
        <f ca="1">IF(Amortization[[#This Row],[ngày
thanh toán]]="",0,Amortization[[#This Row],[số dư
đầu kỳ]]-Amortization[[#This Row],[gốc]])</f>
        <v>181471.46397170887</v>
      </c>
      <c r="J70" s="23">
        <f ca="1">IF(Amortization[[#This Row],[số dư
cuối kỳ]]&gt;0,LastRow-ROW(),0)</f>
        <v>293</v>
      </c>
    </row>
    <row r="71" spans="2:10" ht="15" customHeight="1" x14ac:dyDescent="0.25">
      <c r="B71" s="22">
        <f>ROWS($B$4:B71)</f>
        <v>68</v>
      </c>
      <c r="C71" s="13">
        <f ca="1">IF(ValuesEntered,IF(Amortization[[#This Row],['#]]&lt;=DurationOfLoan,IF(ROW()-ROW(Amortization[[#Headers],[ngày
thanh toán]])=1,LoanStart,IF(I70&gt;0,EDATE(C70,1),"")),""),"")</f>
        <v>45389</v>
      </c>
      <c r="D71" s="19">
        <f ca="1">IF(ROW()-ROW(Amortization[[#Headers],[số dư
đầu kỳ]])=1,LoanAmount,IF(Amortization[[#This Row],[ngày
thanh toán]]="",0,INDEX(Amortization[], ROW()-4,8)))</f>
        <v>181471.46397170887</v>
      </c>
      <c r="E71" s="19">
        <f ca="1">IF(ValuesEntered,IF(ROW()-ROW(Amortization[[#Headers],[lãi suất]])=1,-IPMT(InterestRate/12,1,DurationOfLoan-ROWS($C$4:C71)+1,Amortization[[#This Row],[số dư
đầu kỳ]]),IFERROR(-IPMT(InterestRate/12,1,Amortization[[#This Row],['#
còn lại]],D72),0)),0)</f>
        <v>754.80813260652792</v>
      </c>
      <c r="F71" s="19">
        <f ca="1">IFERROR(IF(AND(ValuesEntered,Amortization[[#This Row],[ngày
thanh toán]]&lt;&gt;""),-PPMT(InterestRate/12,1,DurationOfLoan-ROWS($C$4:C71)+1,Amortization[[#This Row],[số dư
đầu kỳ]]),""),0)</f>
        <v>317.51214614215741</v>
      </c>
      <c r="G71" s="19">
        <f ca="1">IF(Amortization[[#This Row],[ngày
thanh toán]]="",0,PropertyTaxAmount)</f>
        <v>375</v>
      </c>
      <c r="H71" s="19">
        <f ca="1">IF(Amortization[[#This Row],[ngày
thanh toán]]="",0,Amortization[[#This Row],[lãi suất]]+Amortization[[#This Row],[gốc]]+Amortization[[#This Row],[thuế
bất động sản]])</f>
        <v>1447.3202787486853</v>
      </c>
      <c r="I71" s="19">
        <f ca="1">IF(Amortization[[#This Row],[ngày
thanh toán]]="",0,Amortization[[#This Row],[số dư
đầu kỳ]]-Amortization[[#This Row],[gốc]])</f>
        <v>181153.95182556671</v>
      </c>
      <c r="J71" s="23">
        <f ca="1">IF(Amortization[[#This Row],[số dư
cuối kỳ]]&gt;0,LastRow-ROW(),0)</f>
        <v>292</v>
      </c>
    </row>
    <row r="72" spans="2:10" ht="15" customHeight="1" x14ac:dyDescent="0.25">
      <c r="B72" s="22">
        <f>ROWS($B$4:B72)</f>
        <v>69</v>
      </c>
      <c r="C72" s="13">
        <f ca="1">IF(ValuesEntered,IF(Amortization[[#This Row],['#]]&lt;=DurationOfLoan,IF(ROW()-ROW(Amortization[[#Headers],[ngày
thanh toán]])=1,LoanStart,IF(I71&gt;0,EDATE(C71,1),"")),""),"")</f>
        <v>45419</v>
      </c>
      <c r="D72" s="19">
        <f ca="1">IF(ROW()-ROW(Amortization[[#Headers],[số dư
đầu kỳ]])=1,LoanAmount,IF(Amortization[[#This Row],[ngày
thanh toán]]="",0,INDEX(Amortization[], ROW()-4,8)))</f>
        <v>181153.95182556671</v>
      </c>
      <c r="E72" s="19">
        <f ca="1">IF(ValuesEntered,IF(ROW()-ROW(Amortization[[#Headers],[lãi suất]])=1,-IPMT(InterestRate/12,1,DurationOfLoan-ROWS($C$4:C72)+1,Amortization[[#This Row],[số dư
đầu kỳ]]),IFERROR(-IPMT(InterestRate/12,1,Amortization[[#This Row],['#
còn lại]],D73),0)),0)</f>
        <v>753.47965296728739</v>
      </c>
      <c r="F72" s="19">
        <f ca="1">IFERROR(IF(AND(ValuesEntered,Amortization[[#This Row],[ngày
thanh toán]]&lt;&gt;""),-PPMT(InterestRate/12,1,DurationOfLoan-ROWS($C$4:C72)+1,Amortization[[#This Row],[số dư
đầu kỳ]]),""),0)</f>
        <v>318.83511341774988</v>
      </c>
      <c r="G72" s="19">
        <f ca="1">IF(Amortization[[#This Row],[ngày
thanh toán]]="",0,PropertyTaxAmount)</f>
        <v>375</v>
      </c>
      <c r="H72" s="19">
        <f ca="1">IF(Amortization[[#This Row],[ngày
thanh toán]]="",0,Amortization[[#This Row],[lãi suất]]+Amortization[[#This Row],[gốc]]+Amortization[[#This Row],[thuế
bất động sản]])</f>
        <v>1447.3147663850373</v>
      </c>
      <c r="I72" s="19">
        <f ca="1">IF(Amortization[[#This Row],[ngày
thanh toán]]="",0,Amortization[[#This Row],[số dư
đầu kỳ]]-Amortization[[#This Row],[gốc]])</f>
        <v>180835.11671214897</v>
      </c>
      <c r="J72" s="23">
        <f ca="1">IF(Amortization[[#This Row],[số dư
cuối kỳ]]&gt;0,LastRow-ROW(),0)</f>
        <v>291</v>
      </c>
    </row>
    <row r="73" spans="2:10" ht="15" customHeight="1" x14ac:dyDescent="0.25">
      <c r="B73" s="22">
        <f>ROWS($B$4:B73)</f>
        <v>70</v>
      </c>
      <c r="C73" s="13">
        <f ca="1">IF(ValuesEntered,IF(Amortization[[#This Row],['#]]&lt;=DurationOfLoan,IF(ROW()-ROW(Amortization[[#Headers],[ngày
thanh toán]])=1,LoanStart,IF(I72&gt;0,EDATE(C72,1),"")),""),"")</f>
        <v>45450</v>
      </c>
      <c r="D73" s="19">
        <f ca="1">IF(ROW()-ROW(Amortization[[#Headers],[số dư
đầu kỳ]])=1,LoanAmount,IF(Amortization[[#This Row],[ngày
thanh toán]]="",0,INDEX(Amortization[], ROW()-4,8)))</f>
        <v>180835.11671214897</v>
      </c>
      <c r="E73" s="19">
        <f ca="1">IF(ValuesEntered,IF(ROW()-ROW(Amortization[[#Headers],[lãi suất]])=1,-IPMT(InterestRate/12,1,DurationOfLoan-ROWS($C$4:C73)+1,Amortization[[#This Row],[số dư
đầu kỳ]]),IFERROR(-IPMT(InterestRate/12,1,Amortization[[#This Row],['#
còn lại]],D74),0)),0)</f>
        <v>752.14563799621658</v>
      </c>
      <c r="F73" s="19">
        <f ca="1">IFERROR(IF(AND(ValuesEntered,Amortization[[#This Row],[ngày
thanh toán]]&lt;&gt;""),-PPMT(InterestRate/12,1,DurationOfLoan-ROWS($C$4:C73)+1,Amortization[[#This Row],[số dư
đầu kỳ]]),""),0)</f>
        <v>320.16359305699041</v>
      </c>
      <c r="G73" s="19">
        <f ca="1">IF(Amortization[[#This Row],[ngày
thanh toán]]="",0,PropertyTaxAmount)</f>
        <v>375</v>
      </c>
      <c r="H73" s="19">
        <f ca="1">IF(Amortization[[#This Row],[ngày
thanh toán]]="",0,Amortization[[#This Row],[lãi suất]]+Amortization[[#This Row],[gốc]]+Amortization[[#This Row],[thuế
bất động sản]])</f>
        <v>1447.309231053207</v>
      </c>
      <c r="I73" s="19">
        <f ca="1">IF(Amortization[[#This Row],[ngày
thanh toán]]="",0,Amortization[[#This Row],[số dư
đầu kỳ]]-Amortization[[#This Row],[gốc]])</f>
        <v>180514.95311909198</v>
      </c>
      <c r="J73" s="23">
        <f ca="1">IF(Amortization[[#This Row],[số dư
cuối kỳ]]&gt;0,LastRow-ROW(),0)</f>
        <v>290</v>
      </c>
    </row>
    <row r="74" spans="2:10" ht="15" customHeight="1" x14ac:dyDescent="0.25">
      <c r="B74" s="22">
        <f>ROWS($B$4:B74)</f>
        <v>71</v>
      </c>
      <c r="C74" s="13">
        <f ca="1">IF(ValuesEntered,IF(Amortization[[#This Row],['#]]&lt;=DurationOfLoan,IF(ROW()-ROW(Amortization[[#Headers],[ngày
thanh toán]])=1,LoanStart,IF(I73&gt;0,EDATE(C73,1),"")),""),"")</f>
        <v>45480</v>
      </c>
      <c r="D74" s="19">
        <f ca="1">IF(ROW()-ROW(Amortization[[#Headers],[số dư
đầu kỳ]])=1,LoanAmount,IF(Amortization[[#This Row],[ngày
thanh toán]]="",0,INDEX(Amortization[], ROW()-4,8)))</f>
        <v>180514.95311909198</v>
      </c>
      <c r="E74" s="19">
        <f ca="1">IF(ValuesEntered,IF(ROW()-ROW(Amortization[[#Headers],[lãi suất]])=1,-IPMT(InterestRate/12,1,DurationOfLoan-ROWS($C$4:C74)+1,Amortization[[#This Row],[số dư
đầu kỳ]]),IFERROR(-IPMT(InterestRate/12,1,Amortization[[#This Row],['#
còn lại]],D75),0)),0)</f>
        <v>750.80606462943297</v>
      </c>
      <c r="F74" s="19">
        <f ca="1">IFERROR(IF(AND(ValuesEntered,Amortization[[#This Row],[ngày
thanh toán]]&lt;&gt;""),-PPMT(InterestRate/12,1,DurationOfLoan-ROWS($C$4:C74)+1,Amortization[[#This Row],[số dư
đầu kỳ]]),""),0)</f>
        <v>321.49760802806122</v>
      </c>
      <c r="G74" s="19">
        <f ca="1">IF(Amortization[[#This Row],[ngày
thanh toán]]="",0,PropertyTaxAmount)</f>
        <v>375</v>
      </c>
      <c r="H74" s="19">
        <f ca="1">IF(Amortization[[#This Row],[ngày
thanh toán]]="",0,Amortization[[#This Row],[lãi suất]]+Amortization[[#This Row],[gốc]]+Amortization[[#This Row],[thuế
bất động sản]])</f>
        <v>1447.3036726574942</v>
      </c>
      <c r="I74" s="19">
        <f ca="1">IF(Amortization[[#This Row],[ngày
thanh toán]]="",0,Amortization[[#This Row],[số dư
đầu kỳ]]-Amortization[[#This Row],[gốc]])</f>
        <v>180193.45551106392</v>
      </c>
      <c r="J74" s="23">
        <f ca="1">IF(Amortization[[#This Row],[số dư
cuối kỳ]]&gt;0,LastRow-ROW(),0)</f>
        <v>289</v>
      </c>
    </row>
    <row r="75" spans="2:10" ht="15" customHeight="1" x14ac:dyDescent="0.25">
      <c r="B75" s="22">
        <f>ROWS($B$4:B75)</f>
        <v>72</v>
      </c>
      <c r="C75" s="13">
        <f ca="1">IF(ValuesEntered,IF(Amortization[[#This Row],['#]]&lt;=DurationOfLoan,IF(ROW()-ROW(Amortization[[#Headers],[ngày
thanh toán]])=1,LoanStart,IF(I74&gt;0,EDATE(C74,1),"")),""),"")</f>
        <v>45511</v>
      </c>
      <c r="D75" s="19">
        <f ca="1">IF(ROW()-ROW(Amortization[[#Headers],[số dư
đầu kỳ]])=1,LoanAmount,IF(Amortization[[#This Row],[ngày
thanh toán]]="",0,INDEX(Amortization[], ROW()-4,8)))</f>
        <v>180193.45551106392</v>
      </c>
      <c r="E75" s="19">
        <f ca="1">IF(ValuesEntered,IF(ROW()-ROW(Amortization[[#Headers],[lãi suất]])=1,-IPMT(InterestRate/12,1,DurationOfLoan-ROWS($C$4:C75)+1,Amortization[[#This Row],[số dư
đầu kỳ]]),IFERROR(-IPMT(InterestRate/12,1,Amortization[[#This Row],['#
còn lại]],D76),0)),0)</f>
        <v>749.46090970695457</v>
      </c>
      <c r="F75" s="19">
        <f ca="1">IFERROR(IF(AND(ValuesEntered,Amortization[[#This Row],[ngày
thanh toán]]&lt;&gt;""),-PPMT(InterestRate/12,1,DurationOfLoan-ROWS($C$4:C75)+1,Amortization[[#This Row],[số dư
đầu kỳ]]),""),0)</f>
        <v>322.83718139484472</v>
      </c>
      <c r="G75" s="19">
        <f ca="1">IF(Amortization[[#This Row],[ngày
thanh toán]]="",0,PropertyTaxAmount)</f>
        <v>375</v>
      </c>
      <c r="H75" s="19">
        <f ca="1">IF(Amortization[[#This Row],[ngày
thanh toán]]="",0,Amortization[[#This Row],[lãi suất]]+Amortization[[#This Row],[gốc]]+Amortization[[#This Row],[thuế
bất động sản]])</f>
        <v>1447.2980911017994</v>
      </c>
      <c r="I75" s="19">
        <f ca="1">IF(Amortization[[#This Row],[ngày
thanh toán]]="",0,Amortization[[#This Row],[số dư
đầu kỳ]]-Amortization[[#This Row],[gốc]])</f>
        <v>179870.61832966909</v>
      </c>
      <c r="J75" s="23">
        <f ca="1">IF(Amortization[[#This Row],[số dư
cuối kỳ]]&gt;0,LastRow-ROW(),0)</f>
        <v>288</v>
      </c>
    </row>
    <row r="76" spans="2:10" ht="15" customHeight="1" x14ac:dyDescent="0.25">
      <c r="B76" s="22">
        <f>ROWS($B$4:B76)</f>
        <v>73</v>
      </c>
      <c r="C76" s="13">
        <f ca="1">IF(ValuesEntered,IF(Amortization[[#This Row],['#]]&lt;=DurationOfLoan,IF(ROW()-ROW(Amortization[[#Headers],[ngày
thanh toán]])=1,LoanStart,IF(I75&gt;0,EDATE(C75,1),"")),""),"")</f>
        <v>45542</v>
      </c>
      <c r="D76" s="19">
        <f ca="1">IF(ROW()-ROW(Amortization[[#Headers],[số dư
đầu kỳ]])=1,LoanAmount,IF(Amortization[[#This Row],[ngày
thanh toán]]="",0,INDEX(Amortization[], ROW()-4,8)))</f>
        <v>179870.61832966909</v>
      </c>
      <c r="E76" s="19">
        <f ca="1">IF(ValuesEntered,IF(ROW()-ROW(Amortization[[#Headers],[lãi suất]])=1,-IPMT(InterestRate/12,1,DurationOfLoan-ROWS($C$4:C76)+1,Amortization[[#This Row],[số dư
đầu kỳ]]),IFERROR(-IPMT(InterestRate/12,1,Amortization[[#This Row],['#
còn lại]],D77),0)),0)</f>
        <v>748.11014997229904</v>
      </c>
      <c r="F76" s="19">
        <f ca="1">IFERROR(IF(AND(ValuesEntered,Amortization[[#This Row],[ngày
thanh toán]]&lt;&gt;""),-PPMT(InterestRate/12,1,DurationOfLoan-ROWS($C$4:C76)+1,Amortization[[#This Row],[số dư
đầu kỳ]]),""),0)</f>
        <v>324.18233631732335</v>
      </c>
      <c r="G76" s="19">
        <f ca="1">IF(Amortization[[#This Row],[ngày
thanh toán]]="",0,PropertyTaxAmount)</f>
        <v>375</v>
      </c>
      <c r="H76" s="19">
        <f ca="1">IF(Amortization[[#This Row],[ngày
thanh toán]]="",0,Amortization[[#This Row],[lãi suất]]+Amortization[[#This Row],[gốc]]+Amortization[[#This Row],[thuế
bất động sản]])</f>
        <v>1447.2924862896225</v>
      </c>
      <c r="I76" s="19">
        <f ca="1">IF(Amortization[[#This Row],[ngày
thanh toán]]="",0,Amortization[[#This Row],[số dư
đầu kỳ]]-Amortization[[#This Row],[gốc]])</f>
        <v>179546.43599335177</v>
      </c>
      <c r="J76" s="23">
        <f ca="1">IF(Amortization[[#This Row],[số dư
cuối kỳ]]&gt;0,LastRow-ROW(),0)</f>
        <v>287</v>
      </c>
    </row>
    <row r="77" spans="2:10" ht="15" customHeight="1" x14ac:dyDescent="0.25">
      <c r="B77" s="22">
        <f>ROWS($B$4:B77)</f>
        <v>74</v>
      </c>
      <c r="C77" s="13">
        <f ca="1">IF(ValuesEntered,IF(Amortization[[#This Row],['#]]&lt;=DurationOfLoan,IF(ROW()-ROW(Amortization[[#Headers],[ngày
thanh toán]])=1,LoanStart,IF(I76&gt;0,EDATE(C76,1),"")),""),"")</f>
        <v>45572</v>
      </c>
      <c r="D77" s="19">
        <f ca="1">IF(ROW()-ROW(Amortization[[#Headers],[số dư
đầu kỳ]])=1,LoanAmount,IF(Amortization[[#This Row],[ngày
thanh toán]]="",0,INDEX(Amortization[], ROW()-4,8)))</f>
        <v>179546.43599335177</v>
      </c>
      <c r="E77" s="19">
        <f ca="1">IF(ValuesEntered,IF(ROW()-ROW(Amortization[[#Headers],[lãi suất]])=1,-IPMT(InterestRate/12,1,DurationOfLoan-ROWS($C$4:C77)+1,Amortization[[#This Row],[số dư
đầu kỳ]]),IFERROR(-IPMT(InterestRate/12,1,Amortization[[#This Row],['#
còn lại]],D78),0)),0)</f>
        <v>746.75376207208251</v>
      </c>
      <c r="F77" s="19">
        <f ca="1">IFERROR(IF(AND(ValuesEntered,Amortization[[#This Row],[ngày
thanh toán]]&lt;&gt;""),-PPMT(InterestRate/12,1,DurationOfLoan-ROWS($C$4:C77)+1,Amortization[[#This Row],[số dư
đầu kỳ]]),""),0)</f>
        <v>325.53309605197876</v>
      </c>
      <c r="G77" s="19">
        <f ca="1">IF(Amortization[[#This Row],[ngày
thanh toán]]="",0,PropertyTaxAmount)</f>
        <v>375</v>
      </c>
      <c r="H77" s="19">
        <f ca="1">IF(Amortization[[#This Row],[ngày
thanh toán]]="",0,Amortization[[#This Row],[lãi suất]]+Amortization[[#This Row],[gốc]]+Amortization[[#This Row],[thuế
bất động sản]])</f>
        <v>1447.2868581240614</v>
      </c>
      <c r="I77" s="19">
        <f ca="1">IF(Amortization[[#This Row],[ngày
thanh toán]]="",0,Amortization[[#This Row],[số dư
đầu kỳ]]-Amortization[[#This Row],[gốc]])</f>
        <v>179220.90289729979</v>
      </c>
      <c r="J77" s="23">
        <f ca="1">IF(Amortization[[#This Row],[số dư
cuối kỳ]]&gt;0,LastRow-ROW(),0)</f>
        <v>286</v>
      </c>
    </row>
    <row r="78" spans="2:10" ht="15" customHeight="1" x14ac:dyDescent="0.25">
      <c r="B78" s="22">
        <f>ROWS($B$4:B78)</f>
        <v>75</v>
      </c>
      <c r="C78" s="13">
        <f ca="1">IF(ValuesEntered,IF(Amortization[[#This Row],['#]]&lt;=DurationOfLoan,IF(ROW()-ROW(Amortization[[#Headers],[ngày
thanh toán]])=1,LoanStart,IF(I77&gt;0,EDATE(C77,1),"")),""),"")</f>
        <v>45603</v>
      </c>
      <c r="D78" s="19">
        <f ca="1">IF(ROW()-ROW(Amortization[[#Headers],[số dư
đầu kỳ]])=1,LoanAmount,IF(Amortization[[#This Row],[ngày
thanh toán]]="",0,INDEX(Amortization[], ROW()-4,8)))</f>
        <v>179220.90289729979</v>
      </c>
      <c r="E78" s="19">
        <f ca="1">IF(ValuesEntered,IF(ROW()-ROW(Amortization[[#Headers],[lãi suất]])=1,-IPMT(InterestRate/12,1,DurationOfLoan-ROWS($C$4:C78)+1,Amortization[[#This Row],[số dư
đầu kỳ]]),IFERROR(-IPMT(InterestRate/12,1,Amortization[[#This Row],['#
còn lại]],D79),0)),0)</f>
        <v>745.39172255561493</v>
      </c>
      <c r="F78" s="19">
        <f ca="1">IFERROR(IF(AND(ValuesEntered,Amortization[[#This Row],[ngày
thanh toán]]&lt;&gt;""),-PPMT(InterestRate/12,1,DurationOfLoan-ROWS($C$4:C78)+1,Amortization[[#This Row],[số dư
đầu kỳ]]),""),0)</f>
        <v>326.88948395219546</v>
      </c>
      <c r="G78" s="19">
        <f ca="1">IF(Amortization[[#This Row],[ngày
thanh toán]]="",0,PropertyTaxAmount)</f>
        <v>375</v>
      </c>
      <c r="H78" s="19">
        <f ca="1">IF(Amortization[[#This Row],[ngày
thanh toán]]="",0,Amortization[[#This Row],[lãi suất]]+Amortization[[#This Row],[gốc]]+Amortization[[#This Row],[thuế
bất động sản]])</f>
        <v>1447.2812065078103</v>
      </c>
      <c r="I78" s="19">
        <f ca="1">IF(Amortization[[#This Row],[ngày
thanh toán]]="",0,Amortization[[#This Row],[số dư
đầu kỳ]]-Amortization[[#This Row],[gốc]])</f>
        <v>178894.01341334759</v>
      </c>
      <c r="J78" s="23">
        <f ca="1">IF(Amortization[[#This Row],[số dư
cuối kỳ]]&gt;0,LastRow-ROW(),0)</f>
        <v>285</v>
      </c>
    </row>
    <row r="79" spans="2:10" ht="15" customHeight="1" x14ac:dyDescent="0.25">
      <c r="B79" s="22">
        <f>ROWS($B$4:B79)</f>
        <v>76</v>
      </c>
      <c r="C79" s="13">
        <f ca="1">IF(ValuesEntered,IF(Amortization[[#This Row],['#]]&lt;=DurationOfLoan,IF(ROW()-ROW(Amortization[[#Headers],[ngày
thanh toán]])=1,LoanStart,IF(I78&gt;0,EDATE(C78,1),"")),""),"")</f>
        <v>45633</v>
      </c>
      <c r="D79" s="19">
        <f ca="1">IF(ROW()-ROW(Amortization[[#Headers],[số dư
đầu kỳ]])=1,LoanAmount,IF(Amortization[[#This Row],[ngày
thanh toán]]="",0,INDEX(Amortization[], ROW()-4,8)))</f>
        <v>178894.01341334759</v>
      </c>
      <c r="E79" s="19">
        <f ca="1">IF(ValuesEntered,IF(ROW()-ROW(Amortization[[#Headers],[lãi suất]])=1,-IPMT(InterestRate/12,1,DurationOfLoan-ROWS($C$4:C79)+1,Amortization[[#This Row],[số dư
đầu kỳ]]),IFERROR(-IPMT(InterestRate/12,1,Amortization[[#This Row],['#
còn lại]],D80),0)),0)</f>
        <v>744.02400787449551</v>
      </c>
      <c r="F79" s="19">
        <f ca="1">IFERROR(IF(AND(ValuesEntered,Amortization[[#This Row],[ngày
thanh toán]]&lt;&gt;""),-PPMT(InterestRate/12,1,DurationOfLoan-ROWS($C$4:C79)+1,Amortization[[#This Row],[số dư
đầu kỳ]]),""),0)</f>
        <v>328.25152346866287</v>
      </c>
      <c r="G79" s="19">
        <f ca="1">IF(Amortization[[#This Row],[ngày
thanh toán]]="",0,PropertyTaxAmount)</f>
        <v>375</v>
      </c>
      <c r="H79" s="19">
        <f ca="1">IF(Amortization[[#This Row],[ngày
thanh toán]]="",0,Amortization[[#This Row],[lãi suất]]+Amortization[[#This Row],[gốc]]+Amortization[[#This Row],[thuế
bất động sản]])</f>
        <v>1447.2755313431585</v>
      </c>
      <c r="I79" s="19">
        <f ca="1">IF(Amortization[[#This Row],[ngày
thanh toán]]="",0,Amortization[[#This Row],[số dư
đầu kỳ]]-Amortization[[#This Row],[gốc]])</f>
        <v>178565.76188987892</v>
      </c>
      <c r="J79" s="23">
        <f ca="1">IF(Amortization[[#This Row],[số dư
cuối kỳ]]&gt;0,LastRow-ROW(),0)</f>
        <v>284</v>
      </c>
    </row>
    <row r="80" spans="2:10" ht="15" customHeight="1" x14ac:dyDescent="0.25">
      <c r="B80" s="22">
        <f>ROWS($B$4:B80)</f>
        <v>77</v>
      </c>
      <c r="C80" s="13">
        <f ca="1">IF(ValuesEntered,IF(Amortization[[#This Row],['#]]&lt;=DurationOfLoan,IF(ROW()-ROW(Amortization[[#Headers],[ngày
thanh toán]])=1,LoanStart,IF(I79&gt;0,EDATE(C79,1),"")),""),"")</f>
        <v>45664</v>
      </c>
      <c r="D80" s="19">
        <f ca="1">IF(ROW()-ROW(Amortization[[#Headers],[số dư
đầu kỳ]])=1,LoanAmount,IF(Amortization[[#This Row],[ngày
thanh toán]]="",0,INDEX(Amortization[], ROW()-4,8)))</f>
        <v>178565.76188987892</v>
      </c>
      <c r="E80" s="19">
        <f ca="1">IF(ValuesEntered,IF(ROW()-ROW(Amortization[[#Headers],[lãi suất]])=1,-IPMT(InterestRate/12,1,DurationOfLoan-ROWS($C$4:C80)+1,Amortization[[#This Row],[số dư
đầu kỳ]]),IFERROR(-IPMT(InterestRate/12,1,Amortization[[#This Row],['#
còn lại]],D81),0)),0)</f>
        <v>742.65059438220476</v>
      </c>
      <c r="F80" s="19">
        <f ca="1">IFERROR(IF(AND(ValuesEntered,Amortization[[#This Row],[ngày
thanh toán]]&lt;&gt;""),-PPMT(InterestRate/12,1,DurationOfLoan-ROWS($C$4:C80)+1,Amortization[[#This Row],[số dư
đầu kỳ]]),""),0)</f>
        <v>329.61923814978235</v>
      </c>
      <c r="G80" s="19">
        <f ca="1">IF(Amortization[[#This Row],[ngày
thanh toán]]="",0,PropertyTaxAmount)</f>
        <v>375</v>
      </c>
      <c r="H80" s="19">
        <f ca="1">IF(Amortization[[#This Row],[ngày
thanh toán]]="",0,Amortization[[#This Row],[lãi suất]]+Amortization[[#This Row],[gốc]]+Amortization[[#This Row],[thuế
bất động sản]])</f>
        <v>1447.269832531987</v>
      </c>
      <c r="I80" s="19">
        <f ca="1">IF(Amortization[[#This Row],[ngày
thanh toán]]="",0,Amortization[[#This Row],[số dư
đầu kỳ]]-Amortization[[#This Row],[gốc]])</f>
        <v>178236.14265172914</v>
      </c>
      <c r="J80" s="23">
        <f ca="1">IF(Amortization[[#This Row],[số dư
cuối kỳ]]&gt;0,LastRow-ROW(),0)</f>
        <v>283</v>
      </c>
    </row>
    <row r="81" spans="2:10" ht="15" customHeight="1" x14ac:dyDescent="0.25">
      <c r="B81" s="22">
        <f>ROWS($B$4:B81)</f>
        <v>78</v>
      </c>
      <c r="C81" s="13">
        <f ca="1">IF(ValuesEntered,IF(Amortization[[#This Row],['#]]&lt;=DurationOfLoan,IF(ROW()-ROW(Amortization[[#Headers],[ngày
thanh toán]])=1,LoanStart,IF(I80&gt;0,EDATE(C80,1),"")),""),"")</f>
        <v>45695</v>
      </c>
      <c r="D81" s="19">
        <f ca="1">IF(ROW()-ROW(Amortization[[#Headers],[số dư
đầu kỳ]])=1,LoanAmount,IF(Amortization[[#This Row],[ngày
thanh toán]]="",0,INDEX(Amortization[], ROW()-4,8)))</f>
        <v>178236.14265172914</v>
      </c>
      <c r="E81" s="19">
        <f ca="1">IF(ValuesEntered,IF(ROW()-ROW(Amortization[[#Headers],[lãi suất]])=1,-IPMT(InterestRate/12,1,DurationOfLoan-ROWS($C$4:C81)+1,Amortization[[#This Row],[số dư
đầu kỳ]]),IFERROR(-IPMT(InterestRate/12,1,Amortization[[#This Row],['#
còn lại]],D82),0)),0)</f>
        <v>741.27145833369616</v>
      </c>
      <c r="F81" s="19">
        <f ca="1">IFERROR(IF(AND(ValuesEntered,Amortization[[#This Row],[ngày
thanh toán]]&lt;&gt;""),-PPMT(InterestRate/12,1,DurationOfLoan-ROWS($C$4:C81)+1,Amortization[[#This Row],[số dư
đầu kỳ]]),""),0)</f>
        <v>330.99265164207299</v>
      </c>
      <c r="G81" s="19">
        <f ca="1">IF(Amortization[[#This Row],[ngày
thanh toán]]="",0,PropertyTaxAmount)</f>
        <v>375</v>
      </c>
      <c r="H81" s="19">
        <f ca="1">IF(Amortization[[#This Row],[ngày
thanh toán]]="",0,Amortization[[#This Row],[lãi suất]]+Amortization[[#This Row],[gốc]]+Amortization[[#This Row],[thuế
bất động sản]])</f>
        <v>1447.2641099757691</v>
      </c>
      <c r="I81" s="19">
        <f ca="1">IF(Amortization[[#This Row],[ngày
thanh toán]]="",0,Amortization[[#This Row],[số dư
đầu kỳ]]-Amortization[[#This Row],[gốc]])</f>
        <v>177905.15000008707</v>
      </c>
      <c r="J81" s="23">
        <f ca="1">IF(Amortization[[#This Row],[số dư
cuối kỳ]]&gt;0,LastRow-ROW(),0)</f>
        <v>282</v>
      </c>
    </row>
    <row r="82" spans="2:10" ht="15" customHeight="1" x14ac:dyDescent="0.25">
      <c r="B82" s="22">
        <f>ROWS($B$4:B82)</f>
        <v>79</v>
      </c>
      <c r="C82" s="13">
        <f ca="1">IF(ValuesEntered,IF(Amortization[[#This Row],['#]]&lt;=DurationOfLoan,IF(ROW()-ROW(Amortization[[#Headers],[ngày
thanh toán]])=1,LoanStart,IF(I81&gt;0,EDATE(C81,1),"")),""),"")</f>
        <v>45723</v>
      </c>
      <c r="D82" s="19">
        <f ca="1">IF(ROW()-ROW(Amortization[[#Headers],[số dư
đầu kỳ]])=1,LoanAmount,IF(Amortization[[#This Row],[ngày
thanh toán]]="",0,INDEX(Amortization[], ROW()-4,8)))</f>
        <v>177905.15000008707</v>
      </c>
      <c r="E82" s="19">
        <f ca="1">IF(ValuesEntered,IF(ROW()-ROW(Amortization[[#Headers],[lãi suất]])=1,-IPMT(InterestRate/12,1,DurationOfLoan-ROWS($C$4:C82)+1,Amortization[[#This Row],[số dư
đầu kỳ]]),IFERROR(-IPMT(InterestRate/12,1,Amortization[[#This Row],['#
còn lại]],D83),0)),0)</f>
        <v>739.8865758849854</v>
      </c>
      <c r="F82" s="19">
        <f ca="1">IFERROR(IF(AND(ValuesEntered,Amortization[[#This Row],[ngày
thanh toán]]&lt;&gt;""),-PPMT(InterestRate/12,1,DurationOfLoan-ROWS($C$4:C82)+1,Amortization[[#This Row],[số dư
đầu kỳ]]),""),0)</f>
        <v>332.37178769058164</v>
      </c>
      <c r="G82" s="19">
        <f ca="1">IF(Amortization[[#This Row],[ngày
thanh toán]]="",0,PropertyTaxAmount)</f>
        <v>375</v>
      </c>
      <c r="H82" s="19">
        <f ca="1">IF(Amortization[[#This Row],[ngày
thanh toán]]="",0,Amortization[[#This Row],[lãi suất]]+Amortization[[#This Row],[gốc]]+Amortization[[#This Row],[thuế
bất động sản]])</f>
        <v>1447.258363575567</v>
      </c>
      <c r="I82" s="19">
        <f ca="1">IF(Amortization[[#This Row],[ngày
thanh toán]]="",0,Amortization[[#This Row],[số dư
đầu kỳ]]-Amortization[[#This Row],[gốc]])</f>
        <v>177572.77821239649</v>
      </c>
      <c r="J82" s="23">
        <f ca="1">IF(Amortization[[#This Row],[số dư
cuối kỳ]]&gt;0,LastRow-ROW(),0)</f>
        <v>281</v>
      </c>
    </row>
    <row r="83" spans="2:10" ht="15" customHeight="1" x14ac:dyDescent="0.25">
      <c r="B83" s="22">
        <f>ROWS($B$4:B83)</f>
        <v>80</v>
      </c>
      <c r="C83" s="13">
        <f ca="1">IF(ValuesEntered,IF(Amortization[[#This Row],['#]]&lt;=DurationOfLoan,IF(ROW()-ROW(Amortization[[#Headers],[ngày
thanh toán]])=1,LoanStart,IF(I82&gt;0,EDATE(C82,1),"")),""),"")</f>
        <v>45754</v>
      </c>
      <c r="D83" s="19">
        <f ca="1">IF(ROW()-ROW(Amortization[[#Headers],[số dư
đầu kỳ]])=1,LoanAmount,IF(Amortization[[#This Row],[ngày
thanh toán]]="",0,INDEX(Amortization[], ROW()-4,8)))</f>
        <v>177572.77821239649</v>
      </c>
      <c r="E83" s="19">
        <f ca="1">IF(ValuesEntered,IF(ROW()-ROW(Amortization[[#Headers],[lãi suất]])=1,-IPMT(InterestRate/12,1,DurationOfLoan-ROWS($C$4:C83)+1,Amortization[[#This Row],[số dư
đầu kỳ]]),IFERROR(-IPMT(InterestRate/12,1,Amortization[[#This Row],['#
còn lại]],D84),0)),0)</f>
        <v>738.49592309273828</v>
      </c>
      <c r="F83" s="19">
        <f ca="1">IFERROR(IF(AND(ValuesEntered,Amortization[[#This Row],[ngày
thanh toán]]&lt;&gt;""),-PPMT(InterestRate/12,1,DurationOfLoan-ROWS($C$4:C83)+1,Amortization[[#This Row],[số dư
đầu kỳ]]),""),0)</f>
        <v>333.75667013929251</v>
      </c>
      <c r="G83" s="19">
        <f ca="1">IF(Amortization[[#This Row],[ngày
thanh toán]]="",0,PropertyTaxAmount)</f>
        <v>375</v>
      </c>
      <c r="H83" s="19">
        <f ca="1">IF(Amortization[[#This Row],[ngày
thanh toán]]="",0,Amortization[[#This Row],[lãi suất]]+Amortization[[#This Row],[gốc]]+Amortization[[#This Row],[thuế
bất động sản]])</f>
        <v>1447.2525932320309</v>
      </c>
      <c r="I83" s="19">
        <f ca="1">IF(Amortization[[#This Row],[ngày
thanh toán]]="",0,Amortization[[#This Row],[số dư
đầu kỳ]]-Amortization[[#This Row],[gốc]])</f>
        <v>177239.02154225719</v>
      </c>
      <c r="J83" s="23">
        <f ca="1">IF(Amortization[[#This Row],[số dư
cuối kỳ]]&gt;0,LastRow-ROW(),0)</f>
        <v>280</v>
      </c>
    </row>
    <row r="84" spans="2:10" ht="15" customHeight="1" x14ac:dyDescent="0.25">
      <c r="B84" s="22">
        <f>ROWS($B$4:B84)</f>
        <v>81</v>
      </c>
      <c r="C84" s="13">
        <f ca="1">IF(ValuesEntered,IF(Amortization[[#This Row],['#]]&lt;=DurationOfLoan,IF(ROW()-ROW(Amortization[[#Headers],[ngày
thanh toán]])=1,LoanStart,IF(I83&gt;0,EDATE(C83,1),"")),""),"")</f>
        <v>45784</v>
      </c>
      <c r="D84" s="19">
        <f ca="1">IF(ROW()-ROW(Amortization[[#Headers],[số dư
đầu kỳ]])=1,LoanAmount,IF(Amortization[[#This Row],[ngày
thanh toán]]="",0,INDEX(Amortization[], ROW()-4,8)))</f>
        <v>177239.02154225719</v>
      </c>
      <c r="E84" s="19">
        <f ca="1">IF(ValuesEntered,IF(ROW()-ROW(Amortization[[#Headers],[lãi suất]])=1,-IPMT(InterestRate/12,1,DurationOfLoan-ROWS($C$4:C84)+1,Amortization[[#This Row],[số dư
đầu kỳ]]),IFERROR(-IPMT(InterestRate/12,1,Amortization[[#This Row],['#
còn lại]],D85),0)),0)</f>
        <v>737.09947591385696</v>
      </c>
      <c r="F84" s="19">
        <f ca="1">IFERROR(IF(AND(ValuesEntered,Amortization[[#This Row],[ngày
thanh toán]]&lt;&gt;""),-PPMT(InterestRate/12,1,DurationOfLoan-ROWS($C$4:C84)+1,Amortization[[#This Row],[số dư
đầu kỳ]]),""),0)</f>
        <v>335.14732293153958</v>
      </c>
      <c r="G84" s="19">
        <f ca="1">IF(Amortization[[#This Row],[ngày
thanh toán]]="",0,PropertyTaxAmount)</f>
        <v>375</v>
      </c>
      <c r="H84" s="19">
        <f ca="1">IF(Amortization[[#This Row],[ngày
thanh toán]]="",0,Amortization[[#This Row],[lãi suất]]+Amortization[[#This Row],[gốc]]+Amortization[[#This Row],[thuế
bất động sản]])</f>
        <v>1447.2467988453966</v>
      </c>
      <c r="I84" s="19">
        <f ca="1">IF(Amortization[[#This Row],[ngày
thanh toán]]="",0,Amortization[[#This Row],[số dư
đầu kỳ]]-Amortization[[#This Row],[gốc]])</f>
        <v>176903.87421932566</v>
      </c>
      <c r="J84" s="23">
        <f ca="1">IF(Amortization[[#This Row],[số dư
cuối kỳ]]&gt;0,LastRow-ROW(),0)</f>
        <v>279</v>
      </c>
    </row>
    <row r="85" spans="2:10" ht="15" customHeight="1" x14ac:dyDescent="0.25">
      <c r="B85" s="22">
        <f>ROWS($B$4:B85)</f>
        <v>82</v>
      </c>
      <c r="C85" s="13">
        <f ca="1">IF(ValuesEntered,IF(Amortization[[#This Row],['#]]&lt;=DurationOfLoan,IF(ROW()-ROW(Amortization[[#Headers],[ngày
thanh toán]])=1,LoanStart,IF(I84&gt;0,EDATE(C84,1),"")),""),"")</f>
        <v>45815</v>
      </c>
      <c r="D85" s="19">
        <f ca="1">IF(ROW()-ROW(Amortization[[#Headers],[số dư
đầu kỳ]])=1,LoanAmount,IF(Amortization[[#This Row],[ngày
thanh toán]]="",0,INDEX(Amortization[], ROW()-4,8)))</f>
        <v>176903.87421932566</v>
      </c>
      <c r="E85" s="19">
        <f ca="1">IF(ValuesEntered,IF(ROW()-ROW(Amortization[[#Headers],[lãi suất]])=1,-IPMT(InterestRate/12,1,DurationOfLoan-ROWS($C$4:C85)+1,Amortization[[#This Row],[số dư
đầu kỳ]]),IFERROR(-IPMT(InterestRate/12,1,Amortization[[#This Row],['#
còn lại]],D86),0)),0)</f>
        <v>735.69721020506358</v>
      </c>
      <c r="F85" s="19">
        <f ca="1">IFERROR(IF(AND(ValuesEntered,Amortization[[#This Row],[ngày
thanh toán]]&lt;&gt;""),-PPMT(InterestRate/12,1,DurationOfLoan-ROWS($C$4:C85)+1,Amortization[[#This Row],[số dư
đầu kỳ]]),""),0)</f>
        <v>336.54377011042101</v>
      </c>
      <c r="G85" s="19">
        <f ca="1">IF(Amortization[[#This Row],[ngày
thanh toán]]="",0,PropertyTaxAmount)</f>
        <v>375</v>
      </c>
      <c r="H85" s="19">
        <f ca="1">IF(Amortization[[#This Row],[ngày
thanh toán]]="",0,Amortization[[#This Row],[lãi suất]]+Amortization[[#This Row],[gốc]]+Amortization[[#This Row],[thuế
bất động sản]])</f>
        <v>1447.2409803154846</v>
      </c>
      <c r="I85" s="19">
        <f ca="1">IF(Amortization[[#This Row],[ngày
thanh toán]]="",0,Amortization[[#This Row],[số dư
đầu kỳ]]-Amortization[[#This Row],[gốc]])</f>
        <v>176567.33044921525</v>
      </c>
      <c r="J85" s="23">
        <f ca="1">IF(Amortization[[#This Row],[số dư
cuối kỳ]]&gt;0,LastRow-ROW(),0)</f>
        <v>278</v>
      </c>
    </row>
    <row r="86" spans="2:10" ht="15" customHeight="1" x14ac:dyDescent="0.25">
      <c r="B86" s="22">
        <f>ROWS($B$4:B86)</f>
        <v>83</v>
      </c>
      <c r="C86" s="13">
        <f ca="1">IF(ValuesEntered,IF(Amortization[[#This Row],['#]]&lt;=DurationOfLoan,IF(ROW()-ROW(Amortization[[#Headers],[ngày
thanh toán]])=1,LoanStart,IF(I85&gt;0,EDATE(C85,1),"")),""),"")</f>
        <v>45845</v>
      </c>
      <c r="D86" s="19">
        <f ca="1">IF(ROW()-ROW(Amortization[[#Headers],[số dư
đầu kỳ]])=1,LoanAmount,IF(Amortization[[#This Row],[ngày
thanh toán]]="",0,INDEX(Amortization[], ROW()-4,8)))</f>
        <v>176567.33044921525</v>
      </c>
      <c r="E86" s="19">
        <f ca="1">IF(ValuesEntered,IF(ROW()-ROW(Amortization[[#Headers],[lãi suất]])=1,-IPMT(InterestRate/12,1,DurationOfLoan-ROWS($C$4:C86)+1,Amortization[[#This Row],[số dư
đầu kỳ]]),IFERROR(-IPMT(InterestRate/12,1,Amortization[[#This Row],['#
còn lại]],D87),0)),0)</f>
        <v>734.28910172248345</v>
      </c>
      <c r="F86" s="19">
        <f ca="1">IFERROR(IF(AND(ValuesEntered,Amortization[[#This Row],[ngày
thanh toán]]&lt;&gt;""),-PPMT(InterestRate/12,1,DurationOfLoan-ROWS($C$4:C86)+1,Amortization[[#This Row],[số dư
đầu kỳ]]),""),0)</f>
        <v>337.94603581921439</v>
      </c>
      <c r="G86" s="19">
        <f ca="1">IF(Amortization[[#This Row],[ngày
thanh toán]]="",0,PropertyTaxAmount)</f>
        <v>375</v>
      </c>
      <c r="H86" s="19">
        <f ca="1">IF(Amortization[[#This Row],[ngày
thanh toán]]="",0,Amortization[[#This Row],[lãi suất]]+Amortization[[#This Row],[gốc]]+Amortization[[#This Row],[thuế
bất động sản]])</f>
        <v>1447.2351375416979</v>
      </c>
      <c r="I86" s="19">
        <f ca="1">IF(Amortization[[#This Row],[ngày
thanh toán]]="",0,Amortization[[#This Row],[số dư
đầu kỳ]]-Amortization[[#This Row],[gốc]])</f>
        <v>176229.38441339604</v>
      </c>
      <c r="J86" s="23">
        <f ca="1">IF(Amortization[[#This Row],[số dư
cuối kỳ]]&gt;0,LastRow-ROW(),0)</f>
        <v>277</v>
      </c>
    </row>
    <row r="87" spans="2:10" ht="15" customHeight="1" x14ac:dyDescent="0.25">
      <c r="B87" s="22">
        <f>ROWS($B$4:B87)</f>
        <v>84</v>
      </c>
      <c r="C87" s="13">
        <f ca="1">IF(ValuesEntered,IF(Amortization[[#This Row],['#]]&lt;=DurationOfLoan,IF(ROW()-ROW(Amortization[[#Headers],[ngày
thanh toán]])=1,LoanStart,IF(I86&gt;0,EDATE(C86,1),"")),""),"")</f>
        <v>45876</v>
      </c>
      <c r="D87" s="19">
        <f ca="1">IF(ROW()-ROW(Amortization[[#Headers],[số dư
đầu kỳ]])=1,LoanAmount,IF(Amortization[[#This Row],[ngày
thanh toán]]="",0,INDEX(Amortization[], ROW()-4,8)))</f>
        <v>176229.38441339604</v>
      </c>
      <c r="E87" s="19">
        <f ca="1">IF(ValuesEntered,IF(ROW()-ROW(Amortization[[#Headers],[lãi suất]])=1,-IPMT(InterestRate/12,1,DurationOfLoan-ROWS($C$4:C87)+1,Amortization[[#This Row],[số dư
đầu kỳ]]),IFERROR(-IPMT(InterestRate/12,1,Amortization[[#This Row],['#
còn lại]],D88),0)),0)</f>
        <v>732.875126121226</v>
      </c>
      <c r="F87" s="19">
        <f ca="1">IFERROR(IF(AND(ValuesEntered,Amortization[[#This Row],[ngày
thanh toán]]&lt;&gt;""),-PPMT(InterestRate/12,1,DurationOfLoan-ROWS($C$4:C87)+1,Amortization[[#This Row],[số dư
đầu kỳ]]),""),0)</f>
        <v>339.35414430179452</v>
      </c>
      <c r="G87" s="19">
        <f ca="1">IF(Amortization[[#This Row],[ngày
thanh toán]]="",0,PropertyTaxAmount)</f>
        <v>375</v>
      </c>
      <c r="H87" s="19">
        <f ca="1">IF(Amortization[[#This Row],[ngày
thanh toán]]="",0,Amortization[[#This Row],[lãi suất]]+Amortization[[#This Row],[gốc]]+Amortization[[#This Row],[thuế
bất động sản]])</f>
        <v>1447.2292704230206</v>
      </c>
      <c r="I87" s="19">
        <f ca="1">IF(Amortization[[#This Row],[ngày
thanh toán]]="",0,Amortization[[#This Row],[số dư
đầu kỳ]]-Amortization[[#This Row],[gốc]])</f>
        <v>175890.03026909425</v>
      </c>
      <c r="J87" s="23">
        <f ca="1">IF(Amortization[[#This Row],[số dư
cuối kỳ]]&gt;0,LastRow-ROW(),0)</f>
        <v>276</v>
      </c>
    </row>
    <row r="88" spans="2:10" ht="15" customHeight="1" x14ac:dyDescent="0.25">
      <c r="B88" s="22">
        <f>ROWS($B$4:B88)</f>
        <v>85</v>
      </c>
      <c r="C88" s="13">
        <f ca="1">IF(ValuesEntered,IF(Amortization[[#This Row],['#]]&lt;=DurationOfLoan,IF(ROW()-ROW(Amortization[[#Headers],[ngày
thanh toán]])=1,LoanStart,IF(I87&gt;0,EDATE(C87,1),"")),""),"")</f>
        <v>45907</v>
      </c>
      <c r="D88" s="19">
        <f ca="1">IF(ROW()-ROW(Amortization[[#Headers],[số dư
đầu kỳ]])=1,LoanAmount,IF(Amortization[[#This Row],[ngày
thanh toán]]="",0,INDEX(Amortization[], ROW()-4,8)))</f>
        <v>175890.03026909425</v>
      </c>
      <c r="E88" s="19">
        <f ca="1">IF(ValuesEntered,IF(ROW()-ROW(Amortization[[#Headers],[lãi suất]])=1,-IPMT(InterestRate/12,1,DurationOfLoan-ROWS($C$4:C88)+1,Amortization[[#This Row],[số dư
đầu kỳ]]),IFERROR(-IPMT(InterestRate/12,1,Amortization[[#This Row],['#
còn lại]],D89),0)),0)</f>
        <v>731.45525895496337</v>
      </c>
      <c r="F88" s="19">
        <f ca="1">IFERROR(IF(AND(ValuesEntered,Amortization[[#This Row],[ngày
thanh toán]]&lt;&gt;""),-PPMT(InterestRate/12,1,DurationOfLoan-ROWS($C$4:C88)+1,Amortization[[#This Row],[số dư
đầu kỳ]]),""),0)</f>
        <v>340.76811990305191</v>
      </c>
      <c r="G88" s="19">
        <f ca="1">IF(Amortization[[#This Row],[ngày
thanh toán]]="",0,PropertyTaxAmount)</f>
        <v>375</v>
      </c>
      <c r="H88" s="19">
        <f ca="1">IF(Amortization[[#This Row],[ngày
thanh toán]]="",0,Amortization[[#This Row],[lãi suất]]+Amortization[[#This Row],[gốc]]+Amortization[[#This Row],[thuế
bất động sản]])</f>
        <v>1447.2233788580152</v>
      </c>
      <c r="I88" s="19">
        <f ca="1">IF(Amortization[[#This Row],[ngày
thanh toán]]="",0,Amortization[[#This Row],[số dư
đầu kỳ]]-Amortization[[#This Row],[gốc]])</f>
        <v>175549.2621491912</v>
      </c>
      <c r="J88" s="23">
        <f ca="1">IF(Amortization[[#This Row],[số dư
cuối kỳ]]&gt;0,LastRow-ROW(),0)</f>
        <v>275</v>
      </c>
    </row>
    <row r="89" spans="2:10" ht="15" customHeight="1" x14ac:dyDescent="0.25">
      <c r="B89" s="22">
        <f>ROWS($B$4:B89)</f>
        <v>86</v>
      </c>
      <c r="C89" s="13">
        <f ca="1">IF(ValuesEntered,IF(Amortization[[#This Row],['#]]&lt;=DurationOfLoan,IF(ROW()-ROW(Amortization[[#Headers],[ngày
thanh toán]])=1,LoanStart,IF(I88&gt;0,EDATE(C88,1),"")),""),"")</f>
        <v>45937</v>
      </c>
      <c r="D89" s="19">
        <f ca="1">IF(ROW()-ROW(Amortization[[#Headers],[số dư
đầu kỳ]])=1,LoanAmount,IF(Amortization[[#This Row],[ngày
thanh toán]]="",0,INDEX(Amortization[], ROW()-4,8)))</f>
        <v>175549.2621491912</v>
      </c>
      <c r="E89" s="19">
        <f ca="1">IF(ValuesEntered,IF(ROW()-ROW(Amortization[[#Headers],[lãi suất]])=1,-IPMT(InterestRate/12,1,DurationOfLoan-ROWS($C$4:C89)+1,Amortization[[#This Row],[số dư
đầu kỳ]]),IFERROR(-IPMT(InterestRate/12,1,Amortization[[#This Row],['#
còn lại]],D90),0)),0)</f>
        <v>730.02947567550791</v>
      </c>
      <c r="F89" s="19">
        <f ca="1">IFERROR(IF(AND(ValuesEntered,Amortization[[#This Row],[ngày
thanh toán]]&lt;&gt;""),-PPMT(InterestRate/12,1,DurationOfLoan-ROWS($C$4:C89)+1,Amortization[[#This Row],[số dư
đầu kỳ]]),""),0)</f>
        <v>342.18798706931466</v>
      </c>
      <c r="G89" s="19">
        <f ca="1">IF(Amortization[[#This Row],[ngày
thanh toán]]="",0,PropertyTaxAmount)</f>
        <v>375</v>
      </c>
      <c r="H89" s="19">
        <f ca="1">IF(Amortization[[#This Row],[ngày
thanh toán]]="",0,Amortization[[#This Row],[lãi suất]]+Amortization[[#This Row],[gốc]]+Amortization[[#This Row],[thuế
bất động sản]])</f>
        <v>1447.2174627448226</v>
      </c>
      <c r="I89" s="19">
        <f ca="1">IF(Amortization[[#This Row],[ngày
thanh toán]]="",0,Amortization[[#This Row],[số dư
đầu kỳ]]-Amortization[[#This Row],[gốc]])</f>
        <v>175207.07416212189</v>
      </c>
      <c r="J89" s="23">
        <f ca="1">IF(Amortization[[#This Row],[số dư
cuối kỳ]]&gt;0,LastRow-ROW(),0)</f>
        <v>274</v>
      </c>
    </row>
    <row r="90" spans="2:10" ht="15" customHeight="1" x14ac:dyDescent="0.25">
      <c r="B90" s="22">
        <f>ROWS($B$4:B90)</f>
        <v>87</v>
      </c>
      <c r="C90" s="13">
        <f ca="1">IF(ValuesEntered,IF(Amortization[[#This Row],['#]]&lt;=DurationOfLoan,IF(ROW()-ROW(Amortization[[#Headers],[ngày
thanh toán]])=1,LoanStart,IF(I89&gt;0,EDATE(C89,1),"")),""),"")</f>
        <v>45968</v>
      </c>
      <c r="D90" s="19">
        <f ca="1">IF(ROW()-ROW(Amortization[[#Headers],[số dư
đầu kỳ]])=1,LoanAmount,IF(Amortization[[#This Row],[ngày
thanh toán]]="",0,INDEX(Amortization[], ROW()-4,8)))</f>
        <v>175207.07416212189</v>
      </c>
      <c r="E90" s="19">
        <f ca="1">IF(ValuesEntered,IF(ROW()-ROW(Amortization[[#Headers],[lãi suất]])=1,-IPMT(InterestRate/12,1,DurationOfLoan-ROWS($C$4:C90)+1,Amortization[[#This Row],[số dư
đầu kỳ]]),IFERROR(-IPMT(InterestRate/12,1,Amortization[[#This Row],['#
còn lại]],D91),0)),0)</f>
        <v>728.59775163238794</v>
      </c>
      <c r="F90" s="19">
        <f ca="1">IFERROR(IF(AND(ValuesEntered,Amortization[[#This Row],[ngày
thanh toán]]&lt;&gt;""),-PPMT(InterestRate/12,1,DurationOfLoan-ROWS($C$4:C90)+1,Amortization[[#This Row],[số dư
đầu kỳ]]),""),0)</f>
        <v>343.61377034877012</v>
      </c>
      <c r="G90" s="19">
        <f ca="1">IF(Amortization[[#This Row],[ngày
thanh toán]]="",0,PropertyTaxAmount)</f>
        <v>375</v>
      </c>
      <c r="H90" s="19">
        <f ca="1">IF(Amortization[[#This Row],[ngày
thanh toán]]="",0,Amortization[[#This Row],[lãi suất]]+Amortization[[#This Row],[gốc]]+Amortization[[#This Row],[thuế
bất động sản]])</f>
        <v>1447.2115219811581</v>
      </c>
      <c r="I90" s="19">
        <f ca="1">IF(Amortization[[#This Row],[ngày
thanh toán]]="",0,Amortization[[#This Row],[số dư
đầu kỳ]]-Amortization[[#This Row],[gốc]])</f>
        <v>174863.46039177311</v>
      </c>
      <c r="J90" s="23">
        <f ca="1">IF(Amortization[[#This Row],[số dư
cuối kỳ]]&gt;0,LastRow-ROW(),0)</f>
        <v>273</v>
      </c>
    </row>
    <row r="91" spans="2:10" ht="15" customHeight="1" x14ac:dyDescent="0.25">
      <c r="B91" s="22">
        <f>ROWS($B$4:B91)</f>
        <v>88</v>
      </c>
      <c r="C91" s="13">
        <f ca="1">IF(ValuesEntered,IF(Amortization[[#This Row],['#]]&lt;=DurationOfLoan,IF(ROW()-ROW(Amortization[[#Headers],[ngày
thanh toán]])=1,LoanStart,IF(I90&gt;0,EDATE(C90,1),"")),""),"")</f>
        <v>45998</v>
      </c>
      <c r="D91" s="19">
        <f ca="1">IF(ROW()-ROW(Amortization[[#Headers],[số dư
đầu kỳ]])=1,LoanAmount,IF(Amortization[[#This Row],[ngày
thanh toán]]="",0,INDEX(Amortization[], ROW()-4,8)))</f>
        <v>174863.46039177311</v>
      </c>
      <c r="E91" s="19">
        <f ca="1">IF(ValuesEntered,IF(ROW()-ROW(Amortization[[#Headers],[lãi suất]])=1,-IPMT(InterestRate/12,1,DurationOfLoan-ROWS($C$4:C91)+1,Amortization[[#This Row],[số dư
đầu kỳ]]),IFERROR(-IPMT(InterestRate/12,1,Amortization[[#This Row],['#
còn lại]],D92),0)),0)</f>
        <v>727.16006207242174</v>
      </c>
      <c r="F91" s="19">
        <f ca="1">IFERROR(IF(AND(ValuesEntered,Amortization[[#This Row],[ngày
thanh toán]]&lt;&gt;""),-PPMT(InterestRate/12,1,DurationOfLoan-ROWS($C$4:C91)+1,Amortization[[#This Row],[số dư
đầu kỳ]]),""),0)</f>
        <v>345.04549439189003</v>
      </c>
      <c r="G91" s="19">
        <f ca="1">IF(Amortization[[#This Row],[ngày
thanh toán]]="",0,PropertyTaxAmount)</f>
        <v>375</v>
      </c>
      <c r="H91" s="19">
        <f ca="1">IF(Amortization[[#This Row],[ngày
thanh toán]]="",0,Amortization[[#This Row],[lãi suất]]+Amortization[[#This Row],[gốc]]+Amortization[[#This Row],[thuế
bất động sản]])</f>
        <v>1447.2055564643117</v>
      </c>
      <c r="I91" s="19">
        <f ca="1">IF(Amortization[[#This Row],[ngày
thanh toán]]="",0,Amortization[[#This Row],[số dư
đầu kỳ]]-Amortization[[#This Row],[gốc]])</f>
        <v>174518.41489738121</v>
      </c>
      <c r="J91" s="23">
        <f ca="1">IF(Amortization[[#This Row],[số dư
cuối kỳ]]&gt;0,LastRow-ROW(),0)</f>
        <v>272</v>
      </c>
    </row>
    <row r="92" spans="2:10" ht="15" customHeight="1" x14ac:dyDescent="0.25">
      <c r="B92" s="22">
        <f>ROWS($B$4:B92)</f>
        <v>89</v>
      </c>
      <c r="C92" s="13">
        <f ca="1">IF(ValuesEntered,IF(Amortization[[#This Row],['#]]&lt;=DurationOfLoan,IF(ROW()-ROW(Amortization[[#Headers],[ngày
thanh toán]])=1,LoanStart,IF(I91&gt;0,EDATE(C91,1),"")),""),"")</f>
        <v>46029</v>
      </c>
      <c r="D92" s="19">
        <f ca="1">IF(ROW()-ROW(Amortization[[#Headers],[số dư
đầu kỳ]])=1,LoanAmount,IF(Amortization[[#This Row],[ngày
thanh toán]]="",0,INDEX(Amortization[], ROW()-4,8)))</f>
        <v>174518.41489738121</v>
      </c>
      <c r="E92" s="19">
        <f ca="1">IF(ValuesEntered,IF(ROW()-ROW(Amortization[[#Headers],[lãi suất]])=1,-IPMT(InterestRate/12,1,DurationOfLoan-ROWS($C$4:C92)+1,Amortization[[#This Row],[số dư
đầu kỳ]]),IFERROR(-IPMT(InterestRate/12,1,Amortization[[#This Row],['#
còn lại]],D93),0)),0)</f>
        <v>725.71638213928907</v>
      </c>
      <c r="F92" s="19">
        <f ca="1">IFERROR(IF(AND(ValuesEntered,Amortization[[#This Row],[ngày
thanh toán]]&lt;&gt;""),-PPMT(InterestRate/12,1,DurationOfLoan-ROWS($C$4:C92)+1,Amortization[[#This Row],[số dư
đầu kỳ]]),""),0)</f>
        <v>346.48318395185618</v>
      </c>
      <c r="G92" s="19">
        <f ca="1">IF(Amortization[[#This Row],[ngày
thanh toán]]="",0,PropertyTaxAmount)</f>
        <v>375</v>
      </c>
      <c r="H92" s="19">
        <f ca="1">IF(Amortization[[#This Row],[ngày
thanh toán]]="",0,Amortization[[#This Row],[lãi suất]]+Amortization[[#This Row],[gốc]]+Amortization[[#This Row],[thuế
bất động sản]])</f>
        <v>1447.1995660911452</v>
      </c>
      <c r="I92" s="19">
        <f ca="1">IF(Amortization[[#This Row],[ngày
thanh toán]]="",0,Amortization[[#This Row],[số dư
đầu kỳ]]-Amortization[[#This Row],[gốc]])</f>
        <v>174171.93171342937</v>
      </c>
      <c r="J92" s="23">
        <f ca="1">IF(Amortization[[#This Row],[số dư
cuối kỳ]]&gt;0,LastRow-ROW(),0)</f>
        <v>271</v>
      </c>
    </row>
    <row r="93" spans="2:10" ht="15" customHeight="1" x14ac:dyDescent="0.25">
      <c r="B93" s="22">
        <f>ROWS($B$4:B93)</f>
        <v>90</v>
      </c>
      <c r="C93" s="13">
        <f ca="1">IF(ValuesEntered,IF(Amortization[[#This Row],['#]]&lt;=DurationOfLoan,IF(ROW()-ROW(Amortization[[#Headers],[ngày
thanh toán]])=1,LoanStart,IF(I92&gt;0,EDATE(C92,1),"")),""),"")</f>
        <v>46060</v>
      </c>
      <c r="D93" s="19">
        <f ca="1">IF(ROW()-ROW(Amortization[[#Headers],[số dư
đầu kỳ]])=1,LoanAmount,IF(Amortization[[#This Row],[ngày
thanh toán]]="",0,INDEX(Amortization[], ROW()-4,8)))</f>
        <v>174171.93171342937</v>
      </c>
      <c r="E93" s="19">
        <f ca="1">IF(ValuesEntered,IF(ROW()-ROW(Amortization[[#Headers],[lãi suất]])=1,-IPMT(InterestRate/12,1,DurationOfLoan-ROWS($C$4:C93)+1,Amortization[[#This Row],[số dư
đầu kỳ]]),IFERROR(-IPMT(InterestRate/12,1,Amortization[[#This Row],['#
còn lại]],D94),0)),0)</f>
        <v>724.26668687310155</v>
      </c>
      <c r="F93" s="19">
        <f ca="1">IFERROR(IF(AND(ValuesEntered,Amortization[[#This Row],[ngày
thanh toán]]&lt;&gt;""),-PPMT(InterestRate/12,1,DurationOfLoan-ROWS($C$4:C93)+1,Amortization[[#This Row],[số dư
đầu kỳ]]),""),0)</f>
        <v>347.92686388498896</v>
      </c>
      <c r="G93" s="19">
        <f ca="1">IF(Amortization[[#This Row],[ngày
thanh toán]]="",0,PropertyTaxAmount)</f>
        <v>375</v>
      </c>
      <c r="H93" s="19">
        <f ca="1">IF(Amortization[[#This Row],[ngày
thanh toán]]="",0,Amortization[[#This Row],[lãi suất]]+Amortization[[#This Row],[gốc]]+Amortization[[#This Row],[thuế
bất động sản]])</f>
        <v>1447.1935507580906</v>
      </c>
      <c r="I93" s="19">
        <f ca="1">IF(Amortization[[#This Row],[ngày
thanh toán]]="",0,Amortization[[#This Row],[số dư
đầu kỳ]]-Amortization[[#This Row],[gốc]])</f>
        <v>173824.00484954438</v>
      </c>
      <c r="J93" s="23">
        <f ca="1">IF(Amortization[[#This Row],[số dư
cuối kỳ]]&gt;0,LastRow-ROW(),0)</f>
        <v>270</v>
      </c>
    </row>
    <row r="94" spans="2:10" ht="15" customHeight="1" x14ac:dyDescent="0.25">
      <c r="B94" s="22">
        <f>ROWS($B$4:B94)</f>
        <v>91</v>
      </c>
      <c r="C94" s="13">
        <f ca="1">IF(ValuesEntered,IF(Amortization[[#This Row],['#]]&lt;=DurationOfLoan,IF(ROW()-ROW(Amortization[[#Headers],[ngày
thanh toán]])=1,LoanStart,IF(I93&gt;0,EDATE(C93,1),"")),""),"")</f>
        <v>46088</v>
      </c>
      <c r="D94" s="19">
        <f ca="1">IF(ROW()-ROW(Amortization[[#Headers],[số dư
đầu kỳ]])=1,LoanAmount,IF(Amortization[[#This Row],[ngày
thanh toán]]="",0,INDEX(Amortization[], ROW()-4,8)))</f>
        <v>173824.00484954438</v>
      </c>
      <c r="E94" s="19">
        <f ca="1">IF(ValuesEntered,IF(ROW()-ROW(Amortization[[#Headers],[lãi suất]])=1,-IPMT(InterestRate/12,1,DurationOfLoan-ROWS($C$4:C94)+1,Amortization[[#This Row],[số dư
đầu kỳ]]),IFERROR(-IPMT(InterestRate/12,1,Amortization[[#This Row],['#
còn lại]],D95),0)),0)</f>
        <v>722.81095120997168</v>
      </c>
      <c r="F94" s="19">
        <f ca="1">IFERROR(IF(AND(ValuesEntered,Amortization[[#This Row],[ngày
thanh toán]]&lt;&gt;""),-PPMT(InterestRate/12,1,DurationOfLoan-ROWS($C$4:C94)+1,Amortization[[#This Row],[số dư
đầu kỳ]]),""),0)</f>
        <v>349.37655915117631</v>
      </c>
      <c r="G94" s="19">
        <f ca="1">IF(Amortization[[#This Row],[ngày
thanh toán]]="",0,PropertyTaxAmount)</f>
        <v>375</v>
      </c>
      <c r="H94" s="19">
        <f ca="1">IF(Amortization[[#This Row],[ngày
thanh toán]]="",0,Amortization[[#This Row],[lãi suất]]+Amortization[[#This Row],[gốc]]+Amortization[[#This Row],[thuế
bất động sản]])</f>
        <v>1447.187510361148</v>
      </c>
      <c r="I94" s="19">
        <f ca="1">IF(Amortization[[#This Row],[ngày
thanh toán]]="",0,Amortization[[#This Row],[số dư
đầu kỳ]]-Amortization[[#This Row],[gốc]])</f>
        <v>173474.62829039322</v>
      </c>
      <c r="J94" s="23">
        <f ca="1">IF(Amortization[[#This Row],[số dư
cuối kỳ]]&gt;0,LastRow-ROW(),0)</f>
        <v>269</v>
      </c>
    </row>
    <row r="95" spans="2:10" ht="15" customHeight="1" x14ac:dyDescent="0.25">
      <c r="B95" s="22">
        <f>ROWS($B$4:B95)</f>
        <v>92</v>
      </c>
      <c r="C95" s="13">
        <f ca="1">IF(ValuesEntered,IF(Amortization[[#This Row],['#]]&lt;=DurationOfLoan,IF(ROW()-ROW(Amortization[[#Headers],[ngày
thanh toán]])=1,LoanStart,IF(I94&gt;0,EDATE(C94,1),"")),""),"")</f>
        <v>46119</v>
      </c>
      <c r="D95" s="19">
        <f ca="1">IF(ROW()-ROW(Amortization[[#Headers],[số dư
đầu kỳ]])=1,LoanAmount,IF(Amortization[[#This Row],[ngày
thanh toán]]="",0,INDEX(Amortization[], ROW()-4,8)))</f>
        <v>173474.62829039322</v>
      </c>
      <c r="E95" s="19">
        <f ca="1">IF(ValuesEntered,IF(ROW()-ROW(Amortization[[#Headers],[lãi suất]])=1,-IPMT(InterestRate/12,1,DurationOfLoan-ROWS($C$4:C95)+1,Amortization[[#This Row],[số dư
đầu kỳ]]),IFERROR(-IPMT(InterestRate/12,1,Amortization[[#This Row],['#
còn lại]],D96),0)),0)</f>
        <v>721.34914998157876</v>
      </c>
      <c r="F95" s="19">
        <f ca="1">IFERROR(IF(AND(ValuesEntered,Amortization[[#This Row],[ngày
thanh toán]]&lt;&gt;""),-PPMT(InterestRate/12,1,DurationOfLoan-ROWS($C$4:C95)+1,Amortization[[#This Row],[số dư
đầu kỳ]]),""),0)</f>
        <v>350.83229481430629</v>
      </c>
      <c r="G95" s="19">
        <f ca="1">IF(Amortization[[#This Row],[ngày
thanh toán]]="",0,PropertyTaxAmount)</f>
        <v>375</v>
      </c>
      <c r="H95" s="19">
        <f ca="1">IF(Amortization[[#This Row],[ngày
thanh toán]]="",0,Amortization[[#This Row],[lãi suất]]+Amortization[[#This Row],[gốc]]+Amortization[[#This Row],[thuế
bất động sản]])</f>
        <v>1447.181444795885</v>
      </c>
      <c r="I95" s="19">
        <f ca="1">IF(Amortization[[#This Row],[ngày
thanh toán]]="",0,Amortization[[#This Row],[số dư
đầu kỳ]]-Amortization[[#This Row],[gốc]])</f>
        <v>173123.7959955789</v>
      </c>
      <c r="J95" s="23">
        <f ca="1">IF(Amortization[[#This Row],[số dư
cuối kỳ]]&gt;0,LastRow-ROW(),0)</f>
        <v>268</v>
      </c>
    </row>
    <row r="96" spans="2:10" ht="15" customHeight="1" x14ac:dyDescent="0.25">
      <c r="B96" s="22">
        <f>ROWS($B$4:B96)</f>
        <v>93</v>
      </c>
      <c r="C96" s="13">
        <f ca="1">IF(ValuesEntered,IF(Amortization[[#This Row],['#]]&lt;=DurationOfLoan,IF(ROW()-ROW(Amortization[[#Headers],[ngày
thanh toán]])=1,LoanStart,IF(I95&gt;0,EDATE(C95,1),"")),""),"")</f>
        <v>46149</v>
      </c>
      <c r="D96" s="19">
        <f ca="1">IF(ROW()-ROW(Amortization[[#Headers],[số dư
đầu kỳ]])=1,LoanAmount,IF(Amortization[[#This Row],[ngày
thanh toán]]="",0,INDEX(Amortization[], ROW()-4,8)))</f>
        <v>173123.7959955789</v>
      </c>
      <c r="E96" s="19">
        <f ca="1">IF(ValuesEntered,IF(ROW()-ROW(Amortization[[#Headers],[lãi suất]])=1,-IPMT(InterestRate/12,1,DurationOfLoan-ROWS($C$4:C96)+1,Amortization[[#This Row],[số dư
đầu kỳ]]),IFERROR(-IPMT(InterestRate/12,1,Amortization[[#This Row],['#
còn lại]],D97),0)),0)</f>
        <v>719.88125791473419</v>
      </c>
      <c r="F96" s="19">
        <f ca="1">IFERROR(IF(AND(ValuesEntered,Amortization[[#This Row],[ngày
thanh toán]]&lt;&gt;""),-PPMT(InterestRate/12,1,DurationOfLoan-ROWS($C$4:C96)+1,Amortization[[#This Row],[số dư
đầu kỳ]]),""),0)</f>
        <v>352.29409604269927</v>
      </c>
      <c r="G96" s="19">
        <f ca="1">IF(Amortization[[#This Row],[ngày
thanh toán]]="",0,PropertyTaxAmount)</f>
        <v>375</v>
      </c>
      <c r="H96" s="19">
        <f ca="1">IF(Amortization[[#This Row],[ngày
thanh toán]]="",0,Amortization[[#This Row],[lãi suất]]+Amortization[[#This Row],[gốc]]+Amortization[[#This Row],[thuế
bất động sản]])</f>
        <v>1447.1753539574333</v>
      </c>
      <c r="I96" s="19">
        <f ca="1">IF(Amortization[[#This Row],[ngày
thanh toán]]="",0,Amortization[[#This Row],[số dư
đầu kỳ]]-Amortization[[#This Row],[gốc]])</f>
        <v>172771.5018995362</v>
      </c>
      <c r="J96" s="23">
        <f ca="1">IF(Amortization[[#This Row],[số dư
cuối kỳ]]&gt;0,LastRow-ROW(),0)</f>
        <v>267</v>
      </c>
    </row>
    <row r="97" spans="2:10" ht="15" customHeight="1" x14ac:dyDescent="0.25">
      <c r="B97" s="22">
        <f>ROWS($B$4:B97)</f>
        <v>94</v>
      </c>
      <c r="C97" s="13">
        <f ca="1">IF(ValuesEntered,IF(Amortization[[#This Row],['#]]&lt;=DurationOfLoan,IF(ROW()-ROW(Amortization[[#Headers],[ngày
thanh toán]])=1,LoanStart,IF(I96&gt;0,EDATE(C96,1),"")),""),"")</f>
        <v>46180</v>
      </c>
      <c r="D97" s="19">
        <f ca="1">IF(ROW()-ROW(Amortization[[#Headers],[số dư
đầu kỳ]])=1,LoanAmount,IF(Amortization[[#This Row],[ngày
thanh toán]]="",0,INDEX(Amortization[], ROW()-4,8)))</f>
        <v>172771.5018995362</v>
      </c>
      <c r="E97" s="19">
        <f ca="1">IF(ValuesEntered,IF(ROW()-ROW(Amortization[[#Headers],[lãi suất]])=1,-IPMT(InterestRate/12,1,DurationOfLoan-ROWS($C$4:C97)+1,Amortization[[#This Row],[số dư
đầu kỳ]]),IFERROR(-IPMT(InterestRate/12,1,Amortization[[#This Row],['#
còn lại]],D98),0)),0)</f>
        <v>718.40724963094442</v>
      </c>
      <c r="F97" s="19">
        <f ca="1">IFERROR(IF(AND(ValuesEntered,Amortization[[#This Row],[ngày
thanh toán]]&lt;&gt;""),-PPMT(InterestRate/12,1,DurationOfLoan-ROWS($C$4:C97)+1,Amortization[[#This Row],[số dư
đầu kỳ]]),""),0)</f>
        <v>353.76198810954395</v>
      </c>
      <c r="G97" s="19">
        <f ca="1">IF(Amortization[[#This Row],[ngày
thanh toán]]="",0,PropertyTaxAmount)</f>
        <v>375</v>
      </c>
      <c r="H97" s="19">
        <f ca="1">IF(Amortization[[#This Row],[ngày
thanh toán]]="",0,Amortization[[#This Row],[lãi suất]]+Amortization[[#This Row],[gốc]]+Amortization[[#This Row],[thuế
bất động sản]])</f>
        <v>1447.1692377404884</v>
      </c>
      <c r="I97" s="19">
        <f ca="1">IF(Amortization[[#This Row],[ngày
thanh toán]]="",0,Amortization[[#This Row],[số dư
đầu kỳ]]-Amortization[[#This Row],[gốc]])</f>
        <v>172417.73991142667</v>
      </c>
      <c r="J97" s="23">
        <f ca="1">IF(Amortization[[#This Row],[số dư
cuối kỳ]]&gt;0,LastRow-ROW(),0)</f>
        <v>266</v>
      </c>
    </row>
    <row r="98" spans="2:10" ht="15" customHeight="1" x14ac:dyDescent="0.25">
      <c r="B98" s="22">
        <f>ROWS($B$4:B98)</f>
        <v>95</v>
      </c>
      <c r="C98" s="13">
        <f ca="1">IF(ValuesEntered,IF(Amortization[[#This Row],['#]]&lt;=DurationOfLoan,IF(ROW()-ROW(Amortization[[#Headers],[ngày
thanh toán]])=1,LoanStart,IF(I97&gt;0,EDATE(C97,1),"")),""),"")</f>
        <v>46210</v>
      </c>
      <c r="D98" s="19">
        <f ca="1">IF(ROW()-ROW(Amortization[[#Headers],[số dư
đầu kỳ]])=1,LoanAmount,IF(Amortization[[#This Row],[ngày
thanh toán]]="",0,INDEX(Amortization[], ROW()-4,8)))</f>
        <v>172417.73991142667</v>
      </c>
      <c r="E98" s="19">
        <f ca="1">IF(ValuesEntered,IF(ROW()-ROW(Amortization[[#Headers],[lãi suất]])=1,-IPMT(InterestRate/12,1,DurationOfLoan-ROWS($C$4:C98)+1,Amortization[[#This Row],[số dư
đầu kỳ]]),IFERROR(-IPMT(InterestRate/12,1,Amortization[[#This Row],['#
còn lại]],D99),0)),0)</f>
        <v>716.92709964597225</v>
      </c>
      <c r="F98" s="19">
        <f ca="1">IFERROR(IF(AND(ValuesEntered,Amortization[[#This Row],[ngày
thanh toán]]&lt;&gt;""),-PPMT(InterestRate/12,1,DurationOfLoan-ROWS($C$4:C98)+1,Amortization[[#This Row],[số dư
đầu kỳ]]),""),0)</f>
        <v>355.23599639333378</v>
      </c>
      <c r="G98" s="19">
        <f ca="1">IF(Amortization[[#This Row],[ngày
thanh toán]]="",0,PropertyTaxAmount)</f>
        <v>375</v>
      </c>
      <c r="H98" s="19">
        <f ca="1">IF(Amortization[[#This Row],[ngày
thanh toán]]="",0,Amortization[[#This Row],[lãi suất]]+Amortization[[#This Row],[gốc]]+Amortization[[#This Row],[thuế
bất động sản]])</f>
        <v>1447.1630960393061</v>
      </c>
      <c r="I98" s="19">
        <f ca="1">IF(Amortization[[#This Row],[ngày
thanh toán]]="",0,Amortization[[#This Row],[số dư
đầu kỳ]]-Amortization[[#This Row],[gốc]])</f>
        <v>172062.50391503333</v>
      </c>
      <c r="J98" s="23">
        <f ca="1">IF(Amortization[[#This Row],[số dư
cuối kỳ]]&gt;0,LastRow-ROW(),0)</f>
        <v>265</v>
      </c>
    </row>
    <row r="99" spans="2:10" ht="15" customHeight="1" x14ac:dyDescent="0.25">
      <c r="B99" s="22">
        <f>ROWS($B$4:B99)</f>
        <v>96</v>
      </c>
      <c r="C99" s="13">
        <f ca="1">IF(ValuesEntered,IF(Amortization[[#This Row],['#]]&lt;=DurationOfLoan,IF(ROW()-ROW(Amortization[[#Headers],[ngày
thanh toán]])=1,LoanStart,IF(I98&gt;0,EDATE(C98,1),"")),""),"")</f>
        <v>46241</v>
      </c>
      <c r="D99" s="19">
        <f ca="1">IF(ROW()-ROW(Amortization[[#Headers],[số dư
đầu kỳ]])=1,LoanAmount,IF(Amortization[[#This Row],[ngày
thanh toán]]="",0,INDEX(Amortization[], ROW()-4,8)))</f>
        <v>172062.50391503333</v>
      </c>
      <c r="E99" s="19">
        <f ca="1">IF(ValuesEntered,IF(ROW()-ROW(Amortization[[#Headers],[lãi suất]])=1,-IPMT(InterestRate/12,1,DurationOfLoan-ROWS($C$4:C99)+1,Amortization[[#This Row],[số dư
đầu kỳ]]),IFERROR(-IPMT(InterestRate/12,1,Amortization[[#This Row],['#
còn lại]],D100),0)),0)</f>
        <v>715.44078236939595</v>
      </c>
      <c r="F99" s="19">
        <f ca="1">IFERROR(IF(AND(ValuesEntered,Amortization[[#This Row],[ngày
thanh toán]]&lt;&gt;""),-PPMT(InterestRate/12,1,DurationOfLoan-ROWS($C$4:C99)+1,Amortization[[#This Row],[số dư
đầu kỳ]]),""),0)</f>
        <v>356.71614637830578</v>
      </c>
      <c r="G99" s="19">
        <f ca="1">IF(Amortization[[#This Row],[ngày
thanh toán]]="",0,PropertyTaxAmount)</f>
        <v>375</v>
      </c>
      <c r="H99" s="19">
        <f ca="1">IF(Amortization[[#This Row],[ngày
thanh toán]]="",0,Amortization[[#This Row],[lãi suất]]+Amortization[[#This Row],[gốc]]+Amortization[[#This Row],[thuế
bất động sản]])</f>
        <v>1447.1569287477018</v>
      </c>
      <c r="I99" s="19">
        <f ca="1">IF(Amortization[[#This Row],[ngày
thanh toán]]="",0,Amortization[[#This Row],[số dư
đầu kỳ]]-Amortization[[#This Row],[gốc]])</f>
        <v>171705.78776865502</v>
      </c>
      <c r="J99" s="23">
        <f ca="1">IF(Amortization[[#This Row],[số dư
cuối kỳ]]&gt;0,LastRow-ROW(),0)</f>
        <v>264</v>
      </c>
    </row>
    <row r="100" spans="2:10" ht="15" customHeight="1" x14ac:dyDescent="0.25">
      <c r="B100" s="22">
        <f>ROWS($B$4:B100)</f>
        <v>97</v>
      </c>
      <c r="C100" s="13">
        <f ca="1">IF(ValuesEntered,IF(Amortization[[#This Row],['#]]&lt;=DurationOfLoan,IF(ROW()-ROW(Amortization[[#Headers],[ngày
thanh toán]])=1,LoanStart,IF(I99&gt;0,EDATE(C99,1),"")),""),"")</f>
        <v>46272</v>
      </c>
      <c r="D100" s="19">
        <f ca="1">IF(ROW()-ROW(Amortization[[#Headers],[số dư
đầu kỳ]])=1,LoanAmount,IF(Amortization[[#This Row],[ngày
thanh toán]]="",0,INDEX(Amortization[], ROW()-4,8)))</f>
        <v>171705.78776865502</v>
      </c>
      <c r="E100" s="19">
        <f ca="1">IF(ValuesEntered,IF(ROW()-ROW(Amortization[[#Headers],[lãi suất]])=1,-IPMT(InterestRate/12,1,DurationOfLoan-ROWS($C$4:C100)+1,Amortization[[#This Row],[số dư
đầu kỳ]]),IFERROR(-IPMT(InterestRate/12,1,Amortization[[#This Row],['#
còn lại]],D101),0)),0)</f>
        <v>713.94827210416724</v>
      </c>
      <c r="F100" s="19">
        <f ca="1">IFERROR(IF(AND(ValuesEntered,Amortization[[#This Row],[ngày
thanh toán]]&lt;&gt;""),-PPMT(InterestRate/12,1,DurationOfLoan-ROWS($C$4:C100)+1,Amortization[[#This Row],[số dư
đầu kỳ]]),""),0)</f>
        <v>358.20246365488208</v>
      </c>
      <c r="G100" s="19">
        <f ca="1">IF(Amortization[[#This Row],[ngày
thanh toán]]="",0,PropertyTaxAmount)</f>
        <v>375</v>
      </c>
      <c r="H100" s="19">
        <f ca="1">IF(Amortization[[#This Row],[ngày
thanh toán]]="",0,Amortization[[#This Row],[lãi suất]]+Amortization[[#This Row],[gốc]]+Amortization[[#This Row],[thuế
bất động sản]])</f>
        <v>1447.1507357590494</v>
      </c>
      <c r="I100" s="19">
        <f ca="1">IF(Amortization[[#This Row],[ngày
thanh toán]]="",0,Amortization[[#This Row],[số dư
đầu kỳ]]-Amortization[[#This Row],[gốc]])</f>
        <v>171347.58530500013</v>
      </c>
      <c r="J100" s="23">
        <f ca="1">IF(Amortization[[#This Row],[số dư
cuối kỳ]]&gt;0,LastRow-ROW(),0)</f>
        <v>263</v>
      </c>
    </row>
    <row r="101" spans="2:10" ht="15" customHeight="1" x14ac:dyDescent="0.25">
      <c r="B101" s="22">
        <f>ROWS($B$4:B101)</f>
        <v>98</v>
      </c>
      <c r="C101" s="13">
        <f ca="1">IF(ValuesEntered,IF(Amortization[[#This Row],['#]]&lt;=DurationOfLoan,IF(ROW()-ROW(Amortization[[#Headers],[ngày
thanh toán]])=1,LoanStart,IF(I100&gt;0,EDATE(C100,1),"")),""),"")</f>
        <v>46302</v>
      </c>
      <c r="D101" s="19">
        <f ca="1">IF(ROW()-ROW(Amortization[[#Headers],[số dư
đầu kỳ]])=1,LoanAmount,IF(Amortization[[#This Row],[ngày
thanh toán]]="",0,INDEX(Amortization[], ROW()-4,8)))</f>
        <v>171347.58530500013</v>
      </c>
      <c r="E101" s="19">
        <f ca="1">IF(ValuesEntered,IF(ROW()-ROW(Amortization[[#Headers],[lãi suất]])=1,-IPMT(InterestRate/12,1,DurationOfLoan-ROWS($C$4:C101)+1,Amortization[[#This Row],[số dư
đầu kỳ]]),IFERROR(-IPMT(InterestRate/12,1,Amortization[[#This Row],['#
còn lại]],D102),0)),0)</f>
        <v>712.4495430461667</v>
      </c>
      <c r="F101" s="19">
        <f ca="1">IFERROR(IF(AND(ValuesEntered,Amortization[[#This Row],[ngày
thanh toán]]&lt;&gt;""),-PPMT(InterestRate/12,1,DurationOfLoan-ROWS($C$4:C101)+1,Amortization[[#This Row],[số dư
đầu kỳ]]),""),0)</f>
        <v>359.69497392011067</v>
      </c>
      <c r="G101" s="19">
        <f ca="1">IF(Amortization[[#This Row],[ngày
thanh toán]]="",0,PropertyTaxAmount)</f>
        <v>375</v>
      </c>
      <c r="H101" s="19">
        <f ca="1">IF(Amortization[[#This Row],[ngày
thanh toán]]="",0,Amortization[[#This Row],[lãi suất]]+Amortization[[#This Row],[gốc]]+Amortization[[#This Row],[thuế
bất động sản]])</f>
        <v>1447.1445169662775</v>
      </c>
      <c r="I101" s="19">
        <f ca="1">IF(Amortization[[#This Row],[ngày
thanh toán]]="",0,Amortization[[#This Row],[số dư
đầu kỳ]]-Amortization[[#This Row],[gốc]])</f>
        <v>170987.89033108001</v>
      </c>
      <c r="J101" s="23">
        <f ca="1">IF(Amortization[[#This Row],[số dư
cuối kỳ]]&gt;0,LastRow-ROW(),0)</f>
        <v>262</v>
      </c>
    </row>
    <row r="102" spans="2:10" ht="15" customHeight="1" x14ac:dyDescent="0.25">
      <c r="B102" s="22">
        <f>ROWS($B$4:B102)</f>
        <v>99</v>
      </c>
      <c r="C102" s="13">
        <f ca="1">IF(ValuesEntered,IF(Amortization[[#This Row],['#]]&lt;=DurationOfLoan,IF(ROW()-ROW(Amortization[[#Headers],[ngày
thanh toán]])=1,LoanStart,IF(I101&gt;0,EDATE(C101,1),"")),""),"")</f>
        <v>46333</v>
      </c>
      <c r="D102" s="19">
        <f ca="1">IF(ROW()-ROW(Amortization[[#Headers],[số dư
đầu kỳ]])=1,LoanAmount,IF(Amortization[[#This Row],[ngày
thanh toán]]="",0,INDEX(Amortization[], ROW()-4,8)))</f>
        <v>170987.89033108001</v>
      </c>
      <c r="E102" s="19">
        <f ca="1">IF(ValuesEntered,IF(ROW()-ROW(Amortization[[#Headers],[lãi suất]])=1,-IPMT(InterestRate/12,1,DurationOfLoan-ROWS($C$4:C102)+1,Amortization[[#This Row],[số dư
đầu kỳ]]),IFERROR(-IPMT(InterestRate/12,1,Amortization[[#This Row],['#
còn lại]],D103),0)),0)</f>
        <v>710.94456928375791</v>
      </c>
      <c r="F102" s="19">
        <f ca="1">IFERROR(IF(AND(ValuesEntered,Amortization[[#This Row],[ngày
thanh toán]]&lt;&gt;""),-PPMT(InterestRate/12,1,DurationOfLoan-ROWS($C$4:C102)+1,Amortization[[#This Row],[số dư
đầu kỳ]]),""),0)</f>
        <v>361.19370297811116</v>
      </c>
      <c r="G102" s="19">
        <f ca="1">IF(Amortization[[#This Row],[ngày
thanh toán]]="",0,PropertyTaxAmount)</f>
        <v>375</v>
      </c>
      <c r="H102" s="19">
        <f ca="1">IF(Amortization[[#This Row],[ngày
thanh toán]]="",0,Amortization[[#This Row],[lãi suất]]+Amortization[[#This Row],[gốc]]+Amortization[[#This Row],[thuế
bất động sản]])</f>
        <v>1447.1382722618691</v>
      </c>
      <c r="I102" s="19">
        <f ca="1">IF(Amortization[[#This Row],[ngày
thanh toán]]="",0,Amortization[[#This Row],[số dư
đầu kỳ]]-Amortization[[#This Row],[gốc]])</f>
        <v>170626.6966281019</v>
      </c>
      <c r="J102" s="23">
        <f ca="1">IF(Amortization[[#This Row],[số dư
cuối kỳ]]&gt;0,LastRow-ROW(),0)</f>
        <v>261</v>
      </c>
    </row>
    <row r="103" spans="2:10" ht="15" customHeight="1" x14ac:dyDescent="0.25">
      <c r="B103" s="22">
        <f>ROWS($B$4:B103)</f>
        <v>100</v>
      </c>
      <c r="C103" s="13">
        <f ca="1">IF(ValuesEntered,IF(Amortization[[#This Row],['#]]&lt;=DurationOfLoan,IF(ROW()-ROW(Amortization[[#Headers],[ngày
thanh toán]])=1,LoanStart,IF(I102&gt;0,EDATE(C102,1),"")),""),"")</f>
        <v>46363</v>
      </c>
      <c r="D103" s="19">
        <f ca="1">IF(ROW()-ROW(Amortization[[#Headers],[số dư
đầu kỳ]])=1,LoanAmount,IF(Amortization[[#This Row],[ngày
thanh toán]]="",0,INDEX(Amortization[], ROW()-4,8)))</f>
        <v>170626.6966281019</v>
      </c>
      <c r="E103" s="19">
        <f ca="1">IF(ValuesEntered,IF(ROW()-ROW(Amortization[[#Headers],[lãi suất]])=1,-IPMT(InterestRate/12,1,DurationOfLoan-ROWS($C$4:C103)+1,Amortization[[#This Row],[số dư
đầu kỳ]]),IFERROR(-IPMT(InterestRate/12,1,Amortization[[#This Row],['#
còn lại]],D104),0)),0)</f>
        <v>709.43332479733908</v>
      </c>
      <c r="F103" s="19">
        <f ca="1">IFERROR(IF(AND(ValuesEntered,Amortization[[#This Row],[ngày
thanh toán]]&lt;&gt;""),-PPMT(InterestRate/12,1,DurationOfLoan-ROWS($C$4:C103)+1,Amortization[[#This Row],[số dư
đầu kỳ]]),""),0)</f>
        <v>362.69867674051989</v>
      </c>
      <c r="G103" s="19">
        <f ca="1">IF(Amortization[[#This Row],[ngày
thanh toán]]="",0,PropertyTaxAmount)</f>
        <v>375</v>
      </c>
      <c r="H103" s="19">
        <f ca="1">IF(Amortization[[#This Row],[ngày
thanh toán]]="",0,Amortization[[#This Row],[lãi suất]]+Amortization[[#This Row],[gốc]]+Amortization[[#This Row],[thuế
bất động sản]])</f>
        <v>1447.132001537859</v>
      </c>
      <c r="I103" s="19">
        <f ca="1">IF(Amortization[[#This Row],[ngày
thanh toán]]="",0,Amortization[[#This Row],[số dư
đầu kỳ]]-Amortization[[#This Row],[gốc]])</f>
        <v>170263.99795136138</v>
      </c>
      <c r="J103" s="23">
        <f ca="1">IF(Amortization[[#This Row],[số dư
cuối kỳ]]&gt;0,LastRow-ROW(),0)</f>
        <v>260</v>
      </c>
    </row>
    <row r="104" spans="2:10" ht="15" customHeight="1" x14ac:dyDescent="0.25">
      <c r="B104" s="22">
        <f>ROWS($B$4:B104)</f>
        <v>101</v>
      </c>
      <c r="C104" s="13">
        <f ca="1">IF(ValuesEntered,IF(Amortization[[#This Row],['#]]&lt;=DurationOfLoan,IF(ROW()-ROW(Amortization[[#Headers],[ngày
thanh toán]])=1,LoanStart,IF(I103&gt;0,EDATE(C103,1),"")),""),"")</f>
        <v>46394</v>
      </c>
      <c r="D104" s="19">
        <f ca="1">IF(ROW()-ROW(Amortization[[#Headers],[số dư
đầu kỳ]])=1,LoanAmount,IF(Amortization[[#This Row],[ngày
thanh toán]]="",0,INDEX(Amortization[], ROW()-4,8)))</f>
        <v>170263.99795136138</v>
      </c>
      <c r="E104" s="19">
        <f ca="1">IF(ValuesEntered,IF(ROW()-ROW(Amortization[[#Headers],[lãi suất]])=1,-IPMT(InterestRate/12,1,DurationOfLoan-ROWS($C$4:C104)+1,Amortization[[#This Row],[số dư
đầu kỳ]]),IFERROR(-IPMT(InterestRate/12,1,Amortization[[#This Row],['#
còn lại]],D105),0)),0)</f>
        <v>707.91578345889343</v>
      </c>
      <c r="F104" s="19">
        <f ca="1">IFERROR(IF(AND(ValuesEntered,Amortization[[#This Row],[ngày
thanh toán]]&lt;&gt;""),-PPMT(InterestRate/12,1,DurationOfLoan-ROWS($C$4:C104)+1,Amortization[[#This Row],[số dư
đầu kỳ]]),""),0)</f>
        <v>364.20992122693883</v>
      </c>
      <c r="G104" s="19">
        <f ca="1">IF(Amortization[[#This Row],[ngày
thanh toán]]="",0,PropertyTaxAmount)</f>
        <v>375</v>
      </c>
      <c r="H104" s="19">
        <f ca="1">IF(Amortization[[#This Row],[ngày
thanh toán]]="",0,Amortization[[#This Row],[lãi suất]]+Amortization[[#This Row],[gốc]]+Amortization[[#This Row],[thuế
bất động sản]])</f>
        <v>1447.1257046858323</v>
      </c>
      <c r="I104" s="19">
        <f ca="1">IF(Amortization[[#This Row],[ngày
thanh toán]]="",0,Amortization[[#This Row],[số dư
đầu kỳ]]-Amortization[[#This Row],[gốc]])</f>
        <v>169899.78803013443</v>
      </c>
      <c r="J104" s="23">
        <f ca="1">IF(Amortization[[#This Row],[số dư
cuối kỳ]]&gt;0,LastRow-ROW(),0)</f>
        <v>259</v>
      </c>
    </row>
    <row r="105" spans="2:10" ht="15" customHeight="1" x14ac:dyDescent="0.25">
      <c r="B105" s="22">
        <f>ROWS($B$4:B105)</f>
        <v>102</v>
      </c>
      <c r="C105" s="13">
        <f ca="1">IF(ValuesEntered,IF(Amortization[[#This Row],['#]]&lt;=DurationOfLoan,IF(ROW()-ROW(Amortization[[#Headers],[ngày
thanh toán]])=1,LoanStart,IF(I104&gt;0,EDATE(C104,1),"")),""),"")</f>
        <v>46425</v>
      </c>
      <c r="D105" s="19">
        <f ca="1">IF(ROW()-ROW(Amortization[[#Headers],[số dư
đầu kỳ]])=1,LoanAmount,IF(Amortization[[#This Row],[ngày
thanh toán]]="",0,INDEX(Amortization[], ROW()-4,8)))</f>
        <v>169899.78803013443</v>
      </c>
      <c r="E105" s="19">
        <f ca="1">IF(ValuesEntered,IF(ROW()-ROW(Amortization[[#Headers],[lãi suất]])=1,-IPMT(InterestRate/12,1,DurationOfLoan-ROWS($C$4:C105)+1,Amortization[[#This Row],[số dư
đầu kỳ]]),IFERROR(-IPMT(InterestRate/12,1,Amortization[[#This Row],['#
còn lại]],D106),0)),0)</f>
        <v>706.39191903153767</v>
      </c>
      <c r="F105" s="19">
        <f ca="1">IFERROR(IF(AND(ValuesEntered,Amortization[[#This Row],[ngày
thanh toán]]&lt;&gt;""),-PPMT(InterestRate/12,1,DurationOfLoan-ROWS($C$4:C105)+1,Amortization[[#This Row],[số dư
đầu kỳ]]),""),0)</f>
        <v>365.72746256538437</v>
      </c>
      <c r="G105" s="19">
        <f ca="1">IF(Amortization[[#This Row],[ngày
thanh toán]]="",0,PropertyTaxAmount)</f>
        <v>375</v>
      </c>
      <c r="H105" s="19">
        <f ca="1">IF(Amortization[[#This Row],[ngày
thanh toán]]="",0,Amortization[[#This Row],[lãi suất]]+Amortization[[#This Row],[gốc]]+Amortization[[#This Row],[thuế
bất động sản]])</f>
        <v>1447.119381596922</v>
      </c>
      <c r="I105" s="19">
        <f ca="1">IF(Amortization[[#This Row],[ngày
thanh toán]]="",0,Amortization[[#This Row],[số dư
đầu kỳ]]-Amortization[[#This Row],[gốc]])</f>
        <v>169534.06056756905</v>
      </c>
      <c r="J105" s="23">
        <f ca="1">IF(Amortization[[#This Row],[số dư
cuối kỳ]]&gt;0,LastRow-ROW(),0)</f>
        <v>258</v>
      </c>
    </row>
    <row r="106" spans="2:10" ht="15" customHeight="1" x14ac:dyDescent="0.25">
      <c r="B106" s="22">
        <f>ROWS($B$4:B106)</f>
        <v>103</v>
      </c>
      <c r="C106" s="13">
        <f ca="1">IF(ValuesEntered,IF(Amortization[[#This Row],['#]]&lt;=DurationOfLoan,IF(ROW()-ROW(Amortization[[#Headers],[ngày
thanh toán]])=1,LoanStart,IF(I105&gt;0,EDATE(C105,1),"")),""),"")</f>
        <v>46453</v>
      </c>
      <c r="D106" s="19">
        <f ca="1">IF(ROW()-ROW(Amortization[[#Headers],[số dư
đầu kỳ]])=1,LoanAmount,IF(Amortization[[#This Row],[ngày
thanh toán]]="",0,INDEX(Amortization[], ROW()-4,8)))</f>
        <v>169534.06056756905</v>
      </c>
      <c r="E106" s="19">
        <f ca="1">IF(ValuesEntered,IF(ROW()-ROW(Amortization[[#Headers],[lãi suất]])=1,-IPMT(InterestRate/12,1,DurationOfLoan-ROWS($C$4:C106)+1,Amortization[[#This Row],[số dư
đầu kỳ]]),IFERROR(-IPMT(InterestRate/12,1,Amortization[[#This Row],['#
còn lại]],D107),0)),0)</f>
        <v>704.86170516906793</v>
      </c>
      <c r="F106" s="19">
        <f ca="1">IFERROR(IF(AND(ValuesEntered,Amortization[[#This Row],[ngày
thanh toán]]&lt;&gt;""),-PPMT(InterestRate/12,1,DurationOfLoan-ROWS($C$4:C106)+1,Amortization[[#This Row],[số dư
đầu kỳ]]),""),0)</f>
        <v>367.25132699274019</v>
      </c>
      <c r="G106" s="19">
        <f ca="1">IF(Amortization[[#This Row],[ngày
thanh toán]]="",0,PropertyTaxAmount)</f>
        <v>375</v>
      </c>
      <c r="H106" s="19">
        <f ca="1">IF(Amortization[[#This Row],[ngày
thanh toán]]="",0,Amortization[[#This Row],[lãi suất]]+Amortization[[#This Row],[gốc]]+Amortization[[#This Row],[thuế
bất động sản]])</f>
        <v>1447.1130321618082</v>
      </c>
      <c r="I106" s="19">
        <f ca="1">IF(Amortization[[#This Row],[ngày
thanh toán]]="",0,Amortization[[#This Row],[số dư
đầu kỳ]]-Amortization[[#This Row],[gốc]])</f>
        <v>169166.80924057632</v>
      </c>
      <c r="J106" s="23">
        <f ca="1">IF(Amortization[[#This Row],[số dư
cuối kỳ]]&gt;0,LastRow-ROW(),0)</f>
        <v>257</v>
      </c>
    </row>
    <row r="107" spans="2:10" ht="15" customHeight="1" x14ac:dyDescent="0.25">
      <c r="B107" s="22">
        <f>ROWS($B$4:B107)</f>
        <v>104</v>
      </c>
      <c r="C107" s="13">
        <f ca="1">IF(ValuesEntered,IF(Amortization[[#This Row],['#]]&lt;=DurationOfLoan,IF(ROW()-ROW(Amortization[[#Headers],[ngày
thanh toán]])=1,LoanStart,IF(I106&gt;0,EDATE(C106,1),"")),""),"")</f>
        <v>46484</v>
      </c>
      <c r="D107" s="19">
        <f ca="1">IF(ROW()-ROW(Amortization[[#Headers],[số dư
đầu kỳ]])=1,LoanAmount,IF(Amortization[[#This Row],[ngày
thanh toán]]="",0,INDEX(Amortization[], ROW()-4,8)))</f>
        <v>169166.80924057632</v>
      </c>
      <c r="E107" s="19">
        <f ca="1">IF(ValuesEntered,IF(ROW()-ROW(Amortization[[#Headers],[lãi suất]])=1,-IPMT(InterestRate/12,1,DurationOfLoan-ROWS($C$4:C107)+1,Amortization[[#This Row],[số dư
đầu kỳ]]),IFERROR(-IPMT(InterestRate/12,1,Amortization[[#This Row],['#
còn lại]],D108),0)),0)</f>
        <v>703.32511541550457</v>
      </c>
      <c r="F107" s="19">
        <f ca="1">IFERROR(IF(AND(ValuesEntered,Amortization[[#This Row],[ngày
thanh toán]]&lt;&gt;""),-PPMT(InterestRate/12,1,DurationOfLoan-ROWS($C$4:C107)+1,Amortization[[#This Row],[số dư
đầu kỳ]]),""),0)</f>
        <v>368.78154085520987</v>
      </c>
      <c r="G107" s="19">
        <f ca="1">IF(Amortization[[#This Row],[ngày
thanh toán]]="",0,PropertyTaxAmount)</f>
        <v>375</v>
      </c>
      <c r="H107" s="19">
        <f ca="1">IF(Amortization[[#This Row],[ngày
thanh toán]]="",0,Amortization[[#This Row],[lãi suất]]+Amortization[[#This Row],[gốc]]+Amortization[[#This Row],[thuế
bất động sản]])</f>
        <v>1447.1066562707144</v>
      </c>
      <c r="I107" s="19">
        <f ca="1">IF(Amortization[[#This Row],[ngày
thanh toán]]="",0,Amortization[[#This Row],[số dư
đầu kỳ]]-Amortization[[#This Row],[gốc]])</f>
        <v>168798.0276997211</v>
      </c>
      <c r="J107" s="23">
        <f ca="1">IF(Amortization[[#This Row],[số dư
cuối kỳ]]&gt;0,LastRow-ROW(),0)</f>
        <v>256</v>
      </c>
    </row>
    <row r="108" spans="2:10" ht="15" customHeight="1" x14ac:dyDescent="0.25">
      <c r="B108" s="22">
        <f>ROWS($B$4:B108)</f>
        <v>105</v>
      </c>
      <c r="C108" s="13">
        <f ca="1">IF(ValuesEntered,IF(Amortization[[#This Row],['#]]&lt;=DurationOfLoan,IF(ROW()-ROW(Amortization[[#Headers],[ngày
thanh toán]])=1,LoanStart,IF(I107&gt;0,EDATE(C107,1),"")),""),"")</f>
        <v>46514</v>
      </c>
      <c r="D108" s="19">
        <f ca="1">IF(ROW()-ROW(Amortization[[#Headers],[số dư
đầu kỳ]])=1,LoanAmount,IF(Amortization[[#This Row],[ngày
thanh toán]]="",0,INDEX(Amortization[], ROW()-4,8)))</f>
        <v>168798.0276997211</v>
      </c>
      <c r="E108" s="19">
        <f ca="1">IF(ValuesEntered,IF(ROW()-ROW(Amortization[[#Headers],[lãi suất]])=1,-IPMT(InterestRate/12,1,DurationOfLoan-ROWS($C$4:C108)+1,Amortization[[#This Row],[số dư
đầu kỳ]]),IFERROR(-IPMT(InterestRate/12,1,Amortization[[#This Row],['#
còn lại]],D109),0)),0)</f>
        <v>701.78212320463479</v>
      </c>
      <c r="F108" s="19">
        <f ca="1">IFERROR(IF(AND(ValuesEntered,Amortization[[#This Row],[ngày
thanh toán]]&lt;&gt;""),-PPMT(InterestRate/12,1,DurationOfLoan-ROWS($C$4:C108)+1,Amortization[[#This Row],[số dư
đầu kỳ]]),""),0)</f>
        <v>370.31813060877323</v>
      </c>
      <c r="G108" s="19">
        <f ca="1">IF(Amortization[[#This Row],[ngày
thanh toán]]="",0,PropertyTaxAmount)</f>
        <v>375</v>
      </c>
      <c r="H108" s="19">
        <f ca="1">IF(Amortization[[#This Row],[ngày
thanh toán]]="",0,Amortization[[#This Row],[lãi suất]]+Amortization[[#This Row],[gốc]]+Amortization[[#This Row],[thuế
bất động sản]])</f>
        <v>1447.100253813408</v>
      </c>
      <c r="I108" s="19">
        <f ca="1">IF(Amortization[[#This Row],[ngày
thanh toán]]="",0,Amortization[[#This Row],[số dư
đầu kỳ]]-Amortization[[#This Row],[gốc]])</f>
        <v>168427.70956911234</v>
      </c>
      <c r="J108" s="23">
        <f ca="1">IF(Amortization[[#This Row],[số dư
cuối kỳ]]&gt;0,LastRow-ROW(),0)</f>
        <v>255</v>
      </c>
    </row>
    <row r="109" spans="2:10" ht="15" customHeight="1" x14ac:dyDescent="0.25">
      <c r="B109" s="22">
        <f>ROWS($B$4:B109)</f>
        <v>106</v>
      </c>
      <c r="C109" s="13">
        <f ca="1">IF(ValuesEntered,IF(Amortization[[#This Row],['#]]&lt;=DurationOfLoan,IF(ROW()-ROW(Amortization[[#Headers],[ngày
thanh toán]])=1,LoanStart,IF(I108&gt;0,EDATE(C108,1),"")),""),"")</f>
        <v>46545</v>
      </c>
      <c r="D109" s="19">
        <f ca="1">IF(ROW()-ROW(Amortization[[#Headers],[số dư
đầu kỳ]])=1,LoanAmount,IF(Amortization[[#This Row],[ngày
thanh toán]]="",0,INDEX(Amortization[], ROW()-4,8)))</f>
        <v>168427.70956911234</v>
      </c>
      <c r="E109" s="19">
        <f ca="1">IF(ValuesEntered,IF(ROW()-ROW(Amortization[[#Headers],[lãi suất]])=1,-IPMT(InterestRate/12,1,DurationOfLoan-ROWS($C$4:C109)+1,Amortization[[#This Row],[số dư
đầu kỳ]]),IFERROR(-IPMT(InterestRate/12,1,Amortization[[#This Row],['#
còn lại]],D110),0)),0)</f>
        <v>700.23270185955289</v>
      </c>
      <c r="F109" s="19">
        <f ca="1">IFERROR(IF(AND(ValuesEntered,Amortization[[#This Row],[ngày
thanh toán]]&lt;&gt;""),-PPMT(InterestRate/12,1,DurationOfLoan-ROWS($C$4:C109)+1,Amortization[[#This Row],[số dư
đầu kỳ]]),""),0)</f>
        <v>371.86112281964324</v>
      </c>
      <c r="G109" s="19">
        <f ca="1">IF(Amortization[[#This Row],[ngày
thanh toán]]="",0,PropertyTaxAmount)</f>
        <v>375</v>
      </c>
      <c r="H109" s="19">
        <f ca="1">IF(Amortization[[#This Row],[ngày
thanh toán]]="",0,Amortization[[#This Row],[lãi suất]]+Amortization[[#This Row],[gốc]]+Amortization[[#This Row],[thuế
bất động sản]])</f>
        <v>1447.0938246791961</v>
      </c>
      <c r="I109" s="19">
        <f ca="1">IF(Amortization[[#This Row],[ngày
thanh toán]]="",0,Amortization[[#This Row],[số dư
đầu kỳ]]-Amortization[[#This Row],[gốc]])</f>
        <v>168055.84844629269</v>
      </c>
      <c r="J109" s="23">
        <f ca="1">IF(Amortization[[#This Row],[số dư
cuối kỳ]]&gt;0,LastRow-ROW(),0)</f>
        <v>254</v>
      </c>
    </row>
    <row r="110" spans="2:10" ht="15" customHeight="1" x14ac:dyDescent="0.25">
      <c r="B110" s="22">
        <f>ROWS($B$4:B110)</f>
        <v>107</v>
      </c>
      <c r="C110" s="13">
        <f ca="1">IF(ValuesEntered,IF(Amortization[[#This Row],['#]]&lt;=DurationOfLoan,IF(ROW()-ROW(Amortization[[#Headers],[ngày
thanh toán]])=1,LoanStart,IF(I109&gt;0,EDATE(C109,1),"")),""),"")</f>
        <v>46575</v>
      </c>
      <c r="D110" s="19">
        <f ca="1">IF(ROW()-ROW(Amortization[[#Headers],[số dư
đầu kỳ]])=1,LoanAmount,IF(Amortization[[#This Row],[ngày
thanh toán]]="",0,INDEX(Amortization[], ROW()-4,8)))</f>
        <v>168055.84844629269</v>
      </c>
      <c r="E110" s="19">
        <f ca="1">IF(ValuesEntered,IF(ROW()-ROW(Amortization[[#Headers],[lãi suất]])=1,-IPMT(InterestRate/12,1,DurationOfLoan-ROWS($C$4:C110)+1,Amortization[[#This Row],[số dư
đầu kỳ]]),IFERROR(-IPMT(InterestRate/12,1,Amortization[[#This Row],['#
còn lại]],D111),0)),0)</f>
        <v>698.67682459219986</v>
      </c>
      <c r="F110" s="19">
        <f ca="1">IFERROR(IF(AND(ValuesEntered,Amortization[[#This Row],[ngày
thanh toán]]&lt;&gt;""),-PPMT(InterestRate/12,1,DurationOfLoan-ROWS($C$4:C110)+1,Amortization[[#This Row],[số dư
đầu kỳ]]),""),0)</f>
        <v>373.41054416472497</v>
      </c>
      <c r="G110" s="19">
        <f ca="1">IF(Amortization[[#This Row],[ngày
thanh toán]]="",0,PropertyTaxAmount)</f>
        <v>375</v>
      </c>
      <c r="H110" s="19">
        <f ca="1">IF(Amortization[[#This Row],[ngày
thanh toán]]="",0,Amortization[[#This Row],[lãi suất]]+Amortization[[#This Row],[gốc]]+Amortization[[#This Row],[thuế
bất động sản]])</f>
        <v>1447.0873687569249</v>
      </c>
      <c r="I110" s="19">
        <f ca="1">IF(Amortization[[#This Row],[ngày
thanh toán]]="",0,Amortization[[#This Row],[số dư
đầu kỳ]]-Amortization[[#This Row],[gốc]])</f>
        <v>167682.43790212797</v>
      </c>
      <c r="J110" s="23">
        <f ca="1">IF(Amortization[[#This Row],[số dư
cuối kỳ]]&gt;0,LastRow-ROW(),0)</f>
        <v>253</v>
      </c>
    </row>
    <row r="111" spans="2:10" ht="15" customHeight="1" x14ac:dyDescent="0.25">
      <c r="B111" s="22">
        <f>ROWS($B$4:B111)</f>
        <v>108</v>
      </c>
      <c r="C111" s="13">
        <f ca="1">IF(ValuesEntered,IF(Amortization[[#This Row],['#]]&lt;=DurationOfLoan,IF(ROW()-ROW(Amortization[[#Headers],[ngày
thanh toán]])=1,LoanStart,IF(I110&gt;0,EDATE(C110,1),"")),""),"")</f>
        <v>46606</v>
      </c>
      <c r="D111" s="19">
        <f ca="1">IF(ROW()-ROW(Amortization[[#Headers],[số dư
đầu kỳ]])=1,LoanAmount,IF(Amortization[[#This Row],[ngày
thanh toán]]="",0,INDEX(Amortization[], ROW()-4,8)))</f>
        <v>167682.43790212797</v>
      </c>
      <c r="E111" s="19">
        <f ca="1">IF(ValuesEntered,IF(ROW()-ROW(Amortization[[#Headers],[lãi suất]])=1,-IPMT(InterestRate/12,1,DurationOfLoan-ROWS($C$4:C111)+1,Amortization[[#This Row],[số dư
đầu kỳ]]),IFERROR(-IPMT(InterestRate/12,1,Amortization[[#This Row],['#
còn lại]],D112),0)),0)</f>
        <v>697.11446450289964</v>
      </c>
      <c r="F111" s="19">
        <f ca="1">IFERROR(IF(AND(ValuesEntered,Amortization[[#This Row],[ngày
thanh toán]]&lt;&gt;""),-PPMT(InterestRate/12,1,DurationOfLoan-ROWS($C$4:C111)+1,Amortization[[#This Row],[số dư
đầu kỳ]]),""),0)</f>
        <v>374.96642143207816</v>
      </c>
      <c r="G111" s="19">
        <f ca="1">IF(Amortization[[#This Row],[ngày
thanh toán]]="",0,PropertyTaxAmount)</f>
        <v>375</v>
      </c>
      <c r="H111" s="19">
        <f ca="1">IF(Amortization[[#This Row],[ngày
thanh toán]]="",0,Amortization[[#This Row],[lãi suất]]+Amortization[[#This Row],[gốc]]+Amortization[[#This Row],[thuế
bất động sản]])</f>
        <v>1447.0808859349777</v>
      </c>
      <c r="I111" s="19">
        <f ca="1">IF(Amortization[[#This Row],[ngày
thanh toán]]="",0,Amortization[[#This Row],[số dư
đầu kỳ]]-Amortization[[#This Row],[gốc]])</f>
        <v>167307.47148069591</v>
      </c>
      <c r="J111" s="23">
        <f ca="1">IF(Amortization[[#This Row],[số dư
cuối kỳ]]&gt;0,LastRow-ROW(),0)</f>
        <v>252</v>
      </c>
    </row>
    <row r="112" spans="2:10" ht="15" customHeight="1" x14ac:dyDescent="0.25">
      <c r="B112" s="22">
        <f>ROWS($B$4:B112)</f>
        <v>109</v>
      </c>
      <c r="C112" s="13">
        <f ca="1">IF(ValuesEntered,IF(Amortization[[#This Row],['#]]&lt;=DurationOfLoan,IF(ROW()-ROW(Amortization[[#Headers],[ngày
thanh toán]])=1,LoanStart,IF(I111&gt;0,EDATE(C111,1),"")),""),"")</f>
        <v>46637</v>
      </c>
      <c r="D112" s="19">
        <f ca="1">IF(ROW()-ROW(Amortization[[#Headers],[số dư
đầu kỳ]])=1,LoanAmount,IF(Amortization[[#This Row],[ngày
thanh toán]]="",0,INDEX(Amortization[], ROW()-4,8)))</f>
        <v>167307.47148069591</v>
      </c>
      <c r="E112" s="19">
        <f ca="1">IF(ValuesEntered,IF(ROW()-ROW(Amortization[[#Headers],[lãi suất]])=1,-IPMT(InterestRate/12,1,DurationOfLoan-ROWS($C$4:C112)+1,Amortization[[#This Row],[số dư
đầu kỳ]]),IFERROR(-IPMT(InterestRate/12,1,Amortization[[#This Row],['#
còn lại]],D113),0)),0)</f>
        <v>695.54559457989387</v>
      </c>
      <c r="F112" s="19">
        <f ca="1">IFERROR(IF(AND(ValuesEntered,Amortization[[#This Row],[ngày
thanh toán]]&lt;&gt;""),-PPMT(InterestRate/12,1,DurationOfLoan-ROWS($C$4:C112)+1,Amortization[[#This Row],[số dư
đầu kỳ]]),""),0)</f>
        <v>376.52878152137839</v>
      </c>
      <c r="G112" s="19">
        <f ca="1">IF(Amortization[[#This Row],[ngày
thanh toán]]="",0,PropertyTaxAmount)</f>
        <v>375</v>
      </c>
      <c r="H112" s="19">
        <f ca="1">IF(Amortization[[#This Row],[ngày
thanh toán]]="",0,Amortization[[#This Row],[lãi suất]]+Amortization[[#This Row],[gốc]]+Amortization[[#This Row],[thuế
bất động sản]])</f>
        <v>1447.0743761012723</v>
      </c>
      <c r="I112" s="19">
        <f ca="1">IF(Amortization[[#This Row],[ngày
thanh toán]]="",0,Amortization[[#This Row],[số dư
đầu kỳ]]-Amortization[[#This Row],[gốc]])</f>
        <v>166930.94269917454</v>
      </c>
      <c r="J112" s="23">
        <f ca="1">IF(Amortization[[#This Row],[số dư
cuối kỳ]]&gt;0,LastRow-ROW(),0)</f>
        <v>251</v>
      </c>
    </row>
    <row r="113" spans="2:10" ht="15" customHeight="1" x14ac:dyDescent="0.25">
      <c r="B113" s="22">
        <f>ROWS($B$4:B113)</f>
        <v>110</v>
      </c>
      <c r="C113" s="13">
        <f ca="1">IF(ValuesEntered,IF(Amortization[[#This Row],['#]]&lt;=DurationOfLoan,IF(ROW()-ROW(Amortization[[#Headers],[ngày
thanh toán]])=1,LoanStart,IF(I112&gt;0,EDATE(C112,1),"")),""),"")</f>
        <v>46667</v>
      </c>
      <c r="D113" s="19">
        <f ca="1">IF(ROW()-ROW(Amortization[[#Headers],[số dư
đầu kỳ]])=1,LoanAmount,IF(Amortization[[#This Row],[ngày
thanh toán]]="",0,INDEX(Amortization[], ROW()-4,8)))</f>
        <v>166930.94269917454</v>
      </c>
      <c r="E113" s="19">
        <f ca="1">IF(ValuesEntered,IF(ROW()-ROW(Amortization[[#Headers],[lãi suất]])=1,-IPMT(InterestRate/12,1,DurationOfLoan-ROWS($C$4:C113)+1,Amortization[[#This Row],[số dư
đầu kỳ]]),IFERROR(-IPMT(InterestRate/12,1,Amortization[[#This Row],['#
còn lại]],D114),0)),0)</f>
        <v>693.97018769887563</v>
      </c>
      <c r="F113" s="19">
        <f ca="1">IFERROR(IF(AND(ValuesEntered,Amortization[[#This Row],[ngày
thanh toán]]&lt;&gt;""),-PPMT(InterestRate/12,1,DurationOfLoan-ROWS($C$4:C113)+1,Amortization[[#This Row],[số dư
đầu kỳ]]),""),0)</f>
        <v>378.09765144438427</v>
      </c>
      <c r="G113" s="19">
        <f ca="1">IF(Amortization[[#This Row],[ngày
thanh toán]]="",0,PropertyTaxAmount)</f>
        <v>375</v>
      </c>
      <c r="H113" s="19">
        <f ca="1">IF(Amortization[[#This Row],[ngày
thanh toán]]="",0,Amortization[[#This Row],[lãi suất]]+Amortization[[#This Row],[gốc]]+Amortization[[#This Row],[thuế
bất động sản]])</f>
        <v>1447.0678391432598</v>
      </c>
      <c r="I113" s="19">
        <f ca="1">IF(Amortization[[#This Row],[ngày
thanh toán]]="",0,Amortization[[#This Row],[số dư
đầu kỳ]]-Amortization[[#This Row],[gốc]])</f>
        <v>166552.84504773017</v>
      </c>
      <c r="J113" s="23">
        <f ca="1">IF(Amortization[[#This Row],[số dư
cuối kỳ]]&gt;0,LastRow-ROW(),0)</f>
        <v>250</v>
      </c>
    </row>
    <row r="114" spans="2:10" ht="15" customHeight="1" x14ac:dyDescent="0.25">
      <c r="B114" s="22">
        <f>ROWS($B$4:B114)</f>
        <v>111</v>
      </c>
      <c r="C114" s="13">
        <f ca="1">IF(ValuesEntered,IF(Amortization[[#This Row],['#]]&lt;=DurationOfLoan,IF(ROW()-ROW(Amortization[[#Headers],[ngày
thanh toán]])=1,LoanStart,IF(I113&gt;0,EDATE(C113,1),"")),""),"")</f>
        <v>46698</v>
      </c>
      <c r="D114" s="19">
        <f ca="1">IF(ROW()-ROW(Amortization[[#Headers],[số dư
đầu kỳ]])=1,LoanAmount,IF(Amortization[[#This Row],[ngày
thanh toán]]="",0,INDEX(Amortization[], ROW()-4,8)))</f>
        <v>166552.84504773017</v>
      </c>
      <c r="E114" s="19">
        <f ca="1">IF(ValuesEntered,IF(ROW()-ROW(Amortization[[#Headers],[lãi suất]])=1,-IPMT(InterestRate/12,1,DurationOfLoan-ROWS($C$4:C114)+1,Amortization[[#This Row],[số dư
đầu kỳ]]),IFERROR(-IPMT(InterestRate/12,1,Amortization[[#This Row],['#
còn lại]],D115),0)),0)</f>
        <v>692.38821662251985</v>
      </c>
      <c r="F114" s="19">
        <f ca="1">IFERROR(IF(AND(ValuesEntered,Amortization[[#This Row],[ngày
thanh toán]]&lt;&gt;""),-PPMT(InterestRate/12,1,DurationOfLoan-ROWS($C$4:C114)+1,Amortization[[#This Row],[số dư
đầu kỳ]]),""),0)</f>
        <v>379.67305832540245</v>
      </c>
      <c r="G114" s="19">
        <f ca="1">IF(Amortization[[#This Row],[ngày
thanh toán]]="",0,PropertyTaxAmount)</f>
        <v>375</v>
      </c>
      <c r="H114" s="19">
        <f ca="1">IF(Amortization[[#This Row],[ngày
thanh toán]]="",0,Amortization[[#This Row],[lãi suất]]+Amortization[[#This Row],[gốc]]+Amortization[[#This Row],[thuế
bất động sản]])</f>
        <v>1447.0612749479224</v>
      </c>
      <c r="I114" s="19">
        <f ca="1">IF(Amortization[[#This Row],[ngày
thanh toán]]="",0,Amortization[[#This Row],[số dư
đầu kỳ]]-Amortization[[#This Row],[gốc]])</f>
        <v>166173.17198940477</v>
      </c>
      <c r="J114" s="23">
        <f ca="1">IF(Amortization[[#This Row],[số dư
cuối kỳ]]&gt;0,LastRow-ROW(),0)</f>
        <v>249</v>
      </c>
    </row>
    <row r="115" spans="2:10" ht="15" customHeight="1" x14ac:dyDescent="0.25">
      <c r="B115" s="22">
        <f>ROWS($B$4:B115)</f>
        <v>112</v>
      </c>
      <c r="C115" s="13">
        <f ca="1">IF(ValuesEntered,IF(Amortization[[#This Row],['#]]&lt;=DurationOfLoan,IF(ROW()-ROW(Amortization[[#Headers],[ngày
thanh toán]])=1,LoanStart,IF(I114&gt;0,EDATE(C114,1),"")),""),"")</f>
        <v>46728</v>
      </c>
      <c r="D115" s="19">
        <f ca="1">IF(ROW()-ROW(Amortization[[#Headers],[số dư
đầu kỳ]])=1,LoanAmount,IF(Amortization[[#This Row],[ngày
thanh toán]]="",0,INDEX(Amortization[], ROW()-4,8)))</f>
        <v>166173.17198940477</v>
      </c>
      <c r="E115" s="19">
        <f ca="1">IF(ValuesEntered,IF(ROW()-ROW(Amortization[[#Headers],[lãi suất]])=1,-IPMT(InterestRate/12,1,DurationOfLoan-ROWS($C$4:C115)+1,Amortization[[#This Row],[số dư
đầu kỳ]]),IFERROR(-IPMT(InterestRate/12,1,Amortization[[#This Row],['#
còn lại]],D116),0)),0)</f>
        <v>690.79965400001254</v>
      </c>
      <c r="F115" s="19">
        <f ca="1">IFERROR(IF(AND(ValuesEntered,Amortization[[#This Row],[ngày
thanh toán]]&lt;&gt;""),-PPMT(InterestRate/12,1,DurationOfLoan-ROWS($C$4:C115)+1,Amortization[[#This Row],[số dư
đầu kỳ]]),""),0)</f>
        <v>381.25502940175835</v>
      </c>
      <c r="G115" s="19">
        <f ca="1">IF(Amortization[[#This Row],[ngày
thanh toán]]="",0,PropertyTaxAmount)</f>
        <v>375</v>
      </c>
      <c r="H115" s="19">
        <f ca="1">IF(Amortization[[#This Row],[ngày
thanh toán]]="",0,Amortization[[#This Row],[lãi suất]]+Amortization[[#This Row],[gốc]]+Amortization[[#This Row],[thuế
bất động sản]])</f>
        <v>1447.0546834017709</v>
      </c>
      <c r="I115" s="19">
        <f ca="1">IF(Amortization[[#This Row],[ngày
thanh toán]]="",0,Amortization[[#This Row],[số dư
đầu kỳ]]-Amortization[[#This Row],[gốc]])</f>
        <v>165791.916960003</v>
      </c>
      <c r="J115" s="23">
        <f ca="1">IF(Amortization[[#This Row],[số dư
cuối kỳ]]&gt;0,LastRow-ROW(),0)</f>
        <v>248</v>
      </c>
    </row>
    <row r="116" spans="2:10" ht="15" customHeight="1" x14ac:dyDescent="0.25">
      <c r="B116" s="22">
        <f>ROWS($B$4:B116)</f>
        <v>113</v>
      </c>
      <c r="C116" s="13">
        <f ca="1">IF(ValuesEntered,IF(Amortization[[#This Row],['#]]&lt;=DurationOfLoan,IF(ROW()-ROW(Amortization[[#Headers],[ngày
thanh toán]])=1,LoanStart,IF(I115&gt;0,EDATE(C115,1),"")),""),"")</f>
        <v>46759</v>
      </c>
      <c r="D116" s="19">
        <f ca="1">IF(ROW()-ROW(Amortization[[#Headers],[số dư
đầu kỳ]])=1,LoanAmount,IF(Amortization[[#This Row],[ngày
thanh toán]]="",0,INDEX(Amortization[], ROW()-4,8)))</f>
        <v>165791.916960003</v>
      </c>
      <c r="E116" s="19">
        <f ca="1">IF(ValuesEntered,IF(ROW()-ROW(Amortization[[#Headers],[lãi suất]])=1,-IPMT(InterestRate/12,1,DurationOfLoan-ROWS($C$4:C116)+1,Amortization[[#This Row],[số dư
đầu kỳ]]),IFERROR(-IPMT(InterestRate/12,1,Amortization[[#This Row],['#
còn lại]],D117),0)),0)</f>
        <v>689.2044723665781</v>
      </c>
      <c r="F116" s="19">
        <f ca="1">IFERROR(IF(AND(ValuesEntered,Amortization[[#This Row],[ngày
thanh toán]]&lt;&gt;""),-PPMT(InterestRate/12,1,DurationOfLoan-ROWS($C$4:C116)+1,Amortization[[#This Row],[số dư
đầu kỳ]]),""),0)</f>
        <v>382.84359202426555</v>
      </c>
      <c r="G116" s="19">
        <f ca="1">IF(Amortization[[#This Row],[ngày
thanh toán]]="",0,PropertyTaxAmount)</f>
        <v>375</v>
      </c>
      <c r="H116" s="19">
        <f ca="1">IF(Amortization[[#This Row],[ngày
thanh toán]]="",0,Amortization[[#This Row],[lãi suất]]+Amortization[[#This Row],[gốc]]+Amortization[[#This Row],[thuế
bất động sản]])</f>
        <v>1447.0480643908436</v>
      </c>
      <c r="I116" s="19">
        <f ca="1">IF(Amortization[[#This Row],[ngày
thanh toán]]="",0,Amortization[[#This Row],[số dư
đầu kỳ]]-Amortization[[#This Row],[gốc]])</f>
        <v>165409.07336797874</v>
      </c>
      <c r="J116" s="23">
        <f ca="1">IF(Amortization[[#This Row],[số dư
cuối kỳ]]&gt;0,LastRow-ROW(),0)</f>
        <v>247</v>
      </c>
    </row>
    <row r="117" spans="2:10" ht="15" customHeight="1" x14ac:dyDescent="0.25">
      <c r="B117" s="22">
        <f>ROWS($B$4:B117)</f>
        <v>114</v>
      </c>
      <c r="C117" s="13">
        <f ca="1">IF(ValuesEntered,IF(Amortization[[#This Row],['#]]&lt;=DurationOfLoan,IF(ROW()-ROW(Amortization[[#Headers],[ngày
thanh toán]])=1,LoanStart,IF(I116&gt;0,EDATE(C116,1),"")),""),"")</f>
        <v>46790</v>
      </c>
      <c r="D117" s="19">
        <f ca="1">IF(ROW()-ROW(Amortization[[#Headers],[số dư
đầu kỳ]])=1,LoanAmount,IF(Amortization[[#This Row],[ngày
thanh toán]]="",0,INDEX(Amortization[], ROW()-4,8)))</f>
        <v>165409.07336797874</v>
      </c>
      <c r="E117" s="19">
        <f ca="1">IF(ValuesEntered,IF(ROW()-ROW(Amortization[[#Headers],[lãi suất]])=1,-IPMT(InterestRate/12,1,DurationOfLoan-ROWS($C$4:C117)+1,Amortization[[#This Row],[số dư
đầu kỳ]]),IFERROR(-IPMT(InterestRate/12,1,Amortization[[#This Row],['#
còn lại]],D118),0)),0)</f>
        <v>687.60264414300434</v>
      </c>
      <c r="F117" s="19">
        <f ca="1">IFERROR(IF(AND(ValuesEntered,Amortization[[#This Row],[ngày
thanh toán]]&lt;&gt;""),-PPMT(InterestRate/12,1,DurationOfLoan-ROWS($C$4:C117)+1,Amortization[[#This Row],[số dư
đầu kỳ]]),""),0)</f>
        <v>384.4387736577001</v>
      </c>
      <c r="G117" s="19">
        <f ca="1">IF(Amortization[[#This Row],[ngày
thanh toán]]="",0,PropertyTaxAmount)</f>
        <v>375</v>
      </c>
      <c r="H117" s="19">
        <f ca="1">IF(Amortization[[#This Row],[ngày
thanh toán]]="",0,Amortization[[#This Row],[lãi suất]]+Amortization[[#This Row],[gốc]]+Amortization[[#This Row],[thuế
bất động sản]])</f>
        <v>1447.0414178007045</v>
      </c>
      <c r="I117" s="19">
        <f ca="1">IF(Amortization[[#This Row],[ngày
thanh toán]]="",0,Amortization[[#This Row],[số dư
đầu kỳ]]-Amortization[[#This Row],[gốc]])</f>
        <v>165024.63459432105</v>
      </c>
      <c r="J117" s="23">
        <f ca="1">IF(Amortization[[#This Row],[số dư
cuối kỳ]]&gt;0,LastRow-ROW(),0)</f>
        <v>246</v>
      </c>
    </row>
    <row r="118" spans="2:10" ht="15" customHeight="1" x14ac:dyDescent="0.25">
      <c r="B118" s="22">
        <f>ROWS($B$4:B118)</f>
        <v>115</v>
      </c>
      <c r="C118" s="13">
        <f ca="1">IF(ValuesEntered,IF(Amortization[[#This Row],['#]]&lt;=DurationOfLoan,IF(ROW()-ROW(Amortization[[#Headers],[ngày
thanh toán]])=1,LoanStart,IF(I117&gt;0,EDATE(C117,1),"")),""),"")</f>
        <v>46819</v>
      </c>
      <c r="D118" s="19">
        <f ca="1">IF(ROW()-ROW(Amortization[[#Headers],[số dư
đầu kỳ]])=1,LoanAmount,IF(Amortization[[#This Row],[ngày
thanh toán]]="",0,INDEX(Amortization[], ROW()-4,8)))</f>
        <v>165024.63459432105</v>
      </c>
      <c r="E118" s="19">
        <f ca="1">IF(ValuesEntered,IF(ROW()-ROW(Amortization[[#Headers],[lãi suất]])=1,-IPMT(InterestRate/12,1,DurationOfLoan-ROWS($C$4:C118)+1,Amortization[[#This Row],[số dư
đầu kỳ]]),IFERROR(-IPMT(InterestRate/12,1,Amortization[[#This Row],['#
còn lại]],D119),0)),0)</f>
        <v>685.99414163516565</v>
      </c>
      <c r="F118" s="19">
        <f ca="1">IFERROR(IF(AND(ValuesEntered,Amortization[[#This Row],[ngày
thanh toán]]&lt;&gt;""),-PPMT(InterestRate/12,1,DurationOfLoan-ROWS($C$4:C118)+1,Amortization[[#This Row],[số dư
đầu kỳ]]),""),0)</f>
        <v>386.0406018812738</v>
      </c>
      <c r="G118" s="19">
        <f ca="1">IF(Amortization[[#This Row],[ngày
thanh toán]]="",0,PropertyTaxAmount)</f>
        <v>375</v>
      </c>
      <c r="H118" s="19">
        <f ca="1">IF(Amortization[[#This Row],[ngày
thanh toán]]="",0,Amortization[[#This Row],[lãi suất]]+Amortization[[#This Row],[gốc]]+Amortization[[#This Row],[thuế
bất động sản]])</f>
        <v>1447.0347435164394</v>
      </c>
      <c r="I118" s="19">
        <f ca="1">IF(Amortization[[#This Row],[ngày
thanh toán]]="",0,Amortization[[#This Row],[số dư
đầu kỳ]]-Amortization[[#This Row],[gốc]])</f>
        <v>164638.59399243977</v>
      </c>
      <c r="J118" s="23">
        <f ca="1">IF(Amortization[[#This Row],[số dư
cuối kỳ]]&gt;0,LastRow-ROW(),0)</f>
        <v>245</v>
      </c>
    </row>
    <row r="119" spans="2:10" ht="15" customHeight="1" x14ac:dyDescent="0.25">
      <c r="B119" s="22">
        <f>ROWS($B$4:B119)</f>
        <v>116</v>
      </c>
      <c r="C119" s="13">
        <f ca="1">IF(ValuesEntered,IF(Amortization[[#This Row],['#]]&lt;=DurationOfLoan,IF(ROW()-ROW(Amortization[[#Headers],[ngày
thanh toán]])=1,LoanStart,IF(I118&gt;0,EDATE(C118,1),"")),""),"")</f>
        <v>46850</v>
      </c>
      <c r="D119" s="19">
        <f ca="1">IF(ROW()-ROW(Amortization[[#Headers],[số dư
đầu kỳ]])=1,LoanAmount,IF(Amortization[[#This Row],[ngày
thanh toán]]="",0,INDEX(Amortization[], ROW()-4,8)))</f>
        <v>164638.59399243977</v>
      </c>
      <c r="E119" s="19">
        <f ca="1">IF(ValuesEntered,IF(ROW()-ROW(Amortization[[#Headers],[lãi suất]])=1,-IPMT(InterestRate/12,1,DurationOfLoan-ROWS($C$4:C119)+1,Amortization[[#This Row],[số dư
đầu kỳ]]),IFERROR(-IPMT(InterestRate/12,1,Amortization[[#This Row],['#
còn lại]],D120),0)),0)</f>
        <v>684.37893703354439</v>
      </c>
      <c r="F119" s="19">
        <f ca="1">IFERROR(IF(AND(ValuesEntered,Amortization[[#This Row],[ngày
thanh toán]]&lt;&gt;""),-PPMT(InterestRate/12,1,DurationOfLoan-ROWS($C$4:C119)+1,Amortization[[#This Row],[số dư
đầu kỳ]]),""),0)</f>
        <v>387.64910438911255</v>
      </c>
      <c r="G119" s="19">
        <f ca="1">IF(Amortization[[#This Row],[ngày
thanh toán]]="",0,PropertyTaxAmount)</f>
        <v>375</v>
      </c>
      <c r="H119" s="19">
        <f ca="1">IF(Amortization[[#This Row],[ngày
thanh toán]]="",0,Amortization[[#This Row],[lãi suất]]+Amortization[[#This Row],[gốc]]+Amortization[[#This Row],[thuế
bất động sản]])</f>
        <v>1447.028041422657</v>
      </c>
      <c r="I119" s="19">
        <f ca="1">IF(Amortization[[#This Row],[ngày
thanh toán]]="",0,Amortization[[#This Row],[số dư
đầu kỳ]]-Amortization[[#This Row],[gốc]])</f>
        <v>164250.94488805067</v>
      </c>
      <c r="J119" s="23">
        <f ca="1">IF(Amortization[[#This Row],[số dư
cuối kỳ]]&gt;0,LastRow-ROW(),0)</f>
        <v>244</v>
      </c>
    </row>
    <row r="120" spans="2:10" ht="15" customHeight="1" x14ac:dyDescent="0.25">
      <c r="B120" s="22">
        <f>ROWS($B$4:B120)</f>
        <v>117</v>
      </c>
      <c r="C120" s="13">
        <f ca="1">IF(ValuesEntered,IF(Amortization[[#This Row],['#]]&lt;=DurationOfLoan,IF(ROW()-ROW(Amortization[[#Headers],[ngày
thanh toán]])=1,LoanStart,IF(I119&gt;0,EDATE(C119,1),"")),""),"")</f>
        <v>46880</v>
      </c>
      <c r="D120" s="19">
        <f ca="1">IF(ROW()-ROW(Amortization[[#Headers],[số dư
đầu kỳ]])=1,LoanAmount,IF(Amortization[[#This Row],[ngày
thanh toán]]="",0,INDEX(Amortization[], ROW()-4,8)))</f>
        <v>164250.94488805067</v>
      </c>
      <c r="E120" s="19">
        <f ca="1">IF(ValuesEntered,IF(ROW()-ROW(Amortization[[#Headers],[lãi suất]])=1,-IPMT(InterestRate/12,1,DurationOfLoan-ROWS($C$4:C120)+1,Amortization[[#This Row],[số dư
đầu kỳ]]),IFERROR(-IPMT(InterestRate/12,1,Amortization[[#This Row],['#
còn lại]],D121),0)),0)</f>
        <v>682.75700241274967</v>
      </c>
      <c r="F120" s="19">
        <f ca="1">IFERROR(IF(AND(ValuesEntered,Amortization[[#This Row],[ngày
thanh toán]]&lt;&gt;""),-PPMT(InterestRate/12,1,DurationOfLoan-ROWS($C$4:C120)+1,Amortization[[#This Row],[số dư
đầu kỳ]]),""),0)</f>
        <v>389.2643089907337</v>
      </c>
      <c r="G120" s="19">
        <f ca="1">IF(Amortization[[#This Row],[ngày
thanh toán]]="",0,PropertyTaxAmount)</f>
        <v>375</v>
      </c>
      <c r="H120" s="19">
        <f ca="1">IF(Amortization[[#This Row],[ngày
thanh toán]]="",0,Amortization[[#This Row],[lãi suất]]+Amortization[[#This Row],[gốc]]+Amortization[[#This Row],[thuế
bất động sản]])</f>
        <v>1447.0213114034834</v>
      </c>
      <c r="I120" s="19">
        <f ca="1">IF(Amortization[[#This Row],[ngày
thanh toán]]="",0,Amortization[[#This Row],[số dư
đầu kỳ]]-Amortization[[#This Row],[gốc]])</f>
        <v>163861.68057905993</v>
      </c>
      <c r="J120" s="23">
        <f ca="1">IF(Amortization[[#This Row],[số dư
cuối kỳ]]&gt;0,LastRow-ROW(),0)</f>
        <v>243</v>
      </c>
    </row>
    <row r="121" spans="2:10" ht="15" customHeight="1" x14ac:dyDescent="0.25">
      <c r="B121" s="22">
        <f>ROWS($B$4:B121)</f>
        <v>118</v>
      </c>
      <c r="C121" s="13">
        <f ca="1">IF(ValuesEntered,IF(Amortization[[#This Row],['#]]&lt;=DurationOfLoan,IF(ROW()-ROW(Amortization[[#Headers],[ngày
thanh toán]])=1,LoanStart,IF(I120&gt;0,EDATE(C120,1),"")),""),"")</f>
        <v>46911</v>
      </c>
      <c r="D121" s="19">
        <f ca="1">IF(ROW()-ROW(Amortization[[#Headers],[số dư
đầu kỳ]])=1,LoanAmount,IF(Amortization[[#This Row],[ngày
thanh toán]]="",0,INDEX(Amortization[], ROW()-4,8)))</f>
        <v>163861.68057905993</v>
      </c>
      <c r="E121" s="19">
        <f ca="1">IF(ValuesEntered,IF(ROW()-ROW(Amortization[[#Headers],[lãi suất]])=1,-IPMT(InterestRate/12,1,DurationOfLoan-ROWS($C$4:C121)+1,Amortization[[#This Row],[số dư
đầu kỳ]]),IFERROR(-IPMT(InterestRate/12,1,Amortization[[#This Row],['#
còn lại]],D122),0)),0)</f>
        <v>681.12830973103507</v>
      </c>
      <c r="F121" s="19">
        <f ca="1">IFERROR(IF(AND(ValuesEntered,Amortization[[#This Row],[ngày
thanh toán]]&lt;&gt;""),-PPMT(InterestRate/12,1,DurationOfLoan-ROWS($C$4:C121)+1,Amortization[[#This Row],[số dư
đầu kỳ]]),""),0)</f>
        <v>390.88624361152858</v>
      </c>
      <c r="G121" s="19">
        <f ca="1">IF(Amortization[[#This Row],[ngày
thanh toán]]="",0,PropertyTaxAmount)</f>
        <v>375</v>
      </c>
      <c r="H121" s="19">
        <f ca="1">IF(Amortization[[#This Row],[ngày
thanh toán]]="",0,Amortization[[#This Row],[lãi suất]]+Amortization[[#This Row],[gốc]]+Amortization[[#This Row],[thuế
bất động sản]])</f>
        <v>1447.0145533425637</v>
      </c>
      <c r="I121" s="19">
        <f ca="1">IF(Amortization[[#This Row],[ngày
thanh toán]]="",0,Amortization[[#This Row],[số dư
đầu kỳ]]-Amortization[[#This Row],[gốc]])</f>
        <v>163470.79433544842</v>
      </c>
      <c r="J121" s="23">
        <f ca="1">IF(Amortization[[#This Row],[số dư
cuối kỳ]]&gt;0,LastRow-ROW(),0)</f>
        <v>242</v>
      </c>
    </row>
    <row r="122" spans="2:10" ht="15" customHeight="1" x14ac:dyDescent="0.25">
      <c r="B122" s="22">
        <f>ROWS($B$4:B122)</f>
        <v>119</v>
      </c>
      <c r="C122" s="13">
        <f ca="1">IF(ValuesEntered,IF(Amortization[[#This Row],['#]]&lt;=DurationOfLoan,IF(ROW()-ROW(Amortization[[#Headers],[ngày
thanh toán]])=1,LoanStart,IF(I121&gt;0,EDATE(C121,1),"")),""),"")</f>
        <v>46941</v>
      </c>
      <c r="D122" s="19">
        <f ca="1">IF(ROW()-ROW(Amortization[[#Headers],[số dư
đầu kỳ]])=1,LoanAmount,IF(Amortization[[#This Row],[ngày
thanh toán]]="",0,INDEX(Amortization[], ROW()-4,8)))</f>
        <v>163470.79433544842</v>
      </c>
      <c r="E122" s="19">
        <f ca="1">IF(ValuesEntered,IF(ROW()-ROW(Amortization[[#Headers],[lãi suất]])=1,-IPMT(InterestRate/12,1,DurationOfLoan-ROWS($C$4:C122)+1,Amortization[[#This Row],[số dư
đầu kỳ]]),IFERROR(-IPMT(InterestRate/12,1,Amortization[[#This Row],['#
còn lại]],D123),0)),0)</f>
        <v>679.49283082981322</v>
      </c>
      <c r="F122" s="19">
        <f ca="1">IFERROR(IF(AND(ValuesEntered,Amortization[[#This Row],[ngày
thanh toán]]&lt;&gt;""),-PPMT(InterestRate/12,1,DurationOfLoan-ROWS($C$4:C122)+1,Amortization[[#This Row],[số dư
đầu kỳ]]),""),0)</f>
        <v>392.51493629324341</v>
      </c>
      <c r="G122" s="19">
        <f ca="1">IF(Amortization[[#This Row],[ngày
thanh toán]]="",0,PropertyTaxAmount)</f>
        <v>375</v>
      </c>
      <c r="H122" s="19">
        <f ca="1">IF(Amortization[[#This Row],[ngày
thanh toán]]="",0,Amortization[[#This Row],[lãi suất]]+Amortization[[#This Row],[gốc]]+Amortization[[#This Row],[thuế
bất động sản]])</f>
        <v>1447.0077671230565</v>
      </c>
      <c r="I122" s="19">
        <f ca="1">IF(Amortization[[#This Row],[ngày
thanh toán]]="",0,Amortization[[#This Row],[số dư
đầu kỳ]]-Amortization[[#This Row],[gốc]])</f>
        <v>163078.27939915517</v>
      </c>
      <c r="J122" s="23">
        <f ca="1">IF(Amortization[[#This Row],[số dư
cuối kỳ]]&gt;0,LastRow-ROW(),0)</f>
        <v>241</v>
      </c>
    </row>
    <row r="123" spans="2:10" ht="15" customHeight="1" x14ac:dyDescent="0.25">
      <c r="B123" s="22">
        <f>ROWS($B$4:B123)</f>
        <v>120</v>
      </c>
      <c r="C123" s="13">
        <f ca="1">IF(ValuesEntered,IF(Amortization[[#This Row],['#]]&lt;=DurationOfLoan,IF(ROW()-ROW(Amortization[[#Headers],[ngày
thanh toán]])=1,LoanStart,IF(I122&gt;0,EDATE(C122,1),"")),""),"")</f>
        <v>46972</v>
      </c>
      <c r="D123" s="19">
        <f ca="1">IF(ROW()-ROW(Amortization[[#Headers],[số dư
đầu kỳ]])=1,LoanAmount,IF(Amortization[[#This Row],[ngày
thanh toán]]="",0,INDEX(Amortization[], ROW()-4,8)))</f>
        <v>163078.27939915517</v>
      </c>
      <c r="E123" s="19">
        <f ca="1">IF(ValuesEntered,IF(ROW()-ROW(Amortization[[#Headers],[lãi suất]])=1,-IPMT(InterestRate/12,1,DurationOfLoan-ROWS($C$4:C123)+1,Amortization[[#This Row],[số dư
đầu kỳ]]),IFERROR(-IPMT(InterestRate/12,1,Amortization[[#This Row],['#
còn lại]],D124),0)),0)</f>
        <v>677.85053743316962</v>
      </c>
      <c r="F123" s="19">
        <f ca="1">IFERROR(IF(AND(ValuesEntered,Amortization[[#This Row],[ngày
thanh toán]]&lt;&gt;""),-PPMT(InterestRate/12,1,DurationOfLoan-ROWS($C$4:C123)+1,Amortization[[#This Row],[số dư
đầu kỳ]]),""),0)</f>
        <v>394.15041519446515</v>
      </c>
      <c r="G123" s="19">
        <f ca="1">IF(Amortization[[#This Row],[ngày
thanh toán]]="",0,PropertyTaxAmount)</f>
        <v>375</v>
      </c>
      <c r="H123" s="19">
        <f ca="1">IF(Amortization[[#This Row],[ngày
thanh toán]]="",0,Amortization[[#This Row],[lãi suất]]+Amortization[[#This Row],[gốc]]+Amortization[[#This Row],[thuế
bất động sản]])</f>
        <v>1447.0009526276349</v>
      </c>
      <c r="I123" s="19">
        <f ca="1">IF(Amortization[[#This Row],[ngày
thanh toán]]="",0,Amortization[[#This Row],[số dư
đầu kỳ]]-Amortization[[#This Row],[gốc]])</f>
        <v>162684.12898396072</v>
      </c>
      <c r="J123" s="23">
        <f ca="1">IF(Amortization[[#This Row],[số dư
cuối kỳ]]&gt;0,LastRow-ROW(),0)</f>
        <v>240</v>
      </c>
    </row>
    <row r="124" spans="2:10" ht="15" customHeight="1" x14ac:dyDescent="0.25">
      <c r="B124" s="22">
        <f>ROWS($B$4:B124)</f>
        <v>121</v>
      </c>
      <c r="C124" s="13">
        <f ca="1">IF(ValuesEntered,IF(Amortization[[#This Row],['#]]&lt;=DurationOfLoan,IF(ROW()-ROW(Amortization[[#Headers],[ngày
thanh toán]])=1,LoanStart,IF(I123&gt;0,EDATE(C123,1),"")),""),"")</f>
        <v>47003</v>
      </c>
      <c r="D124" s="19">
        <f ca="1">IF(ROW()-ROW(Amortization[[#Headers],[số dư
đầu kỳ]])=1,LoanAmount,IF(Amortization[[#This Row],[ngày
thanh toán]]="",0,INDEX(Amortization[], ROW()-4,8)))</f>
        <v>162684.12898396072</v>
      </c>
      <c r="E124" s="19">
        <f ca="1">IF(ValuesEntered,IF(ROW()-ROW(Amortization[[#Headers],[lãi suất]])=1,-IPMT(InterestRate/12,1,DurationOfLoan-ROWS($C$4:C124)+1,Amortization[[#This Row],[số dư
đầu kỳ]]),IFERROR(-IPMT(InterestRate/12,1,Amortization[[#This Row],['#
còn lại]],D125),0)),0)</f>
        <v>676.2014011473733</v>
      </c>
      <c r="F124" s="19">
        <f ca="1">IFERROR(IF(AND(ValuesEntered,Amortization[[#This Row],[ngày
thanh toán]]&lt;&gt;""),-PPMT(InterestRate/12,1,DurationOfLoan-ROWS($C$4:C124)+1,Amortization[[#This Row],[số dư
đầu kỳ]]),""),0)</f>
        <v>395.79270859110875</v>
      </c>
      <c r="G124" s="19">
        <f ca="1">IF(Amortization[[#This Row],[ngày
thanh toán]]="",0,PropertyTaxAmount)</f>
        <v>375</v>
      </c>
      <c r="H124" s="19">
        <f ca="1">IF(Amortization[[#This Row],[ngày
thanh toán]]="",0,Amortization[[#This Row],[lãi suất]]+Amortization[[#This Row],[gốc]]+Amortization[[#This Row],[thuế
bất động sản]])</f>
        <v>1446.9941097384822</v>
      </c>
      <c r="I124" s="19">
        <f ca="1">IF(Amortization[[#This Row],[ngày
thanh toán]]="",0,Amortization[[#This Row],[số dư
đầu kỳ]]-Amortization[[#This Row],[gốc]])</f>
        <v>162288.3362753696</v>
      </c>
      <c r="J124" s="23">
        <f ca="1">IF(Amortization[[#This Row],[số dư
cuối kỳ]]&gt;0,LastRow-ROW(),0)</f>
        <v>239</v>
      </c>
    </row>
    <row r="125" spans="2:10" ht="15" customHeight="1" x14ac:dyDescent="0.25">
      <c r="B125" s="22">
        <f>ROWS($B$4:B125)</f>
        <v>122</v>
      </c>
      <c r="C125" s="13">
        <f ca="1">IF(ValuesEntered,IF(Amortization[[#This Row],['#]]&lt;=DurationOfLoan,IF(ROW()-ROW(Amortization[[#Headers],[ngày
thanh toán]])=1,LoanStart,IF(I124&gt;0,EDATE(C124,1),"")),""),"")</f>
        <v>47033</v>
      </c>
      <c r="D125" s="19">
        <f ca="1">IF(ROW()-ROW(Amortization[[#Headers],[số dư
đầu kỳ]])=1,LoanAmount,IF(Amortization[[#This Row],[ngày
thanh toán]]="",0,INDEX(Amortization[], ROW()-4,8)))</f>
        <v>162288.3362753696</v>
      </c>
      <c r="E125" s="19">
        <f ca="1">IF(ValuesEntered,IF(ROW()-ROW(Amortization[[#Headers],[lãi suất]])=1,-IPMT(InterestRate/12,1,DurationOfLoan-ROWS($C$4:C125)+1,Amortization[[#This Row],[số dư
đầu kỳ]]),IFERROR(-IPMT(InterestRate/12,1,Amortization[[#This Row],['#
còn lại]],D126),0)),0)</f>
        <v>674.54539346038621</v>
      </c>
      <c r="F125" s="19">
        <f ca="1">IFERROR(IF(AND(ValuesEntered,Amortization[[#This Row],[ngày
thanh toán]]&lt;&gt;""),-PPMT(InterestRate/12,1,DurationOfLoan-ROWS($C$4:C125)+1,Amortization[[#This Row],[số dư
đầu kỳ]]),""),0)</f>
        <v>397.44184487690495</v>
      </c>
      <c r="G125" s="19">
        <f ca="1">IF(Amortization[[#This Row],[ngày
thanh toán]]="",0,PropertyTaxAmount)</f>
        <v>375</v>
      </c>
      <c r="H125" s="19">
        <f ca="1">IF(Amortization[[#This Row],[ngày
thanh toán]]="",0,Amortization[[#This Row],[lãi suất]]+Amortization[[#This Row],[gốc]]+Amortization[[#This Row],[thuế
bất động sản]])</f>
        <v>1446.9872383372913</v>
      </c>
      <c r="I125" s="19">
        <f ca="1">IF(Amortization[[#This Row],[ngày
thanh toán]]="",0,Amortization[[#This Row],[số dư
đầu kỳ]]-Amortization[[#This Row],[gốc]])</f>
        <v>161890.89443049268</v>
      </c>
      <c r="J125" s="23">
        <f ca="1">IF(Amortization[[#This Row],[số dư
cuối kỳ]]&gt;0,LastRow-ROW(),0)</f>
        <v>238</v>
      </c>
    </row>
    <row r="126" spans="2:10" ht="15" customHeight="1" x14ac:dyDescent="0.25">
      <c r="B126" s="22">
        <f>ROWS($B$4:B126)</f>
        <v>123</v>
      </c>
      <c r="C126" s="13">
        <f ca="1">IF(ValuesEntered,IF(Amortization[[#This Row],['#]]&lt;=DurationOfLoan,IF(ROW()-ROW(Amortization[[#Headers],[ngày
thanh toán]])=1,LoanStart,IF(I125&gt;0,EDATE(C125,1),"")),""),"")</f>
        <v>47064</v>
      </c>
      <c r="D126" s="19">
        <f ca="1">IF(ROW()-ROW(Amortization[[#Headers],[số dư
đầu kỳ]])=1,LoanAmount,IF(Amortization[[#This Row],[ngày
thanh toán]]="",0,INDEX(Amortization[], ROW()-4,8)))</f>
        <v>161890.89443049268</v>
      </c>
      <c r="E126" s="19">
        <f ca="1">IF(ValuesEntered,IF(ROW()-ROW(Amortization[[#Headers],[lãi suất]])=1,-IPMT(InterestRate/12,1,DurationOfLoan-ROWS($C$4:C126)+1,Amortization[[#This Row],[số dư
đầu kỳ]]),IFERROR(-IPMT(InterestRate/12,1,Amortization[[#This Row],['#
còn lại]],D127),0)),0)</f>
        <v>672.88248574136992</v>
      </c>
      <c r="F126" s="19">
        <f ca="1">IFERROR(IF(AND(ValuesEntered,Amortization[[#This Row],[ngày
thanh toán]]&lt;&gt;""),-PPMT(InterestRate/12,1,DurationOfLoan-ROWS($C$4:C126)+1,Amortization[[#This Row],[số dư
đầu kỳ]]),""),0)</f>
        <v>399.0978525638921</v>
      </c>
      <c r="G126" s="19">
        <f ca="1">IF(Amortization[[#This Row],[ngày
thanh toán]]="",0,PropertyTaxAmount)</f>
        <v>375</v>
      </c>
      <c r="H126" s="19">
        <f ca="1">IF(Amortization[[#This Row],[ngày
thanh toán]]="",0,Amortization[[#This Row],[lãi suất]]+Amortization[[#This Row],[gốc]]+Amortization[[#This Row],[thuế
bất động sản]])</f>
        <v>1446.980338305262</v>
      </c>
      <c r="I126" s="19">
        <f ca="1">IF(Amortization[[#This Row],[ngày
thanh toán]]="",0,Amortization[[#This Row],[số dư
đầu kỳ]]-Amortization[[#This Row],[gốc]])</f>
        <v>161491.79657792879</v>
      </c>
      <c r="J126" s="23">
        <f ca="1">IF(Amortization[[#This Row],[số dư
cuối kỳ]]&gt;0,LastRow-ROW(),0)</f>
        <v>237</v>
      </c>
    </row>
    <row r="127" spans="2:10" ht="15" customHeight="1" x14ac:dyDescent="0.25">
      <c r="B127" s="22">
        <f>ROWS($B$4:B127)</f>
        <v>124</v>
      </c>
      <c r="C127" s="13">
        <f ca="1">IF(ValuesEntered,IF(Amortization[[#This Row],['#]]&lt;=DurationOfLoan,IF(ROW()-ROW(Amortization[[#Headers],[ngày
thanh toán]])=1,LoanStart,IF(I126&gt;0,EDATE(C126,1),"")),""),"")</f>
        <v>47094</v>
      </c>
      <c r="D127" s="19">
        <f ca="1">IF(ROW()-ROW(Amortization[[#Headers],[số dư
đầu kỳ]])=1,LoanAmount,IF(Amortization[[#This Row],[ngày
thanh toán]]="",0,INDEX(Amortization[], ROW()-4,8)))</f>
        <v>161491.79657792879</v>
      </c>
      <c r="E127" s="19">
        <f ca="1">IF(ValuesEntered,IF(ROW()-ROW(Amortization[[#Headers],[lãi suất]])=1,-IPMT(InterestRate/12,1,DurationOfLoan-ROWS($C$4:C127)+1,Amortization[[#This Row],[số dư
đầu kỳ]]),IFERROR(-IPMT(InterestRate/12,1,Amortization[[#This Row],['#
còn lại]],D128),0)),0)</f>
        <v>671.21264924019124</v>
      </c>
      <c r="F127" s="19">
        <f ca="1">IFERROR(IF(AND(ValuesEntered,Amortization[[#This Row],[ngày
thanh toán]]&lt;&gt;""),-PPMT(InterestRate/12,1,DurationOfLoan-ROWS($C$4:C127)+1,Amortization[[#This Row],[số dư
đầu kỳ]]),""),0)</f>
        <v>400.76076028290828</v>
      </c>
      <c r="G127" s="19">
        <f ca="1">IF(Amortization[[#This Row],[ngày
thanh toán]]="",0,PropertyTaxAmount)</f>
        <v>375</v>
      </c>
      <c r="H127" s="19">
        <f ca="1">IF(Amortization[[#This Row],[ngày
thanh toán]]="",0,Amortization[[#This Row],[lãi suất]]+Amortization[[#This Row],[gốc]]+Amortization[[#This Row],[thuế
bất động sản]])</f>
        <v>1446.9734095230995</v>
      </c>
      <c r="I127" s="19">
        <f ca="1">IF(Amortization[[#This Row],[ngày
thanh toán]]="",0,Amortization[[#This Row],[số dư
đầu kỳ]]-Amortization[[#This Row],[gốc]])</f>
        <v>161091.0358176459</v>
      </c>
      <c r="J127" s="23">
        <f ca="1">IF(Amortization[[#This Row],[số dư
cuối kỳ]]&gt;0,LastRow-ROW(),0)</f>
        <v>236</v>
      </c>
    </row>
    <row r="128" spans="2:10" ht="15" customHeight="1" x14ac:dyDescent="0.25">
      <c r="B128" s="22">
        <f>ROWS($B$4:B128)</f>
        <v>125</v>
      </c>
      <c r="C128" s="13">
        <f ca="1">IF(ValuesEntered,IF(Amortization[[#This Row],['#]]&lt;=DurationOfLoan,IF(ROW()-ROW(Amortization[[#Headers],[ngày
thanh toán]])=1,LoanStart,IF(I127&gt;0,EDATE(C127,1),"")),""),"")</f>
        <v>47125</v>
      </c>
      <c r="D128" s="19">
        <f ca="1">IF(ROW()-ROW(Amortization[[#Headers],[số dư
đầu kỳ]])=1,LoanAmount,IF(Amortization[[#This Row],[ngày
thanh toán]]="",0,INDEX(Amortization[], ROW()-4,8)))</f>
        <v>161091.0358176459</v>
      </c>
      <c r="E128" s="19">
        <f ca="1">IF(ValuesEntered,IF(ROW()-ROW(Amortization[[#Headers],[lãi suất]])=1,-IPMT(InterestRate/12,1,DurationOfLoan-ROWS($C$4:C128)+1,Amortization[[#This Row],[số dư
đầu kỳ]]),IFERROR(-IPMT(InterestRate/12,1,Amortization[[#This Row],['#
còn lại]],D129),0)),0)</f>
        <v>669.53585508692424</v>
      </c>
      <c r="F128" s="19">
        <f ca="1">IFERROR(IF(AND(ValuesEntered,Amortization[[#This Row],[ngày
thanh toán]]&lt;&gt;""),-PPMT(InterestRate/12,1,DurationOfLoan-ROWS($C$4:C128)+1,Amortization[[#This Row],[số dư
đầu kỳ]]),""),0)</f>
        <v>402.43059678408719</v>
      </c>
      <c r="G128" s="19">
        <f ca="1">IF(Amortization[[#This Row],[ngày
thanh toán]]="",0,PropertyTaxAmount)</f>
        <v>375</v>
      </c>
      <c r="H128" s="19">
        <f ca="1">IF(Amortization[[#This Row],[ngày
thanh toán]]="",0,Amortization[[#This Row],[lãi suất]]+Amortization[[#This Row],[gốc]]+Amortization[[#This Row],[thuế
bất động sản]])</f>
        <v>1446.9664518710115</v>
      </c>
      <c r="I128" s="19">
        <f ca="1">IF(Amortization[[#This Row],[ngày
thanh toán]]="",0,Amortization[[#This Row],[số dư
đầu kỳ]]-Amortization[[#This Row],[gốc]])</f>
        <v>160688.60522086182</v>
      </c>
      <c r="J128" s="23">
        <f ca="1">IF(Amortization[[#This Row],[số dư
cuối kỳ]]&gt;0,LastRow-ROW(),0)</f>
        <v>235</v>
      </c>
    </row>
    <row r="129" spans="2:10" ht="15" customHeight="1" x14ac:dyDescent="0.25">
      <c r="B129" s="22">
        <f>ROWS($B$4:B129)</f>
        <v>126</v>
      </c>
      <c r="C129" s="13">
        <f ca="1">IF(ValuesEntered,IF(Amortization[[#This Row],['#]]&lt;=DurationOfLoan,IF(ROW()-ROW(Amortization[[#Headers],[ngày
thanh toán]])=1,LoanStart,IF(I128&gt;0,EDATE(C128,1),"")),""),"")</f>
        <v>47156</v>
      </c>
      <c r="D129" s="19">
        <f ca="1">IF(ROW()-ROW(Amortization[[#Headers],[số dư
đầu kỳ]])=1,LoanAmount,IF(Amortization[[#This Row],[ngày
thanh toán]]="",0,INDEX(Amortization[], ROW()-4,8)))</f>
        <v>160688.60522086182</v>
      </c>
      <c r="E129" s="19">
        <f ca="1">IF(ValuesEntered,IF(ROW()-ROW(Amortization[[#Headers],[lãi suất]])=1,-IPMT(InterestRate/12,1,DurationOfLoan-ROWS($C$4:C129)+1,Amortization[[#This Row],[số dư
đầu kỳ]]),IFERROR(-IPMT(InterestRate/12,1,Amortization[[#This Row],['#
còn lại]],D130),0)),0)</f>
        <v>667.85207429135187</v>
      </c>
      <c r="F129" s="19">
        <f ca="1">IFERROR(IF(AND(ValuesEntered,Amortization[[#This Row],[ngày
thanh toán]]&lt;&gt;""),-PPMT(InterestRate/12,1,DurationOfLoan-ROWS($C$4:C129)+1,Amortization[[#This Row],[số dư
đầu kỳ]]),""),0)</f>
        <v>404.10739093735413</v>
      </c>
      <c r="G129" s="19">
        <f ca="1">IF(Amortization[[#This Row],[ngày
thanh toán]]="",0,PropertyTaxAmount)</f>
        <v>375</v>
      </c>
      <c r="H129" s="19">
        <f ca="1">IF(Amortization[[#This Row],[ngày
thanh toán]]="",0,Amortization[[#This Row],[lãi suất]]+Amortization[[#This Row],[gốc]]+Amortization[[#This Row],[thuế
bất động sản]])</f>
        <v>1446.959465228706</v>
      </c>
      <c r="I129" s="19">
        <f ca="1">IF(Amortization[[#This Row],[ngày
thanh toán]]="",0,Amortization[[#This Row],[số dư
đầu kỳ]]-Amortization[[#This Row],[gốc]])</f>
        <v>160284.49782992445</v>
      </c>
      <c r="J129" s="23">
        <f ca="1">IF(Amortization[[#This Row],[số dư
cuối kỳ]]&gt;0,LastRow-ROW(),0)</f>
        <v>234</v>
      </c>
    </row>
    <row r="130" spans="2:10" ht="15" customHeight="1" x14ac:dyDescent="0.25">
      <c r="B130" s="22">
        <f>ROWS($B$4:B130)</f>
        <v>127</v>
      </c>
      <c r="C130" s="13">
        <f ca="1">IF(ValuesEntered,IF(Amortization[[#This Row],['#]]&lt;=DurationOfLoan,IF(ROW()-ROW(Amortization[[#Headers],[ngày
thanh toán]])=1,LoanStart,IF(I129&gt;0,EDATE(C129,1),"")),""),"")</f>
        <v>47184</v>
      </c>
      <c r="D130" s="19">
        <f ca="1">IF(ROW()-ROW(Amortization[[#Headers],[số dư
đầu kỳ]])=1,LoanAmount,IF(Amortization[[#This Row],[ngày
thanh toán]]="",0,INDEX(Amortization[], ROW()-4,8)))</f>
        <v>160284.49782992445</v>
      </c>
      <c r="E130" s="19">
        <f ca="1">IF(ValuesEntered,IF(ROW()-ROW(Amortization[[#Headers],[lãi suất]])=1,-IPMT(InterestRate/12,1,DurationOfLoan-ROWS($C$4:C130)+1,Amortization[[#This Row],[số dư
đầu kỳ]]),IFERROR(-IPMT(InterestRate/12,1,Amortization[[#This Row],['#
còn lại]],D131),0)),0)</f>
        <v>666.16127774246468</v>
      </c>
      <c r="F130" s="19">
        <f ca="1">IFERROR(IF(AND(ValuesEntered,Amortization[[#This Row],[ngày
thanh toán]]&lt;&gt;""),-PPMT(InterestRate/12,1,DurationOfLoan-ROWS($C$4:C130)+1,Amortization[[#This Row],[số dư
đầu kỳ]]),""),0)</f>
        <v>405.79117173292644</v>
      </c>
      <c r="G130" s="19">
        <f ca="1">IF(Amortization[[#This Row],[ngày
thanh toán]]="",0,PropertyTaxAmount)</f>
        <v>375</v>
      </c>
      <c r="H130" s="19">
        <f ca="1">IF(Amortization[[#This Row],[ngày
thanh toán]]="",0,Amortization[[#This Row],[lãi suất]]+Amortization[[#This Row],[gốc]]+Amortization[[#This Row],[thuế
bất động sản]])</f>
        <v>1446.9524494753912</v>
      </c>
      <c r="I130" s="19">
        <f ca="1">IF(Amortization[[#This Row],[ngày
thanh toán]]="",0,Amortization[[#This Row],[số dư
đầu kỳ]]-Amortization[[#This Row],[gốc]])</f>
        <v>159878.70665819151</v>
      </c>
      <c r="J130" s="23">
        <f ca="1">IF(Amortization[[#This Row],[số dư
cuối kỳ]]&gt;0,LastRow-ROW(),0)</f>
        <v>233</v>
      </c>
    </row>
    <row r="131" spans="2:10" ht="15" customHeight="1" x14ac:dyDescent="0.25">
      <c r="B131" s="22">
        <f>ROWS($B$4:B131)</f>
        <v>128</v>
      </c>
      <c r="C131" s="13">
        <f ca="1">IF(ValuesEntered,IF(Amortization[[#This Row],['#]]&lt;=DurationOfLoan,IF(ROW()-ROW(Amortization[[#Headers],[ngày
thanh toán]])=1,LoanStart,IF(I130&gt;0,EDATE(C130,1),"")),""),"")</f>
        <v>47215</v>
      </c>
      <c r="D131" s="19">
        <f ca="1">IF(ROW()-ROW(Amortization[[#Headers],[số dư
đầu kỳ]])=1,LoanAmount,IF(Amortization[[#This Row],[ngày
thanh toán]]="",0,INDEX(Amortization[], ROW()-4,8)))</f>
        <v>159878.70665819151</v>
      </c>
      <c r="E131" s="19">
        <f ca="1">IF(ValuesEntered,IF(ROW()-ROW(Amortization[[#Headers],[lãi suất]])=1,-IPMT(InterestRate/12,1,DurationOfLoan-ROWS($C$4:C131)+1,Amortization[[#This Row],[số dư
đầu kỳ]]),IFERROR(-IPMT(InterestRate/12,1,Amortization[[#This Row],['#
còn lại]],D132),0)),0)</f>
        <v>664.4634362079571</v>
      </c>
      <c r="F131" s="19">
        <f ca="1">IFERROR(IF(AND(ValuesEntered,Amortization[[#This Row],[ngày
thanh toán]]&lt;&gt;""),-PPMT(InterestRate/12,1,DurationOfLoan-ROWS($C$4:C131)+1,Amortization[[#This Row],[số dư
đầu kỳ]]),""),0)</f>
        <v>407.48196828181358</v>
      </c>
      <c r="G131" s="19">
        <f ca="1">IF(Amortization[[#This Row],[ngày
thanh toán]]="",0,PropertyTaxAmount)</f>
        <v>375</v>
      </c>
      <c r="H131" s="19">
        <f ca="1">IF(Amortization[[#This Row],[ngày
thanh toán]]="",0,Amortization[[#This Row],[lãi suất]]+Amortization[[#This Row],[gốc]]+Amortization[[#This Row],[thuế
bất động sản]])</f>
        <v>1446.9454044897707</v>
      </c>
      <c r="I131" s="19">
        <f ca="1">IF(Amortization[[#This Row],[ngày
thanh toán]]="",0,Amortization[[#This Row],[số dư
đầu kỳ]]-Amortization[[#This Row],[gốc]])</f>
        <v>159471.22468990969</v>
      </c>
      <c r="J131" s="23">
        <f ca="1">IF(Amortization[[#This Row],[số dư
cuối kỳ]]&gt;0,LastRow-ROW(),0)</f>
        <v>232</v>
      </c>
    </row>
    <row r="132" spans="2:10" ht="15" customHeight="1" x14ac:dyDescent="0.25">
      <c r="B132" s="22">
        <f>ROWS($B$4:B132)</f>
        <v>129</v>
      </c>
      <c r="C132" s="13">
        <f ca="1">IF(ValuesEntered,IF(Amortization[[#This Row],['#]]&lt;=DurationOfLoan,IF(ROW()-ROW(Amortization[[#Headers],[ngày
thanh toán]])=1,LoanStart,IF(I131&gt;0,EDATE(C131,1),"")),""),"")</f>
        <v>47245</v>
      </c>
      <c r="D132" s="19">
        <f ca="1">IF(ROW()-ROW(Amortization[[#Headers],[số dư
đầu kỳ]])=1,LoanAmount,IF(Amortization[[#This Row],[ngày
thanh toán]]="",0,INDEX(Amortization[], ROW()-4,8)))</f>
        <v>159471.22468990969</v>
      </c>
      <c r="E132" s="19">
        <f ca="1">IF(ValuesEntered,IF(ROW()-ROW(Amortization[[#Headers],[lãi suất]])=1,-IPMT(InterestRate/12,1,DurationOfLoan-ROWS($C$4:C132)+1,Amortization[[#This Row],[số dư
đầu kỳ]]),IFERROR(-IPMT(InterestRate/12,1,Amortization[[#This Row],['#
còn lại]],D133),0)),0)</f>
        <v>662.75852033372234</v>
      </c>
      <c r="F132" s="19">
        <f ca="1">IFERROR(IF(AND(ValuesEntered,Amortization[[#This Row],[ngày
thanh toán]]&lt;&gt;""),-PPMT(InterestRate/12,1,DurationOfLoan-ROWS($C$4:C132)+1,Amortization[[#This Row],[số dư
đầu kỳ]]),""),0)</f>
        <v>409.1798098163211</v>
      </c>
      <c r="G132" s="19">
        <f ca="1">IF(Amortization[[#This Row],[ngày
thanh toán]]="",0,PropertyTaxAmount)</f>
        <v>375</v>
      </c>
      <c r="H132" s="19">
        <f ca="1">IF(Amortization[[#This Row],[ngày
thanh toán]]="",0,Amortization[[#This Row],[lãi suất]]+Amortization[[#This Row],[gốc]]+Amortization[[#This Row],[thuế
bất động sản]])</f>
        <v>1446.9383301500434</v>
      </c>
      <c r="I132" s="19">
        <f ca="1">IF(Amortization[[#This Row],[ngày
thanh toán]]="",0,Amortization[[#This Row],[số dư
đầu kỳ]]-Amortization[[#This Row],[gốc]])</f>
        <v>159062.04488009337</v>
      </c>
      <c r="J132" s="23">
        <f ca="1">IF(Amortization[[#This Row],[số dư
cuối kỳ]]&gt;0,LastRow-ROW(),0)</f>
        <v>231</v>
      </c>
    </row>
    <row r="133" spans="2:10" ht="15" customHeight="1" x14ac:dyDescent="0.25">
      <c r="B133" s="22">
        <f>ROWS($B$4:B133)</f>
        <v>130</v>
      </c>
      <c r="C133" s="13">
        <f ca="1">IF(ValuesEntered,IF(Amortization[[#This Row],['#]]&lt;=DurationOfLoan,IF(ROW()-ROW(Amortization[[#Headers],[ngày
thanh toán]])=1,LoanStart,IF(I132&gt;0,EDATE(C132,1),"")),""),"")</f>
        <v>47276</v>
      </c>
      <c r="D133" s="19">
        <f ca="1">IF(ROW()-ROW(Amortization[[#Headers],[số dư
đầu kỳ]])=1,LoanAmount,IF(Amortization[[#This Row],[ngày
thanh toán]]="",0,INDEX(Amortization[], ROW()-4,8)))</f>
        <v>159062.04488009337</v>
      </c>
      <c r="E133" s="19">
        <f ca="1">IF(ValuesEntered,IF(ROW()-ROW(Amortization[[#Headers],[lãi suất]])=1,-IPMT(InterestRate/12,1,DurationOfLoan-ROWS($C$4:C133)+1,Amortization[[#This Row],[số dư
đầu kỳ]]),IFERROR(-IPMT(InterestRate/12,1,Amortization[[#This Row],['#
còn lại]],D134),0)),0)</f>
        <v>661.04650064334498</v>
      </c>
      <c r="F133" s="19">
        <f ca="1">IFERROR(IF(AND(ValuesEntered,Amortization[[#This Row],[ngày
thanh toán]]&lt;&gt;""),-PPMT(InterestRate/12,1,DurationOfLoan-ROWS($C$4:C133)+1,Amortization[[#This Row],[số dư
đầu kỳ]]),""),0)</f>
        <v>410.88472569055574</v>
      </c>
      <c r="G133" s="19">
        <f ca="1">IF(Amortization[[#This Row],[ngày
thanh toán]]="",0,PropertyTaxAmount)</f>
        <v>375</v>
      </c>
      <c r="H133" s="19">
        <f ca="1">IF(Amortization[[#This Row],[ngày
thanh toán]]="",0,Amortization[[#This Row],[lãi suất]]+Amortization[[#This Row],[gốc]]+Amortization[[#This Row],[thuế
bất động sản]])</f>
        <v>1446.9312263339007</v>
      </c>
      <c r="I133" s="19">
        <f ca="1">IF(Amortization[[#This Row],[ngày
thanh toán]]="",0,Amortization[[#This Row],[số dư
đầu kỳ]]-Amortization[[#This Row],[gốc]])</f>
        <v>158651.16015440281</v>
      </c>
      <c r="J133" s="23">
        <f ca="1">IF(Amortization[[#This Row],[số dư
cuối kỳ]]&gt;0,LastRow-ROW(),0)</f>
        <v>230</v>
      </c>
    </row>
    <row r="134" spans="2:10" ht="15" customHeight="1" x14ac:dyDescent="0.25">
      <c r="B134" s="22">
        <f>ROWS($B$4:B134)</f>
        <v>131</v>
      </c>
      <c r="C134" s="13">
        <f ca="1">IF(ValuesEntered,IF(Amortization[[#This Row],['#]]&lt;=DurationOfLoan,IF(ROW()-ROW(Amortization[[#Headers],[ngày
thanh toán]])=1,LoanStart,IF(I133&gt;0,EDATE(C133,1),"")),""),"")</f>
        <v>47306</v>
      </c>
      <c r="D134" s="19">
        <f ca="1">IF(ROW()-ROW(Amortization[[#Headers],[số dư
đầu kỳ]])=1,LoanAmount,IF(Amortization[[#This Row],[ngày
thanh toán]]="",0,INDEX(Amortization[], ROW()-4,8)))</f>
        <v>158651.16015440281</v>
      </c>
      <c r="E134" s="19">
        <f ca="1">IF(ValuesEntered,IF(ROW()-ROW(Amortization[[#Headers],[lãi suất]])=1,-IPMT(InterestRate/12,1,DurationOfLoan-ROWS($C$4:C134)+1,Amortization[[#This Row],[số dư
đầu kỳ]]),IFERROR(-IPMT(InterestRate/12,1,Amortization[[#This Row],['#
còn lại]],D135),0)),0)</f>
        <v>659.32734753759121</v>
      </c>
      <c r="F134" s="19">
        <f ca="1">IFERROR(IF(AND(ValuesEntered,Amortization[[#This Row],[ngày
thanh toán]]&lt;&gt;""),-PPMT(InterestRate/12,1,DurationOfLoan-ROWS($C$4:C134)+1,Amortization[[#This Row],[số dư
đầu kỳ]]),""),0)</f>
        <v>412.59674538093304</v>
      </c>
      <c r="G134" s="19">
        <f ca="1">IF(Amortization[[#This Row],[ngày
thanh toán]]="",0,PropertyTaxAmount)</f>
        <v>375</v>
      </c>
      <c r="H134" s="19">
        <f ca="1">IF(Amortization[[#This Row],[ngày
thanh toán]]="",0,Amortization[[#This Row],[lãi suất]]+Amortization[[#This Row],[gốc]]+Amortization[[#This Row],[thuế
bất động sản]])</f>
        <v>1446.9240929185244</v>
      </c>
      <c r="I134" s="19">
        <f ca="1">IF(Amortization[[#This Row],[ngày
thanh toán]]="",0,Amortization[[#This Row],[số dư
đầu kỳ]]-Amortization[[#This Row],[gốc]])</f>
        <v>158238.56340902188</v>
      </c>
      <c r="J134" s="23">
        <f ca="1">IF(Amortization[[#This Row],[số dư
cuối kỳ]]&gt;0,LastRow-ROW(),0)</f>
        <v>229</v>
      </c>
    </row>
    <row r="135" spans="2:10" ht="15" customHeight="1" x14ac:dyDescent="0.25">
      <c r="B135" s="22">
        <f>ROWS($B$4:B135)</f>
        <v>132</v>
      </c>
      <c r="C135" s="13">
        <f ca="1">IF(ValuesEntered,IF(Amortization[[#This Row],['#]]&lt;=DurationOfLoan,IF(ROW()-ROW(Amortization[[#Headers],[ngày
thanh toán]])=1,LoanStart,IF(I134&gt;0,EDATE(C134,1),"")),""),"")</f>
        <v>47337</v>
      </c>
      <c r="D135" s="19">
        <f ca="1">IF(ROW()-ROW(Amortization[[#Headers],[số dư
đầu kỳ]])=1,LoanAmount,IF(Amortization[[#This Row],[ngày
thanh toán]]="",0,INDEX(Amortization[], ROW()-4,8)))</f>
        <v>158238.56340902188</v>
      </c>
      <c r="E135" s="19">
        <f ca="1">IF(ValuesEntered,IF(ROW()-ROW(Amortization[[#Headers],[lãi suất]])=1,-IPMT(InterestRate/12,1,DurationOfLoan-ROWS($C$4:C135)+1,Amortization[[#This Row],[số dư
đầu kỳ]]),IFERROR(-IPMT(InterestRate/12,1,Amortization[[#This Row],['#
còn lại]],D136),0)),0)</f>
        <v>657.60103129389665</v>
      </c>
      <c r="F135" s="19">
        <f ca="1">IFERROR(IF(AND(ValuesEntered,Amortization[[#This Row],[ngày
thanh toán]]&lt;&gt;""),-PPMT(InterestRate/12,1,DurationOfLoan-ROWS($C$4:C135)+1,Amortization[[#This Row],[số dư
đầu kỳ]]),""),0)</f>
        <v>414.31589848668705</v>
      </c>
      <c r="G135" s="19">
        <f ca="1">IF(Amortization[[#This Row],[ngày
thanh toán]]="",0,PropertyTaxAmount)</f>
        <v>375</v>
      </c>
      <c r="H135" s="19">
        <f ca="1">IF(Amortization[[#This Row],[ngày
thanh toán]]="",0,Amortization[[#This Row],[lãi suất]]+Amortization[[#This Row],[gốc]]+Amortization[[#This Row],[thuế
bất động sản]])</f>
        <v>1446.9169297805838</v>
      </c>
      <c r="I135" s="19">
        <f ca="1">IF(Amortization[[#This Row],[ngày
thanh toán]]="",0,Amortization[[#This Row],[số dư
đầu kỳ]]-Amortization[[#This Row],[gốc]])</f>
        <v>157824.24751053521</v>
      </c>
      <c r="J135" s="23">
        <f ca="1">IF(Amortization[[#This Row],[số dư
cuối kỳ]]&gt;0,LastRow-ROW(),0)</f>
        <v>228</v>
      </c>
    </row>
    <row r="136" spans="2:10" ht="15" customHeight="1" x14ac:dyDescent="0.25">
      <c r="B136" s="22">
        <f>ROWS($B$4:B136)</f>
        <v>133</v>
      </c>
      <c r="C136" s="13">
        <f ca="1">IF(ValuesEntered,IF(Amortization[[#This Row],['#]]&lt;=DurationOfLoan,IF(ROW()-ROW(Amortization[[#Headers],[ngày
thanh toán]])=1,LoanStart,IF(I135&gt;0,EDATE(C135,1),"")),""),"")</f>
        <v>47368</v>
      </c>
      <c r="D136" s="19">
        <f ca="1">IF(ROW()-ROW(Amortization[[#Headers],[số dư
đầu kỳ]])=1,LoanAmount,IF(Amortization[[#This Row],[ngày
thanh toán]]="",0,INDEX(Amortization[], ROW()-4,8)))</f>
        <v>157824.24751053521</v>
      </c>
      <c r="E136" s="19">
        <f ca="1">IF(ValuesEntered,IF(ROW()-ROW(Amortization[[#Headers],[lãi suất]])=1,-IPMT(InterestRate/12,1,DurationOfLoan-ROWS($C$4:C136)+1,Amortization[[#This Row],[số dư
đầu kỳ]]),IFERROR(-IPMT(InterestRate/12,1,Amortization[[#This Row],['#
còn lại]],D137),0)),0)</f>
        <v>655.86752206585345</v>
      </c>
      <c r="F136" s="19">
        <f ca="1">IFERROR(IF(AND(ValuesEntered,Amortization[[#This Row],[ngày
thanh toán]]&lt;&gt;""),-PPMT(InterestRate/12,1,DurationOfLoan-ROWS($C$4:C136)+1,Amortization[[#This Row],[số dư
đầu kỳ]]),""),0)</f>
        <v>416.0422147303816</v>
      </c>
      <c r="G136" s="19">
        <f ca="1">IF(Amortization[[#This Row],[ngày
thanh toán]]="",0,PropertyTaxAmount)</f>
        <v>375</v>
      </c>
      <c r="H136" s="19">
        <f ca="1">IF(Amortization[[#This Row],[ngày
thanh toán]]="",0,Amortization[[#This Row],[lãi suất]]+Amortization[[#This Row],[gốc]]+Amortization[[#This Row],[thuế
bất động sản]])</f>
        <v>1446.9097367962349</v>
      </c>
      <c r="I136" s="19">
        <f ca="1">IF(Amortization[[#This Row],[ngày
thanh toán]]="",0,Amortization[[#This Row],[số dư
đầu kỳ]]-Amortization[[#This Row],[gốc]])</f>
        <v>157408.20529580483</v>
      </c>
      <c r="J136" s="23">
        <f ca="1">IF(Amortization[[#This Row],[số dư
cuối kỳ]]&gt;0,LastRow-ROW(),0)</f>
        <v>227</v>
      </c>
    </row>
    <row r="137" spans="2:10" ht="15" customHeight="1" x14ac:dyDescent="0.25">
      <c r="B137" s="22">
        <f>ROWS($B$4:B137)</f>
        <v>134</v>
      </c>
      <c r="C137" s="13">
        <f ca="1">IF(ValuesEntered,IF(Amortization[[#This Row],['#]]&lt;=DurationOfLoan,IF(ROW()-ROW(Amortization[[#Headers],[ngày
thanh toán]])=1,LoanStart,IF(I136&gt;0,EDATE(C136,1),"")),""),"")</f>
        <v>47398</v>
      </c>
      <c r="D137" s="19">
        <f ca="1">IF(ROW()-ROW(Amortization[[#Headers],[số dư
đầu kỳ]])=1,LoanAmount,IF(Amortization[[#This Row],[ngày
thanh toán]]="",0,INDEX(Amortization[], ROW()-4,8)))</f>
        <v>157408.20529580483</v>
      </c>
      <c r="E137" s="19">
        <f ca="1">IF(ValuesEntered,IF(ROW()-ROW(Amortization[[#Headers],[lãi suất]])=1,-IPMT(InterestRate/12,1,DurationOfLoan-ROWS($C$4:C137)+1,Amortization[[#This Row],[số dư
đầu kỳ]]),IFERROR(-IPMT(InterestRate/12,1,Amortization[[#This Row],['#
còn lại]],D138),0)),0)</f>
        <v>654.1267898826934</v>
      </c>
      <c r="F137" s="19">
        <f ca="1">IFERROR(IF(AND(ValuesEntered,Amortization[[#This Row],[ngày
thanh toán]]&lt;&gt;""),-PPMT(InterestRate/12,1,DurationOfLoan-ROWS($C$4:C137)+1,Amortization[[#This Row],[số dư
đầu kỳ]]),""),0)</f>
        <v>417.77572395842481</v>
      </c>
      <c r="G137" s="19">
        <f ca="1">IF(Amortization[[#This Row],[ngày
thanh toán]]="",0,PropertyTaxAmount)</f>
        <v>375</v>
      </c>
      <c r="H137" s="19">
        <f ca="1">IF(Amortization[[#This Row],[ngày
thanh toán]]="",0,Amortization[[#This Row],[lãi suất]]+Amortization[[#This Row],[gốc]]+Amortization[[#This Row],[thuế
bất động sản]])</f>
        <v>1446.9025138411182</v>
      </c>
      <c r="I137" s="19">
        <f ca="1">IF(Amortization[[#This Row],[ngày
thanh toán]]="",0,Amortization[[#This Row],[số dư
đầu kỳ]]-Amortization[[#This Row],[gốc]])</f>
        <v>156990.42957184641</v>
      </c>
      <c r="J137" s="23">
        <f ca="1">IF(Amortization[[#This Row],[số dư
cuối kỳ]]&gt;0,LastRow-ROW(),0)</f>
        <v>226</v>
      </c>
    </row>
    <row r="138" spans="2:10" ht="15" customHeight="1" x14ac:dyDescent="0.25">
      <c r="B138" s="22">
        <f>ROWS($B$4:B138)</f>
        <v>135</v>
      </c>
      <c r="C138" s="13">
        <f ca="1">IF(ValuesEntered,IF(Amortization[[#This Row],['#]]&lt;=DurationOfLoan,IF(ROW()-ROW(Amortization[[#Headers],[ngày
thanh toán]])=1,LoanStart,IF(I137&gt;0,EDATE(C137,1),"")),""),"")</f>
        <v>47429</v>
      </c>
      <c r="D138" s="19">
        <f ca="1">IF(ROW()-ROW(Amortization[[#Headers],[số dư
đầu kỳ]])=1,LoanAmount,IF(Amortization[[#This Row],[ngày
thanh toán]]="",0,INDEX(Amortization[], ROW()-4,8)))</f>
        <v>156990.42957184641</v>
      </c>
      <c r="E138" s="19">
        <f ca="1">IF(ValuesEntered,IF(ROW()-ROW(Amortization[[#Headers],[lãi suất]])=1,-IPMT(InterestRate/12,1,DurationOfLoan-ROWS($C$4:C138)+1,Amortization[[#This Row],[số dư
đầu kỳ]]),IFERROR(-IPMT(InterestRate/12,1,Amortization[[#This Row],['#
còn lại]],D139),0)),0)</f>
        <v>652.37880464877014</v>
      </c>
      <c r="F138" s="19">
        <f ca="1">IFERROR(IF(AND(ValuesEntered,Amortization[[#This Row],[ngày
thanh toán]]&lt;&gt;""),-PPMT(InterestRate/12,1,DurationOfLoan-ROWS($C$4:C138)+1,Amortization[[#This Row],[số dư
đầu kỳ]]),""),0)</f>
        <v>419.51645614158497</v>
      </c>
      <c r="G138" s="19">
        <f ca="1">IF(Amortization[[#This Row],[ngày
thanh toán]]="",0,PropertyTaxAmount)</f>
        <v>375</v>
      </c>
      <c r="H138" s="19">
        <f ca="1">IF(Amortization[[#This Row],[ngày
thanh toán]]="",0,Amortization[[#This Row],[lãi suất]]+Amortization[[#This Row],[gốc]]+Amortization[[#This Row],[thuế
bất động sản]])</f>
        <v>1446.8952607903552</v>
      </c>
      <c r="I138" s="19">
        <f ca="1">IF(Amortization[[#This Row],[ngày
thanh toán]]="",0,Amortization[[#This Row],[số dư
đầu kỳ]]-Amortization[[#This Row],[gốc]])</f>
        <v>156570.91311570484</v>
      </c>
      <c r="J138" s="23">
        <f ca="1">IF(Amortization[[#This Row],[số dư
cuối kỳ]]&gt;0,LastRow-ROW(),0)</f>
        <v>225</v>
      </c>
    </row>
    <row r="139" spans="2:10" ht="15" customHeight="1" x14ac:dyDescent="0.25">
      <c r="B139" s="22">
        <f>ROWS($B$4:B139)</f>
        <v>136</v>
      </c>
      <c r="C139" s="13">
        <f ca="1">IF(ValuesEntered,IF(Amortization[[#This Row],['#]]&lt;=DurationOfLoan,IF(ROW()-ROW(Amortization[[#Headers],[ngày
thanh toán]])=1,LoanStart,IF(I138&gt;0,EDATE(C138,1),"")),""),"")</f>
        <v>47459</v>
      </c>
      <c r="D139" s="19">
        <f ca="1">IF(ROW()-ROW(Amortization[[#Headers],[số dư
đầu kỳ]])=1,LoanAmount,IF(Amortization[[#This Row],[ngày
thanh toán]]="",0,INDEX(Amortization[], ROW()-4,8)))</f>
        <v>156570.91311570484</v>
      </c>
      <c r="E139" s="19">
        <f ca="1">IF(ValuesEntered,IF(ROW()-ROW(Amortization[[#Headers],[lãi suất]])=1,-IPMT(InterestRate/12,1,DurationOfLoan-ROWS($C$4:C139)+1,Amortization[[#This Row],[số dư
đầu kỳ]]),IFERROR(-IPMT(InterestRate/12,1,Amortization[[#This Row],['#
còn lại]],D140),0)),0)</f>
        <v>650.6235361430389</v>
      </c>
      <c r="F139" s="19">
        <f ca="1">IFERROR(IF(AND(ValuesEntered,Amortization[[#This Row],[ngày
thanh toán]]&lt;&gt;""),-PPMT(InterestRate/12,1,DurationOfLoan-ROWS($C$4:C139)+1,Amortization[[#This Row],[số dư
đầu kỳ]]),""),0)</f>
        <v>421.26444137550817</v>
      </c>
      <c r="G139" s="19">
        <f ca="1">IF(Amortization[[#This Row],[ngày
thanh toán]]="",0,PropertyTaxAmount)</f>
        <v>375</v>
      </c>
      <c r="H139" s="19">
        <f ca="1">IF(Amortization[[#This Row],[ngày
thanh toán]]="",0,Amortization[[#This Row],[lãi suất]]+Amortization[[#This Row],[gốc]]+Amortization[[#This Row],[thuế
bất động sản]])</f>
        <v>1446.8879775185471</v>
      </c>
      <c r="I139" s="19">
        <f ca="1">IF(Amortization[[#This Row],[ngày
thanh toán]]="",0,Amortization[[#This Row],[số dư
đầu kỳ]]-Amortization[[#This Row],[gốc]])</f>
        <v>156149.64867432934</v>
      </c>
      <c r="J139" s="23">
        <f ca="1">IF(Amortization[[#This Row],[số dư
cuối kỳ]]&gt;0,LastRow-ROW(),0)</f>
        <v>224</v>
      </c>
    </row>
    <row r="140" spans="2:10" ht="15" customHeight="1" x14ac:dyDescent="0.25">
      <c r="B140" s="22">
        <f>ROWS($B$4:B140)</f>
        <v>137</v>
      </c>
      <c r="C140" s="13">
        <f ca="1">IF(ValuesEntered,IF(Amortization[[#This Row],['#]]&lt;=DurationOfLoan,IF(ROW()-ROW(Amortization[[#Headers],[ngày
thanh toán]])=1,LoanStart,IF(I139&gt;0,EDATE(C139,1),"")),""),"")</f>
        <v>47490</v>
      </c>
      <c r="D140" s="19">
        <f ca="1">IF(ROW()-ROW(Amortization[[#Headers],[số dư
đầu kỳ]])=1,LoanAmount,IF(Amortization[[#This Row],[ngày
thanh toán]]="",0,INDEX(Amortization[], ROW()-4,8)))</f>
        <v>156149.64867432934</v>
      </c>
      <c r="E140" s="19">
        <f ca="1">IF(ValuesEntered,IF(ROW()-ROW(Amortization[[#Headers],[lãi suất]])=1,-IPMT(InterestRate/12,1,DurationOfLoan-ROWS($C$4:C140)+1,Amortization[[#This Row],[số dư
đầu kỳ]]),IFERROR(-IPMT(InterestRate/12,1,Amortization[[#This Row],['#
còn lại]],D141),0)),0)</f>
        <v>648.86095401853368</v>
      </c>
      <c r="F140" s="19">
        <f ca="1">IFERROR(IF(AND(ValuesEntered,Amortization[[#This Row],[ngày
thanh toán]]&lt;&gt;""),-PPMT(InterestRate/12,1,DurationOfLoan-ROWS($C$4:C140)+1,Amortization[[#This Row],[số dư
đầu kỳ]]),""),0)</f>
        <v>423.01970988123946</v>
      </c>
      <c r="G140" s="19">
        <f ca="1">IF(Amortization[[#This Row],[ngày
thanh toán]]="",0,PropertyTaxAmount)</f>
        <v>375</v>
      </c>
      <c r="H140" s="19">
        <f ca="1">IF(Amortization[[#This Row],[ngày
thanh toán]]="",0,Amortization[[#This Row],[lãi suất]]+Amortization[[#This Row],[gốc]]+Amortization[[#This Row],[thuế
bất động sản]])</f>
        <v>1446.880663899773</v>
      </c>
      <c r="I140" s="19">
        <f ca="1">IF(Amortization[[#This Row],[ngày
thanh toán]]="",0,Amortization[[#This Row],[số dư
đầu kỳ]]-Amortization[[#This Row],[gốc]])</f>
        <v>155726.62896444809</v>
      </c>
      <c r="J140" s="23">
        <f ca="1">IF(Amortization[[#This Row],[số dư
cuối kỳ]]&gt;0,LastRow-ROW(),0)</f>
        <v>223</v>
      </c>
    </row>
    <row r="141" spans="2:10" ht="15" customHeight="1" x14ac:dyDescent="0.25">
      <c r="B141" s="22">
        <f>ROWS($B$4:B141)</f>
        <v>138</v>
      </c>
      <c r="C141" s="13">
        <f ca="1">IF(ValuesEntered,IF(Amortization[[#This Row],['#]]&lt;=DurationOfLoan,IF(ROW()-ROW(Amortization[[#Headers],[ngày
thanh toán]])=1,LoanStart,IF(I140&gt;0,EDATE(C140,1),"")),""),"")</f>
        <v>47521</v>
      </c>
      <c r="D141" s="19">
        <f ca="1">IF(ROW()-ROW(Amortization[[#Headers],[số dư
đầu kỳ]])=1,LoanAmount,IF(Amortization[[#This Row],[ngày
thanh toán]]="",0,INDEX(Amortization[], ROW()-4,8)))</f>
        <v>155726.62896444809</v>
      </c>
      <c r="E141" s="19">
        <f ca="1">IF(ValuesEntered,IF(ROW()-ROW(Amortization[[#Headers],[lãi suất]])=1,-IPMT(InterestRate/12,1,DurationOfLoan-ROWS($C$4:C141)+1,Amortization[[#This Row],[số dư
đầu kỳ]]),IFERROR(-IPMT(InterestRate/12,1,Amortization[[#This Row],['#
còn lại]],D142),0)),0)</f>
        <v>647.0910278018431</v>
      </c>
      <c r="F141" s="19">
        <f ca="1">IFERROR(IF(AND(ValuesEntered,Amortization[[#This Row],[ngày
thanh toán]]&lt;&gt;""),-PPMT(InterestRate/12,1,DurationOfLoan-ROWS($C$4:C141)+1,Amortization[[#This Row],[số dư
đầu kỳ]]),""),0)</f>
        <v>424.78229200574475</v>
      </c>
      <c r="G141" s="19">
        <f ca="1">IF(Amortization[[#This Row],[ngày
thanh toán]]="",0,PropertyTaxAmount)</f>
        <v>375</v>
      </c>
      <c r="H141" s="19">
        <f ca="1">IF(Amortization[[#This Row],[ngày
thanh toán]]="",0,Amortization[[#This Row],[lãi suất]]+Amortization[[#This Row],[gốc]]+Amortization[[#This Row],[thuế
bất động sản]])</f>
        <v>1446.8733198075879</v>
      </c>
      <c r="I141" s="19">
        <f ca="1">IF(Amortization[[#This Row],[ngày
thanh toán]]="",0,Amortization[[#This Row],[số dư
đầu kỳ]]-Amortization[[#This Row],[gốc]])</f>
        <v>155301.84667244233</v>
      </c>
      <c r="J141" s="23">
        <f ca="1">IF(Amortization[[#This Row],[số dư
cuối kỳ]]&gt;0,LastRow-ROW(),0)</f>
        <v>222</v>
      </c>
    </row>
    <row r="142" spans="2:10" ht="15" customHeight="1" x14ac:dyDescent="0.25">
      <c r="B142" s="22">
        <f>ROWS($B$4:B142)</f>
        <v>139</v>
      </c>
      <c r="C142" s="13">
        <f ca="1">IF(ValuesEntered,IF(Amortization[[#This Row],['#]]&lt;=DurationOfLoan,IF(ROW()-ROW(Amortization[[#Headers],[ngày
thanh toán]])=1,LoanStart,IF(I141&gt;0,EDATE(C141,1),"")),""),"")</f>
        <v>47549</v>
      </c>
      <c r="D142" s="19">
        <f ca="1">IF(ROW()-ROW(Amortization[[#Headers],[số dư
đầu kỳ]])=1,LoanAmount,IF(Amortization[[#This Row],[ngày
thanh toán]]="",0,INDEX(Amortization[], ROW()-4,8)))</f>
        <v>155301.84667244233</v>
      </c>
      <c r="E142" s="19">
        <f ca="1">IF(ValuesEntered,IF(ROW()-ROW(Amortization[[#Headers],[lãi suất]])=1,-IPMT(InterestRate/12,1,DurationOfLoan-ROWS($C$4:C142)+1,Amortization[[#This Row],[số dư
đầu kỳ]]),IFERROR(-IPMT(InterestRate/12,1,Amortization[[#This Row],['#
còn lại]],D143),0)),0)</f>
        <v>645.31372689258285</v>
      </c>
      <c r="F142" s="19">
        <f ca="1">IFERROR(IF(AND(ValuesEntered,Amortization[[#This Row],[ngày
thanh toán]]&lt;&gt;""),-PPMT(InterestRate/12,1,DurationOfLoan-ROWS($C$4:C142)+1,Amortization[[#This Row],[số dư
đầu kỳ]]),""),0)</f>
        <v>426.55221822243533</v>
      </c>
      <c r="G142" s="19">
        <f ca="1">IF(Amortization[[#This Row],[ngày
thanh toán]]="",0,PropertyTaxAmount)</f>
        <v>375</v>
      </c>
      <c r="H142" s="19">
        <f ca="1">IF(Amortization[[#This Row],[ngày
thanh toán]]="",0,Amortization[[#This Row],[lãi suất]]+Amortization[[#This Row],[gốc]]+Amortization[[#This Row],[thuế
bất động sản]])</f>
        <v>1446.8659451150181</v>
      </c>
      <c r="I142" s="19">
        <f ca="1">IF(Amortization[[#This Row],[ngày
thanh toán]]="",0,Amortization[[#This Row],[số dư
đầu kỳ]]-Amortization[[#This Row],[gốc]])</f>
        <v>154875.2944542199</v>
      </c>
      <c r="J142" s="23">
        <f ca="1">IF(Amortization[[#This Row],[số dư
cuối kỳ]]&gt;0,LastRow-ROW(),0)</f>
        <v>221</v>
      </c>
    </row>
    <row r="143" spans="2:10" ht="15" customHeight="1" x14ac:dyDescent="0.25">
      <c r="B143" s="22">
        <f>ROWS($B$4:B143)</f>
        <v>140</v>
      </c>
      <c r="C143" s="13">
        <f ca="1">IF(ValuesEntered,IF(Amortization[[#This Row],['#]]&lt;=DurationOfLoan,IF(ROW()-ROW(Amortization[[#Headers],[ngày
thanh toán]])=1,LoanStart,IF(I142&gt;0,EDATE(C142,1),"")),""),"")</f>
        <v>47580</v>
      </c>
      <c r="D143" s="19">
        <f ca="1">IF(ROW()-ROW(Amortization[[#Headers],[số dư
đầu kỳ]])=1,LoanAmount,IF(Amortization[[#This Row],[ngày
thanh toán]]="",0,INDEX(Amortization[], ROW()-4,8)))</f>
        <v>154875.2944542199</v>
      </c>
      <c r="E143" s="19">
        <f ca="1">IF(ValuesEntered,IF(ROW()-ROW(Amortization[[#Headers],[lãi suất]])=1,-IPMT(InterestRate/12,1,DurationOfLoan-ROWS($C$4:C143)+1,Amortization[[#This Row],[số dư
đầu kỳ]]),IFERROR(-IPMT(InterestRate/12,1,Amortization[[#This Row],['#
còn lại]],D144),0)),0)</f>
        <v>643.52902056286757</v>
      </c>
      <c r="F143" s="19">
        <f ca="1">IFERROR(IF(AND(ValuesEntered,Amortization[[#This Row],[ngày
thanh toán]]&lt;&gt;""),-PPMT(InterestRate/12,1,DurationOfLoan-ROWS($C$4:C143)+1,Amortization[[#This Row],[số dư
đầu kỳ]]),""),0)</f>
        <v>428.32951913169552</v>
      </c>
      <c r="G143" s="19">
        <f ca="1">IF(Amortization[[#This Row],[ngày
thanh toán]]="",0,PropertyTaxAmount)</f>
        <v>375</v>
      </c>
      <c r="H143" s="19">
        <f ca="1">IF(Amortization[[#This Row],[ngày
thanh toán]]="",0,Amortization[[#This Row],[lãi suất]]+Amortization[[#This Row],[gốc]]+Amortization[[#This Row],[thuế
bất động sản]])</f>
        <v>1446.8585396945632</v>
      </c>
      <c r="I143" s="19">
        <f ca="1">IF(Amortization[[#This Row],[ngày
thanh toán]]="",0,Amortization[[#This Row],[số dư
đầu kỳ]]-Amortization[[#This Row],[gốc]])</f>
        <v>154446.96493508821</v>
      </c>
      <c r="J143" s="23">
        <f ca="1">IF(Amortization[[#This Row],[số dư
cuối kỳ]]&gt;0,LastRow-ROW(),0)</f>
        <v>220</v>
      </c>
    </row>
    <row r="144" spans="2:10" ht="15" customHeight="1" x14ac:dyDescent="0.25">
      <c r="B144" s="22">
        <f>ROWS($B$4:B144)</f>
        <v>141</v>
      </c>
      <c r="C144" s="13">
        <f ca="1">IF(ValuesEntered,IF(Amortization[[#This Row],['#]]&lt;=DurationOfLoan,IF(ROW()-ROW(Amortization[[#Headers],[ngày
thanh toán]])=1,LoanStart,IF(I143&gt;0,EDATE(C143,1),"")),""),"")</f>
        <v>47610</v>
      </c>
      <c r="D144" s="19">
        <f ca="1">IF(ROW()-ROW(Amortization[[#Headers],[số dư
đầu kỳ]])=1,LoanAmount,IF(Amortization[[#This Row],[ngày
thanh toán]]="",0,INDEX(Amortization[], ROW()-4,8)))</f>
        <v>154446.96493508821</v>
      </c>
      <c r="E144" s="19">
        <f ca="1">IF(ValuesEntered,IF(ROW()-ROW(Amortization[[#Headers],[lãi suất]])=1,-IPMT(InterestRate/12,1,DurationOfLoan-ROWS($C$4:C144)+1,Amortization[[#This Row],[số dư
đầu kỳ]]),IFERROR(-IPMT(InterestRate/12,1,Amortization[[#This Row],['#
còn lại]],D145),0)),0)</f>
        <v>641.73687795677836</v>
      </c>
      <c r="F144" s="19">
        <f ca="1">IFERROR(IF(AND(ValuesEntered,Amortization[[#This Row],[ngày
thanh toán]]&lt;&gt;""),-PPMT(InterestRate/12,1,DurationOfLoan-ROWS($C$4:C144)+1,Amortization[[#This Row],[số dư
đầu kỳ]]),""),0)</f>
        <v>430.11422546141091</v>
      </c>
      <c r="G144" s="19">
        <f ca="1">IF(Amortization[[#This Row],[ngày
thanh toán]]="",0,PropertyTaxAmount)</f>
        <v>375</v>
      </c>
      <c r="H144" s="19">
        <f ca="1">IF(Amortization[[#This Row],[ngày
thanh toán]]="",0,Amortization[[#This Row],[lãi suất]]+Amortization[[#This Row],[gốc]]+Amortization[[#This Row],[thuế
bất động sản]])</f>
        <v>1446.8511034181893</v>
      </c>
      <c r="I144" s="19">
        <f ca="1">IF(Amortization[[#This Row],[ngày
thanh toán]]="",0,Amortization[[#This Row],[số dư
đầu kỳ]]-Amortization[[#This Row],[gốc]])</f>
        <v>154016.8507096268</v>
      </c>
      <c r="J144" s="23">
        <f ca="1">IF(Amortization[[#This Row],[số dư
cuối kỳ]]&gt;0,LastRow-ROW(),0)</f>
        <v>219</v>
      </c>
    </row>
    <row r="145" spans="2:10" ht="15" customHeight="1" x14ac:dyDescent="0.25">
      <c r="B145" s="22">
        <f>ROWS($B$4:B145)</f>
        <v>142</v>
      </c>
      <c r="C145" s="13">
        <f ca="1">IF(ValuesEntered,IF(Amortization[[#This Row],['#]]&lt;=DurationOfLoan,IF(ROW()-ROW(Amortization[[#Headers],[ngày
thanh toán]])=1,LoanStart,IF(I144&gt;0,EDATE(C144,1),"")),""),"")</f>
        <v>47641</v>
      </c>
      <c r="D145" s="19">
        <f ca="1">IF(ROW()-ROW(Amortization[[#Headers],[số dư
đầu kỳ]])=1,LoanAmount,IF(Amortization[[#This Row],[ngày
thanh toán]]="",0,INDEX(Amortization[], ROW()-4,8)))</f>
        <v>154016.8507096268</v>
      </c>
      <c r="E145" s="19">
        <f ca="1">IF(ValuesEntered,IF(ROW()-ROW(Amortization[[#Headers],[lãi suất]])=1,-IPMT(InterestRate/12,1,DurationOfLoan-ROWS($C$4:C145)+1,Amortization[[#This Row],[số dư
đầu kỳ]]),IFERROR(-IPMT(InterestRate/12,1,Amortization[[#This Row],['#
còn lại]],D146),0)),0)</f>
        <v>639.93726808983047</v>
      </c>
      <c r="F145" s="19">
        <f ca="1">IFERROR(IF(AND(ValuesEntered,Amortization[[#This Row],[ngày
thanh toán]]&lt;&gt;""),-PPMT(InterestRate/12,1,DurationOfLoan-ROWS($C$4:C145)+1,Amortization[[#This Row],[số dư
đầu kỳ]]),""),0)</f>
        <v>431.90636806750007</v>
      </c>
      <c r="G145" s="19">
        <f ca="1">IF(Amortization[[#This Row],[ngày
thanh toán]]="",0,PropertyTaxAmount)</f>
        <v>375</v>
      </c>
      <c r="H145" s="19">
        <f ca="1">IF(Amortization[[#This Row],[ngày
thanh toán]]="",0,Amortization[[#This Row],[lãi suất]]+Amortization[[#This Row],[gốc]]+Amortization[[#This Row],[thuế
bất động sản]])</f>
        <v>1446.8436361573306</v>
      </c>
      <c r="I145" s="19">
        <f ca="1">IF(Amortization[[#This Row],[ngày
thanh toán]]="",0,Amortization[[#This Row],[số dư
đầu kỳ]]-Amortization[[#This Row],[gốc]])</f>
        <v>153584.94434155931</v>
      </c>
      <c r="J145" s="23">
        <f ca="1">IF(Amortization[[#This Row],[số dư
cuối kỳ]]&gt;0,LastRow-ROW(),0)</f>
        <v>218</v>
      </c>
    </row>
    <row r="146" spans="2:10" ht="15" customHeight="1" x14ac:dyDescent="0.25">
      <c r="B146" s="22">
        <f>ROWS($B$4:B146)</f>
        <v>143</v>
      </c>
      <c r="C146" s="13">
        <f ca="1">IF(ValuesEntered,IF(Amortization[[#This Row],['#]]&lt;=DurationOfLoan,IF(ROW()-ROW(Amortization[[#Headers],[ngày
thanh toán]])=1,LoanStart,IF(I145&gt;0,EDATE(C145,1),"")),""),"")</f>
        <v>47671</v>
      </c>
      <c r="D146" s="19">
        <f ca="1">IF(ROW()-ROW(Amortization[[#Headers],[số dư
đầu kỳ]])=1,LoanAmount,IF(Amortization[[#This Row],[ngày
thanh toán]]="",0,INDEX(Amortization[], ROW()-4,8)))</f>
        <v>153584.94434155931</v>
      </c>
      <c r="E146" s="19">
        <f ca="1">IF(ValuesEntered,IF(ROW()-ROW(Amortization[[#Headers],[lãi suất]])=1,-IPMT(InterestRate/12,1,DurationOfLoan-ROWS($C$4:C146)+1,Amortization[[#This Row],[số dư
đầu kỳ]]),IFERROR(-IPMT(InterestRate/12,1,Amortization[[#This Row],['#
còn lại]],D147),0)),0)</f>
        <v>638.13015984843696</v>
      </c>
      <c r="F146" s="19">
        <f ca="1">IFERROR(IF(AND(ValuesEntered,Amortization[[#This Row],[ngày
thanh toán]]&lt;&gt;""),-PPMT(InterestRate/12,1,DurationOfLoan-ROWS($C$4:C146)+1,Amortization[[#This Row],[số dư
đầu kỳ]]),""),0)</f>
        <v>433.70597793444801</v>
      </c>
      <c r="G146" s="19">
        <f ca="1">IF(Amortization[[#This Row],[ngày
thanh toán]]="",0,PropertyTaxAmount)</f>
        <v>375</v>
      </c>
      <c r="H146" s="19">
        <f ca="1">IF(Amortization[[#This Row],[ngày
thanh toán]]="",0,Amortization[[#This Row],[lãi suất]]+Amortization[[#This Row],[gốc]]+Amortization[[#This Row],[thuế
bất động sản]])</f>
        <v>1446.8361377828851</v>
      </c>
      <c r="I146" s="19">
        <f ca="1">IF(Amortization[[#This Row],[ngày
thanh toán]]="",0,Amortization[[#This Row],[số dư
đầu kỳ]]-Amortization[[#This Row],[gốc]])</f>
        <v>153151.23836362487</v>
      </c>
      <c r="J146" s="23">
        <f ca="1">IF(Amortization[[#This Row],[số dư
cuối kỳ]]&gt;0,LastRow-ROW(),0)</f>
        <v>217</v>
      </c>
    </row>
    <row r="147" spans="2:10" ht="15" customHeight="1" x14ac:dyDescent="0.25">
      <c r="B147" s="22">
        <f>ROWS($B$4:B147)</f>
        <v>144</v>
      </c>
      <c r="C147" s="13">
        <f ca="1">IF(ValuesEntered,IF(Amortization[[#This Row],['#]]&lt;=DurationOfLoan,IF(ROW()-ROW(Amortization[[#Headers],[ngày
thanh toán]])=1,LoanStart,IF(I146&gt;0,EDATE(C146,1),"")),""),"")</f>
        <v>47702</v>
      </c>
      <c r="D147" s="19">
        <f ca="1">IF(ROW()-ROW(Amortization[[#Headers],[số dư
đầu kỳ]])=1,LoanAmount,IF(Amortization[[#This Row],[ngày
thanh toán]]="",0,INDEX(Amortization[], ROW()-4,8)))</f>
        <v>153151.23836362487</v>
      </c>
      <c r="E147" s="19">
        <f ca="1">IF(ValuesEntered,IF(ROW()-ROW(Amortization[[#Headers],[lãi suất]])=1,-IPMT(InterestRate/12,1,DurationOfLoan-ROWS($C$4:C147)+1,Amortization[[#This Row],[số dư
đầu kỳ]]),IFERROR(-IPMT(InterestRate/12,1,Amortization[[#This Row],['#
còn lại]],D148),0)),0)</f>
        <v>636.31552198937095</v>
      </c>
      <c r="F147" s="19">
        <f ca="1">IFERROR(IF(AND(ValuesEntered,Amortization[[#This Row],[ngày
thanh toán]]&lt;&gt;""),-PPMT(InterestRate/12,1,DurationOfLoan-ROWS($C$4:C147)+1,Amortization[[#This Row],[số dư
đầu kỳ]]),""),0)</f>
        <v>435.51308617584152</v>
      </c>
      <c r="G147" s="19">
        <f ca="1">IF(Amortization[[#This Row],[ngày
thanh toán]]="",0,PropertyTaxAmount)</f>
        <v>375</v>
      </c>
      <c r="H147" s="19">
        <f ca="1">IF(Amortization[[#This Row],[ngày
thanh toán]]="",0,Amortization[[#This Row],[lãi suất]]+Amortization[[#This Row],[gốc]]+Amortization[[#This Row],[thuế
bất động sản]])</f>
        <v>1446.8286081652125</v>
      </c>
      <c r="I147" s="19">
        <f ca="1">IF(Amortization[[#This Row],[ngày
thanh toán]]="",0,Amortization[[#This Row],[số dư
đầu kỳ]]-Amortization[[#This Row],[gốc]])</f>
        <v>152715.72527744903</v>
      </c>
      <c r="J147" s="23">
        <f ca="1">IF(Amortization[[#This Row],[số dư
cuối kỳ]]&gt;0,LastRow-ROW(),0)</f>
        <v>216</v>
      </c>
    </row>
    <row r="148" spans="2:10" ht="15" customHeight="1" x14ac:dyDescent="0.25">
      <c r="B148" s="22">
        <f>ROWS($B$4:B148)</f>
        <v>145</v>
      </c>
      <c r="C148" s="13">
        <f ca="1">IF(ValuesEntered,IF(Amortization[[#This Row],['#]]&lt;=DurationOfLoan,IF(ROW()-ROW(Amortization[[#Headers],[ngày
thanh toán]])=1,LoanStart,IF(I147&gt;0,EDATE(C147,1),"")),""),"")</f>
        <v>47733</v>
      </c>
      <c r="D148" s="19">
        <f ca="1">IF(ROW()-ROW(Amortization[[#Headers],[số dư
đầu kỳ]])=1,LoanAmount,IF(Amortization[[#This Row],[ngày
thanh toán]]="",0,INDEX(Amortization[], ROW()-4,8)))</f>
        <v>152715.72527744903</v>
      </c>
      <c r="E148" s="19">
        <f ca="1">IF(ValuesEntered,IF(ROW()-ROW(Amortization[[#Headers],[lãi suất]])=1,-IPMT(InterestRate/12,1,DurationOfLoan-ROWS($C$4:C148)+1,Amortization[[#This Row],[số dư
đầu kỳ]]),IFERROR(-IPMT(InterestRate/12,1,Amortization[[#This Row],['#
còn lại]],D149),0)),0)</f>
        <v>634.49332313922559</v>
      </c>
      <c r="F148" s="19">
        <f ca="1">IFERROR(IF(AND(ValuesEntered,Amortization[[#This Row],[ngày
thanh toán]]&lt;&gt;""),-PPMT(InterestRate/12,1,DurationOfLoan-ROWS($C$4:C148)+1,Amortization[[#This Row],[số dư
đầu kỳ]]),""),0)</f>
        <v>437.32772403490753</v>
      </c>
      <c r="G148" s="19">
        <f ca="1">IF(Amortization[[#This Row],[ngày
thanh toán]]="",0,PropertyTaxAmount)</f>
        <v>375</v>
      </c>
      <c r="H148" s="19">
        <f ca="1">IF(Amortization[[#This Row],[ngày
thanh toán]]="",0,Amortization[[#This Row],[lãi suất]]+Amortization[[#This Row],[gốc]]+Amortization[[#This Row],[thuế
bất động sản]])</f>
        <v>1446.8210471741331</v>
      </c>
      <c r="I148" s="19">
        <f ca="1">IF(Amortization[[#This Row],[ngày
thanh toán]]="",0,Amortization[[#This Row],[số dư
đầu kỳ]]-Amortization[[#This Row],[gốc]])</f>
        <v>152278.39755341414</v>
      </c>
      <c r="J148" s="23">
        <f ca="1">IF(Amortization[[#This Row],[số dư
cuối kỳ]]&gt;0,LastRow-ROW(),0)</f>
        <v>215</v>
      </c>
    </row>
    <row r="149" spans="2:10" ht="15" customHeight="1" x14ac:dyDescent="0.25">
      <c r="B149" s="22">
        <f>ROWS($B$4:B149)</f>
        <v>146</v>
      </c>
      <c r="C149" s="13">
        <f ca="1">IF(ValuesEntered,IF(Amortization[[#This Row],['#]]&lt;=DurationOfLoan,IF(ROW()-ROW(Amortization[[#Headers],[ngày
thanh toán]])=1,LoanStart,IF(I148&gt;0,EDATE(C148,1),"")),""),"")</f>
        <v>47763</v>
      </c>
      <c r="D149" s="19">
        <f ca="1">IF(ROW()-ROW(Amortization[[#Headers],[số dư
đầu kỳ]])=1,LoanAmount,IF(Amortization[[#This Row],[ngày
thanh toán]]="",0,INDEX(Amortization[], ROW()-4,8)))</f>
        <v>152278.39755341414</v>
      </c>
      <c r="E149" s="19">
        <f ca="1">IF(ValuesEntered,IF(ROW()-ROW(Amortization[[#Headers],[lãi suất]])=1,-IPMT(InterestRate/12,1,DurationOfLoan-ROWS($C$4:C149)+1,Amortization[[#This Row],[số dư
đầu kỳ]]),IFERROR(-IPMT(InterestRate/12,1,Amortization[[#This Row],['#
còn lại]],D150),0)),0)</f>
        <v>632.66353179387113</v>
      </c>
      <c r="F149" s="19">
        <f ca="1">IFERROR(IF(AND(ValuesEntered,Amortization[[#This Row],[ngày
thanh toán]]&lt;&gt;""),-PPMT(InterestRate/12,1,DurationOfLoan-ROWS($C$4:C149)+1,Amortization[[#This Row],[số dư
đầu kỳ]]),""),0)</f>
        <v>439.14992288505294</v>
      </c>
      <c r="G149" s="19">
        <f ca="1">IF(Amortization[[#This Row],[ngày
thanh toán]]="",0,PropertyTaxAmount)</f>
        <v>375</v>
      </c>
      <c r="H149" s="19">
        <f ca="1">IF(Amortization[[#This Row],[ngày
thanh toán]]="",0,Amortization[[#This Row],[lãi suất]]+Amortization[[#This Row],[gốc]]+Amortization[[#This Row],[thuế
bất động sản]])</f>
        <v>1446.813454678924</v>
      </c>
      <c r="I149" s="19">
        <f ca="1">IF(Amortization[[#This Row],[ngày
thanh toán]]="",0,Amortization[[#This Row],[số dư
đầu kỳ]]-Amortization[[#This Row],[gốc]])</f>
        <v>151839.24763052908</v>
      </c>
      <c r="J149" s="23">
        <f ca="1">IF(Amortization[[#This Row],[số dư
cuối kỳ]]&gt;0,LastRow-ROW(),0)</f>
        <v>214</v>
      </c>
    </row>
    <row r="150" spans="2:10" ht="15" customHeight="1" x14ac:dyDescent="0.25">
      <c r="B150" s="22">
        <f>ROWS($B$4:B150)</f>
        <v>147</v>
      </c>
      <c r="C150" s="13">
        <f ca="1">IF(ValuesEntered,IF(Amortization[[#This Row],['#]]&lt;=DurationOfLoan,IF(ROW()-ROW(Amortization[[#Headers],[ngày
thanh toán]])=1,LoanStart,IF(I149&gt;0,EDATE(C149,1),"")),""),"")</f>
        <v>47794</v>
      </c>
      <c r="D150" s="19">
        <f ca="1">IF(ROW()-ROW(Amortization[[#Headers],[số dư
đầu kỳ]])=1,LoanAmount,IF(Amortization[[#This Row],[ngày
thanh toán]]="",0,INDEX(Amortization[], ROW()-4,8)))</f>
        <v>151839.24763052908</v>
      </c>
      <c r="E150" s="19">
        <f ca="1">IF(ValuesEntered,IF(ROW()-ROW(Amortization[[#Headers],[lãi suất]])=1,-IPMT(InterestRate/12,1,DurationOfLoan-ROWS($C$4:C150)+1,Amortization[[#This Row],[số dư
đầu kỳ]]),IFERROR(-IPMT(InterestRate/12,1,Amortization[[#This Row],['#
còn lại]],D151),0)),0)</f>
        <v>630.8261163179111</v>
      </c>
      <c r="F150" s="19">
        <f ca="1">IFERROR(IF(AND(ValuesEntered,Amortization[[#This Row],[ngày
thanh toán]]&lt;&gt;""),-PPMT(InterestRate/12,1,DurationOfLoan-ROWS($C$4:C150)+1,Amortization[[#This Row],[số dư
đầu kỳ]]),""),0)</f>
        <v>440.9797142304073</v>
      </c>
      <c r="G150" s="19">
        <f ca="1">IF(Amortization[[#This Row],[ngày
thanh toán]]="",0,PropertyTaxAmount)</f>
        <v>375</v>
      </c>
      <c r="H150" s="19">
        <f ca="1">IF(Amortization[[#This Row],[ngày
thanh toán]]="",0,Amortization[[#This Row],[lãi suất]]+Amortization[[#This Row],[gốc]]+Amortization[[#This Row],[thuế
bất động sản]])</f>
        <v>1446.8058305483185</v>
      </c>
      <c r="I150" s="19">
        <f ca="1">IF(Amortization[[#This Row],[ngày
thanh toán]]="",0,Amortization[[#This Row],[số dư
đầu kỳ]]-Amortization[[#This Row],[gốc]])</f>
        <v>151398.26791629868</v>
      </c>
      <c r="J150" s="23">
        <f ca="1">IF(Amortization[[#This Row],[số dư
cuối kỳ]]&gt;0,LastRow-ROW(),0)</f>
        <v>213</v>
      </c>
    </row>
    <row r="151" spans="2:10" ht="15" customHeight="1" x14ac:dyDescent="0.25">
      <c r="B151" s="22">
        <f>ROWS($B$4:B151)</f>
        <v>148</v>
      </c>
      <c r="C151" s="13">
        <f ca="1">IF(ValuesEntered,IF(Amortization[[#This Row],['#]]&lt;=DurationOfLoan,IF(ROW()-ROW(Amortization[[#Headers],[ngày
thanh toán]])=1,LoanStart,IF(I150&gt;0,EDATE(C150,1),"")),""),"")</f>
        <v>47824</v>
      </c>
      <c r="D151" s="19">
        <f ca="1">IF(ROW()-ROW(Amortization[[#Headers],[số dư
đầu kỳ]])=1,LoanAmount,IF(Amortization[[#This Row],[ngày
thanh toán]]="",0,INDEX(Amortization[], ROW()-4,8)))</f>
        <v>151398.26791629868</v>
      </c>
      <c r="E151" s="19">
        <f ca="1">IF(ValuesEntered,IF(ROW()-ROW(Amortization[[#Headers],[lãi suất]])=1,-IPMT(InterestRate/12,1,DurationOfLoan-ROWS($C$4:C151)+1,Amortization[[#This Row],[số dư
đầu kỳ]]),IFERROR(-IPMT(InterestRate/12,1,Amortization[[#This Row],['#
còn lại]],D152),0)),0)</f>
        <v>628.98104494413451</v>
      </c>
      <c r="F151" s="19">
        <f ca="1">IFERROR(IF(AND(ValuesEntered,Amortization[[#This Row],[ngày
thanh toán]]&lt;&gt;""),-PPMT(InterestRate/12,1,DurationOfLoan-ROWS($C$4:C151)+1,Amortization[[#This Row],[số dư
đầu kỳ]]),""),0)</f>
        <v>442.81712970636744</v>
      </c>
      <c r="G151" s="19">
        <f ca="1">IF(Amortization[[#This Row],[ngày
thanh toán]]="",0,PropertyTaxAmount)</f>
        <v>375</v>
      </c>
      <c r="H151" s="19">
        <f ca="1">IF(Amortization[[#This Row],[ngày
thanh toán]]="",0,Amortization[[#This Row],[lãi suất]]+Amortization[[#This Row],[gốc]]+Amortization[[#This Row],[thuế
bất động sản]])</f>
        <v>1446.798174650502</v>
      </c>
      <c r="I151" s="19">
        <f ca="1">IF(Amortization[[#This Row],[ngày
thanh toán]]="",0,Amortization[[#This Row],[số dư
đầu kỳ]]-Amortization[[#This Row],[gốc]])</f>
        <v>150955.45078659229</v>
      </c>
      <c r="J151" s="23">
        <f ca="1">IF(Amortization[[#This Row],[số dư
cuối kỳ]]&gt;0,LastRow-ROW(),0)</f>
        <v>212</v>
      </c>
    </row>
    <row r="152" spans="2:10" ht="15" customHeight="1" x14ac:dyDescent="0.25">
      <c r="B152" s="22">
        <f>ROWS($B$4:B152)</f>
        <v>149</v>
      </c>
      <c r="C152" s="13">
        <f ca="1">IF(ValuesEntered,IF(Amortization[[#This Row],['#]]&lt;=DurationOfLoan,IF(ROW()-ROW(Amortization[[#Headers],[ngày
thanh toán]])=1,LoanStart,IF(I151&gt;0,EDATE(C151,1),"")),""),"")</f>
        <v>47855</v>
      </c>
      <c r="D152" s="19">
        <f ca="1">IF(ROW()-ROW(Amortization[[#Headers],[số dư
đầu kỳ]])=1,LoanAmount,IF(Amortization[[#This Row],[ngày
thanh toán]]="",0,INDEX(Amortization[], ROW()-4,8)))</f>
        <v>150955.45078659229</v>
      </c>
      <c r="E152" s="19">
        <f ca="1">IF(ValuesEntered,IF(ROW()-ROW(Amortization[[#Headers],[lãi suất]])=1,-IPMT(InterestRate/12,1,DurationOfLoan-ROWS($C$4:C152)+1,Amortization[[#This Row],[số dư
đầu kỳ]]),IFERROR(-IPMT(InterestRate/12,1,Amortization[[#This Row],['#
còn lại]],D153),0)),0)</f>
        <v>627.12828577296727</v>
      </c>
      <c r="F152" s="19">
        <f ca="1">IFERROR(IF(AND(ValuesEntered,Amortization[[#This Row],[ngày
thanh toán]]&lt;&gt;""),-PPMT(InterestRate/12,1,DurationOfLoan-ROWS($C$4:C152)+1,Amortization[[#This Row],[số dư
đầu kỳ]]),""),0)</f>
        <v>444.66220108014386</v>
      </c>
      <c r="G152" s="19">
        <f ca="1">IF(Amortization[[#This Row],[ngày
thanh toán]]="",0,PropertyTaxAmount)</f>
        <v>375</v>
      </c>
      <c r="H152" s="19">
        <f ca="1">IF(Amortization[[#This Row],[ngày
thanh toán]]="",0,Amortization[[#This Row],[lãi suất]]+Amortization[[#This Row],[gốc]]+Amortization[[#This Row],[thuế
bất động sản]])</f>
        <v>1446.7904868531111</v>
      </c>
      <c r="I152" s="19">
        <f ca="1">IF(Amortization[[#This Row],[ngày
thanh toán]]="",0,Amortization[[#This Row],[số dư
đầu kỳ]]-Amortization[[#This Row],[gốc]])</f>
        <v>150510.78858551214</v>
      </c>
      <c r="J152" s="23">
        <f ca="1">IF(Amortization[[#This Row],[số dư
cuối kỳ]]&gt;0,LastRow-ROW(),0)</f>
        <v>211</v>
      </c>
    </row>
    <row r="153" spans="2:10" ht="15" customHeight="1" x14ac:dyDescent="0.25">
      <c r="B153" s="22">
        <f>ROWS($B$4:B153)</f>
        <v>150</v>
      </c>
      <c r="C153" s="13">
        <f ca="1">IF(ValuesEntered,IF(Amortization[[#This Row],['#]]&lt;=DurationOfLoan,IF(ROW()-ROW(Amortization[[#Headers],[ngày
thanh toán]])=1,LoanStart,IF(I152&gt;0,EDATE(C152,1),"")),""),"")</f>
        <v>47886</v>
      </c>
      <c r="D153" s="19">
        <f ca="1">IF(ROW()-ROW(Amortization[[#Headers],[số dư
đầu kỳ]])=1,LoanAmount,IF(Amortization[[#This Row],[ngày
thanh toán]]="",0,INDEX(Amortization[], ROW()-4,8)))</f>
        <v>150510.78858551214</v>
      </c>
      <c r="E153" s="19">
        <f ca="1">IF(ValuesEntered,IF(ROW()-ROW(Amortization[[#Headers],[lãi suất]])=1,-IPMT(InterestRate/12,1,DurationOfLoan-ROWS($C$4:C153)+1,Amortization[[#This Row],[số dư
đầu kỳ]]),IFERROR(-IPMT(InterestRate/12,1,Amortization[[#This Row],['#
còn lại]],D154),0)),0)</f>
        <v>625.26780677192016</v>
      </c>
      <c r="F153" s="19">
        <f ca="1">IFERROR(IF(AND(ValuesEntered,Amortization[[#This Row],[ngày
thanh toán]]&lt;&gt;""),-PPMT(InterestRate/12,1,DurationOfLoan-ROWS($C$4:C153)+1,Amortization[[#This Row],[số dư
đầu kỳ]]),""),0)</f>
        <v>446.51496025131121</v>
      </c>
      <c r="G153" s="19">
        <f ca="1">IF(Amortization[[#This Row],[ngày
thanh toán]]="",0,PropertyTaxAmount)</f>
        <v>375</v>
      </c>
      <c r="H153" s="19">
        <f ca="1">IF(Amortization[[#This Row],[ngày
thanh toán]]="",0,Amortization[[#This Row],[lãi suất]]+Amortization[[#This Row],[gốc]]+Amortization[[#This Row],[thuế
bất động sản]])</f>
        <v>1446.7827670232314</v>
      </c>
      <c r="I153" s="19">
        <f ca="1">IF(Amortization[[#This Row],[ngày
thanh toán]]="",0,Amortization[[#This Row],[số dư
đầu kỳ]]-Amortization[[#This Row],[gốc]])</f>
        <v>150064.27362526083</v>
      </c>
      <c r="J153" s="23">
        <f ca="1">IF(Amortization[[#This Row],[số dư
cuối kỳ]]&gt;0,LastRow-ROW(),0)</f>
        <v>210</v>
      </c>
    </row>
    <row r="154" spans="2:10" ht="15" customHeight="1" x14ac:dyDescent="0.25">
      <c r="B154" s="22">
        <f>ROWS($B$4:B154)</f>
        <v>151</v>
      </c>
      <c r="C154" s="13">
        <f ca="1">IF(ValuesEntered,IF(Amortization[[#This Row],['#]]&lt;=DurationOfLoan,IF(ROW()-ROW(Amortization[[#Headers],[ngày
thanh toán]])=1,LoanStart,IF(I153&gt;0,EDATE(C153,1),"")),""),"")</f>
        <v>47914</v>
      </c>
      <c r="D154" s="19">
        <f ca="1">IF(ROW()-ROW(Amortization[[#Headers],[số dư
đầu kỳ]])=1,LoanAmount,IF(Amortization[[#This Row],[ngày
thanh toán]]="",0,INDEX(Amortization[], ROW()-4,8)))</f>
        <v>150064.27362526083</v>
      </c>
      <c r="E154" s="19">
        <f ca="1">IF(ValuesEntered,IF(ROW()-ROW(Amortization[[#Headers],[lãi suất]])=1,-IPMT(InterestRate/12,1,DurationOfLoan-ROWS($C$4:C154)+1,Amortization[[#This Row],[số dư
đầu kỳ]]),IFERROR(-IPMT(InterestRate/12,1,Amortization[[#This Row],['#
còn lại]],D155),0)),0)</f>
        <v>623.39957577503526</v>
      </c>
      <c r="F154" s="19">
        <f ca="1">IFERROR(IF(AND(ValuesEntered,Amortization[[#This Row],[ngày
thanh toán]]&lt;&gt;""),-PPMT(InterestRate/12,1,DurationOfLoan-ROWS($C$4:C154)+1,Amortization[[#This Row],[số dư
đầu kỳ]]),""),0)</f>
        <v>448.37543925235849</v>
      </c>
      <c r="G154" s="19">
        <f ca="1">IF(Amortization[[#This Row],[ngày
thanh toán]]="",0,PropertyTaxAmount)</f>
        <v>375</v>
      </c>
      <c r="H154" s="19">
        <f ca="1">IF(Amortization[[#This Row],[ngày
thanh toán]]="",0,Amortization[[#This Row],[lãi suất]]+Amortization[[#This Row],[gốc]]+Amortization[[#This Row],[thuế
bất động sản]])</f>
        <v>1446.7750150273937</v>
      </c>
      <c r="I154" s="19">
        <f ca="1">IF(Amortization[[#This Row],[ngày
thanh toán]]="",0,Amortization[[#This Row],[số dư
đầu kỳ]]-Amortization[[#This Row],[gốc]])</f>
        <v>149615.89818600848</v>
      </c>
      <c r="J154" s="23">
        <f ca="1">IF(Amortization[[#This Row],[số dư
cuối kỳ]]&gt;0,LastRow-ROW(),0)</f>
        <v>209</v>
      </c>
    </row>
    <row r="155" spans="2:10" ht="15" customHeight="1" x14ac:dyDescent="0.25">
      <c r="B155" s="22">
        <f>ROWS($B$4:B155)</f>
        <v>152</v>
      </c>
      <c r="C155" s="13">
        <f ca="1">IF(ValuesEntered,IF(Amortization[[#This Row],['#]]&lt;=DurationOfLoan,IF(ROW()-ROW(Amortization[[#Headers],[ngày
thanh toán]])=1,LoanStart,IF(I154&gt;0,EDATE(C154,1),"")),""),"")</f>
        <v>47945</v>
      </c>
      <c r="D155" s="19">
        <f ca="1">IF(ROW()-ROW(Amortization[[#Headers],[số dư
đầu kỳ]])=1,LoanAmount,IF(Amortization[[#This Row],[ngày
thanh toán]]="",0,INDEX(Amortization[], ROW()-4,8)))</f>
        <v>149615.89818600848</v>
      </c>
      <c r="E155" s="19">
        <f ca="1">IF(ValuesEntered,IF(ROW()-ROW(Amortization[[#Headers],[lãi suất]])=1,-IPMT(InterestRate/12,1,DurationOfLoan-ROWS($C$4:C155)+1,Amortization[[#This Row],[số dư
đầu kỳ]]),IFERROR(-IPMT(InterestRate/12,1,Amortization[[#This Row],['#
còn lại]],D156),0)),0)</f>
        <v>621.52356048233014</v>
      </c>
      <c r="F155" s="19">
        <f ca="1">IFERROR(IF(AND(ValuesEntered,Amortization[[#This Row],[ngày
thanh toán]]&lt;&gt;""),-PPMT(InterestRate/12,1,DurationOfLoan-ROWS($C$4:C155)+1,Amortization[[#This Row],[số dư
đầu kỳ]]),""),0)</f>
        <v>450.24367024924322</v>
      </c>
      <c r="G155" s="19">
        <f ca="1">IF(Amortization[[#This Row],[ngày
thanh toán]]="",0,PropertyTaxAmount)</f>
        <v>375</v>
      </c>
      <c r="H155" s="19">
        <f ca="1">IF(Amortization[[#This Row],[ngày
thanh toán]]="",0,Amortization[[#This Row],[lãi suất]]+Amortization[[#This Row],[gốc]]+Amortization[[#This Row],[thuế
bất động sản]])</f>
        <v>1446.7672307315734</v>
      </c>
      <c r="I155" s="19">
        <f ca="1">IF(Amortization[[#This Row],[ngày
thanh toán]]="",0,Amortization[[#This Row],[số dư
đầu kỳ]]-Amortization[[#This Row],[gốc]])</f>
        <v>149165.65451575923</v>
      </c>
      <c r="J155" s="23">
        <f ca="1">IF(Amortization[[#This Row],[số dư
cuối kỳ]]&gt;0,LastRow-ROW(),0)</f>
        <v>208</v>
      </c>
    </row>
    <row r="156" spans="2:10" ht="15" customHeight="1" x14ac:dyDescent="0.25">
      <c r="B156" s="22">
        <f>ROWS($B$4:B156)</f>
        <v>153</v>
      </c>
      <c r="C156" s="13">
        <f ca="1">IF(ValuesEntered,IF(Amortization[[#This Row],['#]]&lt;=DurationOfLoan,IF(ROW()-ROW(Amortization[[#Headers],[ngày
thanh toán]])=1,LoanStart,IF(I155&gt;0,EDATE(C155,1),"")),""),"")</f>
        <v>47975</v>
      </c>
      <c r="D156" s="19">
        <f ca="1">IF(ROW()-ROW(Amortization[[#Headers],[số dư
đầu kỳ]])=1,LoanAmount,IF(Amortization[[#This Row],[ngày
thanh toán]]="",0,INDEX(Amortization[], ROW()-4,8)))</f>
        <v>149165.65451575923</v>
      </c>
      <c r="E156" s="19">
        <f ca="1">IF(ValuesEntered,IF(ROW()-ROW(Amortization[[#Headers],[lãi suất]])=1,-IPMT(InterestRate/12,1,DurationOfLoan-ROWS($C$4:C156)+1,Amortization[[#This Row],[số dư
đầu kỳ]]),IFERROR(-IPMT(InterestRate/12,1,Amortization[[#This Row],['#
còn lại]],D157),0)),0)</f>
        <v>619.63972845923865</v>
      </c>
      <c r="F156" s="19">
        <f ca="1">IFERROR(IF(AND(ValuesEntered,Amortization[[#This Row],[ngày
thanh toán]]&lt;&gt;""),-PPMT(InterestRate/12,1,DurationOfLoan-ROWS($C$4:C156)+1,Amortization[[#This Row],[số dư
đầu kỳ]]),""),0)</f>
        <v>452.11968554194829</v>
      </c>
      <c r="G156" s="19">
        <f ca="1">IF(Amortization[[#This Row],[ngày
thanh toán]]="",0,PropertyTaxAmount)</f>
        <v>375</v>
      </c>
      <c r="H156" s="19">
        <f ca="1">IF(Amortization[[#This Row],[ngày
thanh toán]]="",0,Amortization[[#This Row],[lãi suất]]+Amortization[[#This Row],[gốc]]+Amortization[[#This Row],[thuế
bất động sản]])</f>
        <v>1446.759414001187</v>
      </c>
      <c r="I156" s="19">
        <f ca="1">IF(Amortization[[#This Row],[ngày
thanh toán]]="",0,Amortization[[#This Row],[số dư
đầu kỳ]]-Amortization[[#This Row],[gốc]])</f>
        <v>148713.53483021728</v>
      </c>
      <c r="J156" s="23">
        <f ca="1">IF(Amortization[[#This Row],[số dư
cuối kỳ]]&gt;0,LastRow-ROW(),0)</f>
        <v>207</v>
      </c>
    </row>
    <row r="157" spans="2:10" ht="15" customHeight="1" x14ac:dyDescent="0.25">
      <c r="B157" s="22">
        <f>ROWS($B$4:B157)</f>
        <v>154</v>
      </c>
      <c r="C157" s="13">
        <f ca="1">IF(ValuesEntered,IF(Amortization[[#This Row],['#]]&lt;=DurationOfLoan,IF(ROW()-ROW(Amortization[[#Headers],[ngày
thanh toán]])=1,LoanStart,IF(I156&gt;0,EDATE(C156,1),"")),""),"")</f>
        <v>48006</v>
      </c>
      <c r="D157" s="19">
        <f ca="1">IF(ROW()-ROW(Amortization[[#Headers],[số dư
đầu kỳ]])=1,LoanAmount,IF(Amortization[[#This Row],[ngày
thanh toán]]="",0,INDEX(Amortization[], ROW()-4,8)))</f>
        <v>148713.53483021728</v>
      </c>
      <c r="E157" s="19">
        <f ca="1">IF(ValuesEntered,IF(ROW()-ROW(Amortization[[#Headers],[lãi suất]])=1,-IPMT(InterestRate/12,1,DurationOfLoan-ROWS($C$4:C157)+1,Amortization[[#This Row],[số dư
đầu kỳ]]),IFERROR(-IPMT(InterestRate/12,1,Amortization[[#This Row],['#
còn lại]],D158),0)),0)</f>
        <v>617.74804713605101</v>
      </c>
      <c r="F157" s="19">
        <f ca="1">IFERROR(IF(AND(ValuesEntered,Amortization[[#This Row],[ngày
thanh toán]]&lt;&gt;""),-PPMT(InterestRate/12,1,DurationOfLoan-ROWS($C$4:C157)+1,Amortization[[#This Row],[số dư
đầu kỳ]]),""),0)</f>
        <v>454.00351756503983</v>
      </c>
      <c r="G157" s="19">
        <f ca="1">IF(Amortization[[#This Row],[ngày
thanh toán]]="",0,PropertyTaxAmount)</f>
        <v>375</v>
      </c>
      <c r="H157" s="19">
        <f ca="1">IF(Amortization[[#This Row],[ngày
thanh toán]]="",0,Amortization[[#This Row],[lãi suất]]+Amortization[[#This Row],[gốc]]+Amortization[[#This Row],[thuế
bất động sản]])</f>
        <v>1446.751564701091</v>
      </c>
      <c r="I157" s="19">
        <f ca="1">IF(Amortization[[#This Row],[ngày
thanh toán]]="",0,Amortization[[#This Row],[số dư
đầu kỳ]]-Amortization[[#This Row],[gốc]])</f>
        <v>148259.53131265225</v>
      </c>
      <c r="J157" s="23">
        <f ca="1">IF(Amortization[[#This Row],[số dư
cuối kỳ]]&gt;0,LastRow-ROW(),0)</f>
        <v>206</v>
      </c>
    </row>
    <row r="158" spans="2:10" ht="15" customHeight="1" x14ac:dyDescent="0.25">
      <c r="B158" s="22">
        <f>ROWS($B$4:B158)</f>
        <v>155</v>
      </c>
      <c r="C158" s="13">
        <f ca="1">IF(ValuesEntered,IF(Amortization[[#This Row],['#]]&lt;=DurationOfLoan,IF(ROW()-ROW(Amortization[[#Headers],[ngày
thanh toán]])=1,LoanStart,IF(I157&gt;0,EDATE(C157,1),"")),""),"")</f>
        <v>48036</v>
      </c>
      <c r="D158" s="19">
        <f ca="1">IF(ROW()-ROW(Amortization[[#Headers],[số dư
đầu kỳ]])=1,LoanAmount,IF(Amortization[[#This Row],[ngày
thanh toán]]="",0,INDEX(Amortization[], ROW()-4,8)))</f>
        <v>148259.53131265225</v>
      </c>
      <c r="E158" s="19">
        <f ca="1">IF(ValuesEntered,IF(ROW()-ROW(Amortization[[#Headers],[lãi suất]])=1,-IPMT(InterestRate/12,1,DurationOfLoan-ROWS($C$4:C158)+1,Amortization[[#This Row],[số dư
đầu kỳ]]),IFERROR(-IPMT(InterestRate/12,1,Amortization[[#This Row],['#
còn lại]],D159),0)),0)</f>
        <v>615.84848380735002</v>
      </c>
      <c r="F158" s="19">
        <f ca="1">IFERROR(IF(AND(ValuesEntered,Amortization[[#This Row],[ngày
thanh toán]]&lt;&gt;""),-PPMT(InterestRate/12,1,DurationOfLoan-ROWS($C$4:C158)+1,Amortization[[#This Row],[số dư
đầu kỳ]]),""),0)</f>
        <v>455.89519888822753</v>
      </c>
      <c r="G158" s="19">
        <f ca="1">IF(Amortization[[#This Row],[ngày
thanh toán]]="",0,PropertyTaxAmount)</f>
        <v>375</v>
      </c>
      <c r="H158" s="19">
        <f ca="1">IF(Amortization[[#This Row],[ngày
thanh toán]]="",0,Amortization[[#This Row],[lãi suất]]+Amortization[[#This Row],[gốc]]+Amortization[[#This Row],[thuế
bất động sản]])</f>
        <v>1446.7436826955775</v>
      </c>
      <c r="I158" s="19">
        <f ca="1">IF(Amortization[[#This Row],[ngày
thanh toán]]="",0,Amortization[[#This Row],[số dư
đầu kỳ]]-Amortization[[#This Row],[gốc]])</f>
        <v>147803.63611376402</v>
      </c>
      <c r="J158" s="23">
        <f ca="1">IF(Amortization[[#This Row],[số dư
cuối kỳ]]&gt;0,LastRow-ROW(),0)</f>
        <v>205</v>
      </c>
    </row>
    <row r="159" spans="2:10" ht="15" customHeight="1" x14ac:dyDescent="0.25">
      <c r="B159" s="22">
        <f>ROWS($B$4:B159)</f>
        <v>156</v>
      </c>
      <c r="C159" s="13">
        <f ca="1">IF(ValuesEntered,IF(Amortization[[#This Row],['#]]&lt;=DurationOfLoan,IF(ROW()-ROW(Amortization[[#Headers],[ngày
thanh toán]])=1,LoanStart,IF(I158&gt;0,EDATE(C158,1),"")),""),"")</f>
        <v>48067</v>
      </c>
      <c r="D159" s="19">
        <f ca="1">IF(ROW()-ROW(Amortization[[#Headers],[số dư
đầu kỳ]])=1,LoanAmount,IF(Amortization[[#This Row],[ngày
thanh toán]]="",0,INDEX(Amortization[], ROW()-4,8)))</f>
        <v>147803.63611376402</v>
      </c>
      <c r="E159" s="19">
        <f ca="1">IF(ValuesEntered,IF(ROW()-ROW(Amortization[[#Headers],[lãi suất]])=1,-IPMT(InterestRate/12,1,DurationOfLoan-ROWS($C$4:C159)+1,Amortization[[#This Row],[số dư
đầu kỳ]]),IFERROR(-IPMT(InterestRate/12,1,Amortization[[#This Row],['#
còn lại]],D160),0)),0)</f>
        <v>613.94100563144627</v>
      </c>
      <c r="F159" s="19">
        <f ca="1">IFERROR(IF(AND(ValuesEntered,Amortization[[#This Row],[ngày
thanh toán]]&lt;&gt;""),-PPMT(InterestRate/12,1,DurationOfLoan-ROWS($C$4:C159)+1,Amortization[[#This Row],[số dư
đầu kỳ]]),""),0)</f>
        <v>457.79476221692846</v>
      </c>
      <c r="G159" s="19">
        <f ca="1">IF(Amortization[[#This Row],[ngày
thanh toán]]="",0,PropertyTaxAmount)</f>
        <v>375</v>
      </c>
      <c r="H159" s="19">
        <f ca="1">IF(Amortization[[#This Row],[ngày
thanh toán]]="",0,Amortization[[#This Row],[lãi suất]]+Amortization[[#This Row],[gốc]]+Amortization[[#This Row],[thuế
bất động sản]])</f>
        <v>1446.7357678483747</v>
      </c>
      <c r="I159" s="19">
        <f ca="1">IF(Amortization[[#This Row],[ngày
thanh toán]]="",0,Amortization[[#This Row],[số dư
đầu kỳ]]-Amortization[[#This Row],[gốc]])</f>
        <v>147345.8413515471</v>
      </c>
      <c r="J159" s="23">
        <f ca="1">IF(Amortization[[#This Row],[số dư
cuối kỳ]]&gt;0,LastRow-ROW(),0)</f>
        <v>204</v>
      </c>
    </row>
    <row r="160" spans="2:10" ht="15" customHeight="1" x14ac:dyDescent="0.25">
      <c r="B160" s="22">
        <f>ROWS($B$4:B160)</f>
        <v>157</v>
      </c>
      <c r="C160" s="13">
        <f ca="1">IF(ValuesEntered,IF(Amortization[[#This Row],['#]]&lt;=DurationOfLoan,IF(ROW()-ROW(Amortization[[#Headers],[ngày
thanh toán]])=1,LoanStart,IF(I159&gt;0,EDATE(C159,1),"")),""),"")</f>
        <v>48098</v>
      </c>
      <c r="D160" s="19">
        <f ca="1">IF(ROW()-ROW(Amortization[[#Headers],[số dư
đầu kỳ]])=1,LoanAmount,IF(Amortization[[#This Row],[ngày
thanh toán]]="",0,INDEX(Amortization[], ROW()-4,8)))</f>
        <v>147345.8413515471</v>
      </c>
      <c r="E160" s="19">
        <f ca="1">IF(ValuesEntered,IF(ROW()-ROW(Amortization[[#Headers],[lãi suất]])=1,-IPMT(InterestRate/12,1,DurationOfLoan-ROWS($C$4:C160)+1,Amortization[[#This Row],[số dư
đầu kỳ]]),IFERROR(-IPMT(InterestRate/12,1,Amortization[[#This Row],['#
còn lại]],D161),0)),0)</f>
        <v>612.0255796298095</v>
      </c>
      <c r="F160" s="19">
        <f ca="1">IFERROR(IF(AND(ValuesEntered,Amortization[[#This Row],[ngày
thanh toán]]&lt;&gt;""),-PPMT(InterestRate/12,1,DurationOfLoan-ROWS($C$4:C160)+1,Amortization[[#This Row],[số dư
đầu kỳ]]),""),0)</f>
        <v>459.70224039283238</v>
      </c>
      <c r="G160" s="19">
        <f ca="1">IF(Amortization[[#This Row],[ngày
thanh toán]]="",0,PropertyTaxAmount)</f>
        <v>375</v>
      </c>
      <c r="H160" s="19">
        <f ca="1">IF(Amortization[[#This Row],[ngày
thanh toán]]="",0,Amortization[[#This Row],[lãi suất]]+Amortization[[#This Row],[gốc]]+Amortization[[#This Row],[thuế
bất động sản]])</f>
        <v>1446.7278200226419</v>
      </c>
      <c r="I160" s="19">
        <f ca="1">IF(Amortization[[#This Row],[ngày
thanh toán]]="",0,Amortization[[#This Row],[số dư
đầu kỳ]]-Amortization[[#This Row],[gốc]])</f>
        <v>146886.13911115428</v>
      </c>
      <c r="J160" s="23">
        <f ca="1">IF(Amortization[[#This Row],[số dư
cuối kỳ]]&gt;0,LastRow-ROW(),0)</f>
        <v>203</v>
      </c>
    </row>
    <row r="161" spans="2:10" ht="15" customHeight="1" x14ac:dyDescent="0.25">
      <c r="B161" s="22">
        <f>ROWS($B$4:B161)</f>
        <v>158</v>
      </c>
      <c r="C161" s="13">
        <f ca="1">IF(ValuesEntered,IF(Amortization[[#This Row],['#]]&lt;=DurationOfLoan,IF(ROW()-ROW(Amortization[[#Headers],[ngày
thanh toán]])=1,LoanStart,IF(I160&gt;0,EDATE(C160,1),"")),""),"")</f>
        <v>48128</v>
      </c>
      <c r="D161" s="19">
        <f ca="1">IF(ROW()-ROW(Amortization[[#Headers],[số dư
đầu kỳ]])=1,LoanAmount,IF(Amortization[[#This Row],[ngày
thanh toán]]="",0,INDEX(Amortization[], ROW()-4,8)))</f>
        <v>146886.13911115428</v>
      </c>
      <c r="E161" s="19">
        <f ca="1">IF(ValuesEntered,IF(ROW()-ROW(Amortization[[#Headers],[lãi suất]])=1,-IPMT(InterestRate/12,1,DurationOfLoan-ROWS($C$4:C161)+1,Amortization[[#This Row],[số dư
đầu kỳ]]),IFERROR(-IPMT(InterestRate/12,1,Amortization[[#This Row],['#
còn lại]],D162),0)),0)</f>
        <v>610.1021726864991</v>
      </c>
      <c r="F161" s="19">
        <f ca="1">IFERROR(IF(AND(ValuesEntered,Amortization[[#This Row],[ngày
thanh toán]]&lt;&gt;""),-PPMT(InterestRate/12,1,DurationOfLoan-ROWS($C$4:C161)+1,Amortization[[#This Row],[số dư
đầu kỳ]]),""),0)</f>
        <v>461.6176663944691</v>
      </c>
      <c r="G161" s="19">
        <f ca="1">IF(Amortization[[#This Row],[ngày
thanh toán]]="",0,PropertyTaxAmount)</f>
        <v>375</v>
      </c>
      <c r="H161" s="19">
        <f ca="1">IF(Amortization[[#This Row],[ngày
thanh toán]]="",0,Amortization[[#This Row],[lãi suất]]+Amortization[[#This Row],[gốc]]+Amortization[[#This Row],[thuế
bất động sản]])</f>
        <v>1446.7198390809681</v>
      </c>
      <c r="I161" s="19">
        <f ca="1">IF(Amortization[[#This Row],[ngày
thanh toán]]="",0,Amortization[[#This Row],[số dư
đầu kỳ]]-Amortization[[#This Row],[gốc]])</f>
        <v>146424.5214447598</v>
      </c>
      <c r="J161" s="23">
        <f ca="1">IF(Amortization[[#This Row],[số dư
cuối kỳ]]&gt;0,LastRow-ROW(),0)</f>
        <v>202</v>
      </c>
    </row>
    <row r="162" spans="2:10" ht="15" customHeight="1" x14ac:dyDescent="0.25">
      <c r="B162" s="22">
        <f>ROWS($B$4:B162)</f>
        <v>159</v>
      </c>
      <c r="C162" s="13">
        <f ca="1">IF(ValuesEntered,IF(Amortization[[#This Row],['#]]&lt;=DurationOfLoan,IF(ROW()-ROW(Amortization[[#Headers],[ngày
thanh toán]])=1,LoanStart,IF(I161&gt;0,EDATE(C161,1),"")),""),"")</f>
        <v>48159</v>
      </c>
      <c r="D162" s="19">
        <f ca="1">IF(ROW()-ROW(Amortization[[#Headers],[số dư
đầu kỳ]])=1,LoanAmount,IF(Amortization[[#This Row],[ngày
thanh toán]]="",0,INDEX(Amortization[], ROW()-4,8)))</f>
        <v>146424.5214447598</v>
      </c>
      <c r="E162" s="19">
        <f ca="1">IF(ValuesEntered,IF(ROW()-ROW(Amortization[[#Headers],[lãi suất]])=1,-IPMT(InterestRate/12,1,DurationOfLoan-ROWS($C$4:C162)+1,Amortization[[#This Row],[số dư
đầu kỳ]]),IFERROR(-IPMT(InterestRate/12,1,Amortization[[#This Row],['#
còn lại]],D163),0)),0)</f>
        <v>608.17075154759175</v>
      </c>
      <c r="F162" s="19">
        <f ca="1">IFERROR(IF(AND(ValuesEntered,Amortization[[#This Row],[ngày
thanh toán]]&lt;&gt;""),-PPMT(InterestRate/12,1,DurationOfLoan-ROWS($C$4:C162)+1,Amortization[[#This Row],[số dư
đầu kỳ]]),""),0)</f>
        <v>463.54107333777944</v>
      </c>
      <c r="G162" s="19">
        <f ca="1">IF(Amortization[[#This Row],[ngày
thanh toán]]="",0,PropertyTaxAmount)</f>
        <v>375</v>
      </c>
      <c r="H162" s="19">
        <f ca="1">IF(Amortization[[#This Row],[ngày
thanh toán]]="",0,Amortization[[#This Row],[lãi suất]]+Amortization[[#This Row],[gốc]]+Amortization[[#This Row],[thuế
bất động sản]])</f>
        <v>1446.7118248853712</v>
      </c>
      <c r="I162" s="19">
        <f ca="1">IF(Amortization[[#This Row],[ngày
thanh toán]]="",0,Amortization[[#This Row],[số dư
đầu kỳ]]-Amortization[[#This Row],[gốc]])</f>
        <v>145960.98037142202</v>
      </c>
      <c r="J162" s="23">
        <f ca="1">IF(Amortization[[#This Row],[số dư
cuối kỳ]]&gt;0,LastRow-ROW(),0)</f>
        <v>201</v>
      </c>
    </row>
    <row r="163" spans="2:10" ht="15" customHeight="1" x14ac:dyDescent="0.25">
      <c r="B163" s="22">
        <f>ROWS($B$4:B163)</f>
        <v>160</v>
      </c>
      <c r="C163" s="13">
        <f ca="1">IF(ValuesEntered,IF(Amortization[[#This Row],['#]]&lt;=DurationOfLoan,IF(ROW()-ROW(Amortization[[#Headers],[ngày
thanh toán]])=1,LoanStart,IF(I162&gt;0,EDATE(C162,1),"")),""),"")</f>
        <v>48189</v>
      </c>
      <c r="D163" s="19">
        <f ca="1">IF(ROW()-ROW(Amortization[[#Headers],[số dư
đầu kỳ]])=1,LoanAmount,IF(Amortization[[#This Row],[ngày
thanh toán]]="",0,INDEX(Amortization[], ROW()-4,8)))</f>
        <v>145960.98037142202</v>
      </c>
      <c r="E163" s="19">
        <f ca="1">IF(ValuesEntered,IF(ROW()-ROW(Amortization[[#Headers],[lãi suất]])=1,-IPMT(InterestRate/12,1,DurationOfLoan-ROWS($C$4:C163)+1,Amortization[[#This Row],[số dư
đầu kỳ]]),IFERROR(-IPMT(InterestRate/12,1,Amortization[[#This Row],['#
còn lại]],D164),0)),0)</f>
        <v>606.23128282060554</v>
      </c>
      <c r="F163" s="19">
        <f ca="1">IFERROR(IF(AND(ValuesEntered,Amortization[[#This Row],[ngày
thanh toán]]&lt;&gt;""),-PPMT(InterestRate/12,1,DurationOfLoan-ROWS($C$4:C163)+1,Amortization[[#This Row],[số dư
đầu kỳ]]),""),0)</f>
        <v>465.47249447668685</v>
      </c>
      <c r="G163" s="19">
        <f ca="1">IF(Amortization[[#This Row],[ngày
thanh toán]]="",0,PropertyTaxAmount)</f>
        <v>375</v>
      </c>
      <c r="H163" s="19">
        <f ca="1">IF(Amortization[[#This Row],[ngày
thanh toán]]="",0,Amortization[[#This Row],[lãi suất]]+Amortization[[#This Row],[gốc]]+Amortization[[#This Row],[thuế
bất động sản]])</f>
        <v>1446.7037772972924</v>
      </c>
      <c r="I163" s="19">
        <f ca="1">IF(Amortization[[#This Row],[ngày
thanh toán]]="",0,Amortization[[#This Row],[số dư
đầu kỳ]]-Amortization[[#This Row],[gốc]])</f>
        <v>145495.50787694534</v>
      </c>
      <c r="J163" s="23">
        <f ca="1">IF(Amortization[[#This Row],[số dư
cuối kỳ]]&gt;0,LastRow-ROW(),0)</f>
        <v>200</v>
      </c>
    </row>
    <row r="164" spans="2:10" ht="15" customHeight="1" x14ac:dyDescent="0.25">
      <c r="B164" s="22">
        <f>ROWS($B$4:B164)</f>
        <v>161</v>
      </c>
      <c r="C164" s="13">
        <f ca="1">IF(ValuesEntered,IF(Amortization[[#This Row],['#]]&lt;=DurationOfLoan,IF(ROW()-ROW(Amortization[[#Headers],[ngày
thanh toán]])=1,LoanStart,IF(I163&gt;0,EDATE(C163,1),"")),""),"")</f>
        <v>48220</v>
      </c>
      <c r="D164" s="19">
        <f ca="1">IF(ROW()-ROW(Amortization[[#Headers],[số dư
đầu kỳ]])=1,LoanAmount,IF(Amortization[[#This Row],[ngày
thanh toán]]="",0,INDEX(Amortization[], ROW()-4,8)))</f>
        <v>145495.50787694534</v>
      </c>
      <c r="E164" s="19">
        <f ca="1">IF(ValuesEntered,IF(ROW()-ROW(Amortization[[#Headers],[lãi suất]])=1,-IPMT(InterestRate/12,1,DurationOfLoan-ROWS($C$4:C164)+1,Amortization[[#This Row],[số dư
đầu kỳ]]),IFERROR(-IPMT(InterestRate/12,1,Amortization[[#This Row],['#
còn lại]],D165),0)),0)</f>
        <v>604.28373297392363</v>
      </c>
      <c r="F164" s="19">
        <f ca="1">IFERROR(IF(AND(ValuesEntered,Amortization[[#This Row],[ngày
thanh toán]]&lt;&gt;""),-PPMT(InterestRate/12,1,DurationOfLoan-ROWS($C$4:C164)+1,Amortization[[#This Row],[số dư
đầu kỳ]]),""),0)</f>
        <v>467.41196320367294</v>
      </c>
      <c r="G164" s="19">
        <f ca="1">IF(Amortization[[#This Row],[ngày
thanh toán]]="",0,PropertyTaxAmount)</f>
        <v>375</v>
      </c>
      <c r="H164" s="19">
        <f ca="1">IF(Amortization[[#This Row],[ngày
thanh toán]]="",0,Amortization[[#This Row],[lãi suất]]+Amortization[[#This Row],[gốc]]+Amortization[[#This Row],[thuế
bất động sản]])</f>
        <v>1446.6956961775966</v>
      </c>
      <c r="I164" s="19">
        <f ca="1">IF(Amortization[[#This Row],[ngày
thanh toán]]="",0,Amortization[[#This Row],[số dư
đầu kỳ]]-Amortization[[#This Row],[gốc]])</f>
        <v>145028.09591374168</v>
      </c>
      <c r="J164" s="23">
        <f ca="1">IF(Amortization[[#This Row],[số dư
cuối kỳ]]&gt;0,LastRow-ROW(),0)</f>
        <v>199</v>
      </c>
    </row>
    <row r="165" spans="2:10" ht="15" customHeight="1" x14ac:dyDescent="0.25">
      <c r="B165" s="22">
        <f>ROWS($B$4:B165)</f>
        <v>162</v>
      </c>
      <c r="C165" s="13">
        <f ca="1">IF(ValuesEntered,IF(Amortization[[#This Row],['#]]&lt;=DurationOfLoan,IF(ROW()-ROW(Amortization[[#Headers],[ngày
thanh toán]])=1,LoanStart,IF(I164&gt;0,EDATE(C164,1),"")),""),"")</f>
        <v>48251</v>
      </c>
      <c r="D165" s="19">
        <f ca="1">IF(ROW()-ROW(Amortization[[#Headers],[số dư
đầu kỳ]])=1,LoanAmount,IF(Amortization[[#This Row],[ngày
thanh toán]]="",0,INDEX(Amortization[], ROW()-4,8)))</f>
        <v>145028.09591374168</v>
      </c>
      <c r="E165" s="19">
        <f ca="1">IF(ValuesEntered,IF(ROW()-ROW(Amortization[[#Headers],[lãi suất]])=1,-IPMT(InterestRate/12,1,DurationOfLoan-ROWS($C$4:C165)+1,Amortization[[#This Row],[số dư
đầu kỳ]]),IFERROR(-IPMT(InterestRate/12,1,Amortization[[#This Row],['#
còn lại]],D166),0)),0)</f>
        <v>602.32806833621385</v>
      </c>
      <c r="F165" s="19">
        <f ca="1">IFERROR(IF(AND(ValuesEntered,Amortization[[#This Row],[ngày
thanh toán]]&lt;&gt;""),-PPMT(InterestRate/12,1,DurationOfLoan-ROWS($C$4:C165)+1,Amortization[[#This Row],[số dư
đầu kỳ]]),""),0)</f>
        <v>469.35951305035496</v>
      </c>
      <c r="G165" s="19">
        <f ca="1">IF(Amortization[[#This Row],[ngày
thanh toán]]="",0,PropertyTaxAmount)</f>
        <v>375</v>
      </c>
      <c r="H165" s="19">
        <f ca="1">IF(Amortization[[#This Row],[ngày
thanh toán]]="",0,Amortization[[#This Row],[lãi suất]]+Amortization[[#This Row],[gốc]]+Amortization[[#This Row],[thuế
bất động sản]])</f>
        <v>1446.6875813865688</v>
      </c>
      <c r="I165" s="19">
        <f ca="1">IF(Amortization[[#This Row],[ngày
thanh toán]]="",0,Amortization[[#This Row],[số dư
đầu kỳ]]-Amortization[[#This Row],[gốc]])</f>
        <v>144558.73640069133</v>
      </c>
      <c r="J165" s="23">
        <f ca="1">IF(Amortization[[#This Row],[số dư
cuối kỳ]]&gt;0,LastRow-ROW(),0)</f>
        <v>198</v>
      </c>
    </row>
    <row r="166" spans="2:10" ht="15" customHeight="1" x14ac:dyDescent="0.25">
      <c r="B166" s="22">
        <f>ROWS($B$4:B166)</f>
        <v>163</v>
      </c>
      <c r="C166" s="13">
        <f ca="1">IF(ValuesEntered,IF(Amortization[[#This Row],['#]]&lt;=DurationOfLoan,IF(ROW()-ROW(Amortization[[#Headers],[ngày
thanh toán]])=1,LoanStart,IF(I165&gt;0,EDATE(C165,1),"")),""),"")</f>
        <v>48280</v>
      </c>
      <c r="D166" s="19">
        <f ca="1">IF(ROW()-ROW(Amortization[[#Headers],[số dư
đầu kỳ]])=1,LoanAmount,IF(Amortization[[#This Row],[ngày
thanh toán]]="",0,INDEX(Amortization[], ROW()-4,8)))</f>
        <v>144558.73640069133</v>
      </c>
      <c r="E166" s="19">
        <f ca="1">IF(ValuesEntered,IF(ROW()-ROW(Amortization[[#Headers],[lãi suất]])=1,-IPMT(InterestRate/12,1,DurationOfLoan-ROWS($C$4:C166)+1,Amortization[[#This Row],[số dư
đầu kỳ]]),IFERROR(-IPMT(InterestRate/12,1,Amortization[[#This Row],['#
còn lại]],D167),0)),0)</f>
        <v>600.36425509584694</v>
      </c>
      <c r="F166" s="19">
        <f ca="1">IFERROR(IF(AND(ValuesEntered,Amortization[[#This Row],[ngày
thanh toán]]&lt;&gt;""),-PPMT(InterestRate/12,1,DurationOfLoan-ROWS($C$4:C166)+1,Amortization[[#This Row],[số dư
đầu kỳ]]),""),0)</f>
        <v>471.31517768806498</v>
      </c>
      <c r="G166" s="19">
        <f ca="1">IF(Amortization[[#This Row],[ngày
thanh toán]]="",0,PropertyTaxAmount)</f>
        <v>375</v>
      </c>
      <c r="H166" s="19">
        <f ca="1">IF(Amortization[[#This Row],[ngày
thanh toán]]="",0,Amortization[[#This Row],[lãi suất]]+Amortization[[#This Row],[gốc]]+Amortization[[#This Row],[thuế
bất động sản]])</f>
        <v>1446.679432783912</v>
      </c>
      <c r="I166" s="19">
        <f ca="1">IF(Amortization[[#This Row],[ngày
thanh toán]]="",0,Amortization[[#This Row],[số dư
đầu kỳ]]-Amortization[[#This Row],[gốc]])</f>
        <v>144087.42122300327</v>
      </c>
      <c r="J166" s="23">
        <f ca="1">IF(Amortization[[#This Row],[số dư
cuối kỳ]]&gt;0,LastRow-ROW(),0)</f>
        <v>197</v>
      </c>
    </row>
    <row r="167" spans="2:10" ht="15" customHeight="1" x14ac:dyDescent="0.25">
      <c r="B167" s="22">
        <f>ROWS($B$4:B167)</f>
        <v>164</v>
      </c>
      <c r="C167" s="13">
        <f ca="1">IF(ValuesEntered,IF(Amortization[[#This Row],['#]]&lt;=DurationOfLoan,IF(ROW()-ROW(Amortization[[#Headers],[ngày
thanh toán]])=1,LoanStart,IF(I166&gt;0,EDATE(C166,1),"")),""),"")</f>
        <v>48311</v>
      </c>
      <c r="D167" s="19">
        <f ca="1">IF(ROW()-ROW(Amortization[[#Headers],[số dư
đầu kỳ]])=1,LoanAmount,IF(Amortization[[#This Row],[ngày
thanh toán]]="",0,INDEX(Amortization[], ROW()-4,8)))</f>
        <v>144087.42122300327</v>
      </c>
      <c r="E167" s="19">
        <f ca="1">IF(ValuesEntered,IF(ROW()-ROW(Amortization[[#Headers],[lãi suất]])=1,-IPMT(InterestRate/12,1,DurationOfLoan-ROWS($C$4:C167)+1,Amortization[[#This Row],[số dư
đầu kỳ]]),IFERROR(-IPMT(InterestRate/12,1,Amortization[[#This Row],['#
còn lại]],D168),0)),0)</f>
        <v>598.39225930031182</v>
      </c>
      <c r="F167" s="19">
        <f ca="1">IFERROR(IF(AND(ValuesEntered,Amortization[[#This Row],[ngày
thanh toán]]&lt;&gt;""),-PPMT(InterestRate/12,1,DurationOfLoan-ROWS($C$4:C167)+1,Amortization[[#This Row],[số dư
đầu kỳ]]),""),0)</f>
        <v>473.27899092843188</v>
      </c>
      <c r="G167" s="19">
        <f ca="1">IF(Amortization[[#This Row],[ngày
thanh toán]]="",0,PropertyTaxAmount)</f>
        <v>375</v>
      </c>
      <c r="H167" s="19">
        <f ca="1">IF(Amortization[[#This Row],[ngày
thanh toán]]="",0,Amortization[[#This Row],[lãi suất]]+Amortization[[#This Row],[gốc]]+Amortization[[#This Row],[thuế
bất động sản]])</f>
        <v>1446.6712502287437</v>
      </c>
      <c r="I167" s="19">
        <f ca="1">IF(Amortization[[#This Row],[ngày
thanh toán]]="",0,Amortization[[#This Row],[số dư
đầu kỳ]]-Amortization[[#This Row],[gốc]])</f>
        <v>143614.14223207484</v>
      </c>
      <c r="J167" s="23">
        <f ca="1">IF(Amortization[[#This Row],[số dư
cuối kỳ]]&gt;0,LastRow-ROW(),0)</f>
        <v>196</v>
      </c>
    </row>
    <row r="168" spans="2:10" ht="15" customHeight="1" x14ac:dyDescent="0.25">
      <c r="B168" s="22">
        <f>ROWS($B$4:B168)</f>
        <v>165</v>
      </c>
      <c r="C168" s="13">
        <f ca="1">IF(ValuesEntered,IF(Amortization[[#This Row],['#]]&lt;=DurationOfLoan,IF(ROW()-ROW(Amortization[[#Headers],[ngày
thanh toán]])=1,LoanStart,IF(I167&gt;0,EDATE(C167,1),"")),""),"")</f>
        <v>48341</v>
      </c>
      <c r="D168" s="19">
        <f ca="1">IF(ROW()-ROW(Amortization[[#Headers],[số dư
đầu kỳ]])=1,LoanAmount,IF(Amortization[[#This Row],[ngày
thanh toán]]="",0,INDEX(Amortization[], ROW()-4,8)))</f>
        <v>143614.14223207484</v>
      </c>
      <c r="E168" s="19">
        <f ca="1">IF(ValuesEntered,IF(ROW()-ROW(Amortization[[#Headers],[lãi suất]])=1,-IPMT(InterestRate/12,1,DurationOfLoan-ROWS($C$4:C168)+1,Amortization[[#This Row],[số dư
đầu kỳ]]),IFERROR(-IPMT(InterestRate/12,1,Amortization[[#This Row],['#
còn lại]],D169),0)),0)</f>
        <v>596.41204685562866</v>
      </c>
      <c r="F168" s="19">
        <f ca="1">IFERROR(IF(AND(ValuesEntered,Amortization[[#This Row],[ngày
thanh toán]]&lt;&gt;""),-PPMT(InterestRate/12,1,DurationOfLoan-ROWS($C$4:C168)+1,Amortization[[#This Row],[số dư
đầu kỳ]]),""),0)</f>
        <v>475.250986723967</v>
      </c>
      <c r="G168" s="19">
        <f ca="1">IF(Amortization[[#This Row],[ngày
thanh toán]]="",0,PropertyTaxAmount)</f>
        <v>375</v>
      </c>
      <c r="H168" s="19">
        <f ca="1">IF(Amortization[[#This Row],[ngày
thanh toán]]="",0,Amortization[[#This Row],[lãi suất]]+Amortization[[#This Row],[gốc]]+Amortization[[#This Row],[thuế
bất động sản]])</f>
        <v>1446.6630335795958</v>
      </c>
      <c r="I168" s="19">
        <f ca="1">IF(Amortization[[#This Row],[ngày
thanh toán]]="",0,Amortization[[#This Row],[số dư
đầu kỳ]]-Amortization[[#This Row],[gốc]])</f>
        <v>143138.89124535088</v>
      </c>
      <c r="J168" s="23">
        <f ca="1">IF(Amortization[[#This Row],[số dư
cuối kỳ]]&gt;0,LastRow-ROW(),0)</f>
        <v>195</v>
      </c>
    </row>
    <row r="169" spans="2:10" ht="15" customHeight="1" x14ac:dyDescent="0.25">
      <c r="B169" s="22">
        <f>ROWS($B$4:B169)</f>
        <v>166</v>
      </c>
      <c r="C169" s="13">
        <f ca="1">IF(ValuesEntered,IF(Amortization[[#This Row],['#]]&lt;=DurationOfLoan,IF(ROW()-ROW(Amortization[[#Headers],[ngày
thanh toán]])=1,LoanStart,IF(I168&gt;0,EDATE(C168,1),"")),""),"")</f>
        <v>48372</v>
      </c>
      <c r="D169" s="19">
        <f ca="1">IF(ROW()-ROW(Amortization[[#Headers],[số dư
đầu kỳ]])=1,LoanAmount,IF(Amortization[[#This Row],[ngày
thanh toán]]="",0,INDEX(Amortization[], ROW()-4,8)))</f>
        <v>143138.89124535088</v>
      </c>
      <c r="E169" s="19">
        <f ca="1">IF(ValuesEntered,IF(ROW()-ROW(Amortization[[#Headers],[lãi suất]])=1,-IPMT(InterestRate/12,1,DurationOfLoan-ROWS($C$4:C169)+1,Amortization[[#This Row],[số dư
đầu kỳ]]),IFERROR(-IPMT(InterestRate/12,1,Amortization[[#This Row],['#
còn lại]],D170),0)),0)</f>
        <v>594.42358352575923</v>
      </c>
      <c r="F169" s="19">
        <f ca="1">IFERROR(IF(AND(ValuesEntered,Amortization[[#This Row],[ngày
thanh toán]]&lt;&gt;""),-PPMT(InterestRate/12,1,DurationOfLoan-ROWS($C$4:C169)+1,Amortization[[#This Row],[số dư
đầu kỳ]]),""),0)</f>
        <v>477.23119916865028</v>
      </c>
      <c r="G169" s="19">
        <f ca="1">IF(Amortization[[#This Row],[ngày
thanh toán]]="",0,PropertyTaxAmount)</f>
        <v>375</v>
      </c>
      <c r="H169" s="19">
        <f ca="1">IF(Amortization[[#This Row],[ngày
thanh toán]]="",0,Amortization[[#This Row],[lãi suất]]+Amortization[[#This Row],[gốc]]+Amortization[[#This Row],[thuế
bất động sản]])</f>
        <v>1446.6547826944095</v>
      </c>
      <c r="I169" s="19">
        <f ca="1">IF(Amortization[[#This Row],[ngày
thanh toán]]="",0,Amortization[[#This Row],[số dư
đầu kỳ]]-Amortization[[#This Row],[gốc]])</f>
        <v>142661.66004618222</v>
      </c>
      <c r="J169" s="23">
        <f ca="1">IF(Amortization[[#This Row],[số dư
cuối kỳ]]&gt;0,LastRow-ROW(),0)</f>
        <v>194</v>
      </c>
    </row>
    <row r="170" spans="2:10" ht="15" customHeight="1" x14ac:dyDescent="0.25">
      <c r="B170" s="22">
        <f>ROWS($B$4:B170)</f>
        <v>167</v>
      </c>
      <c r="C170" s="13">
        <f ca="1">IF(ValuesEntered,IF(Amortization[[#This Row],['#]]&lt;=DurationOfLoan,IF(ROW()-ROW(Amortization[[#Headers],[ngày
thanh toán]])=1,LoanStart,IF(I169&gt;0,EDATE(C169,1),"")),""),"")</f>
        <v>48402</v>
      </c>
      <c r="D170" s="19">
        <f ca="1">IF(ROW()-ROW(Amortization[[#Headers],[số dư
đầu kỳ]])=1,LoanAmount,IF(Amortization[[#This Row],[ngày
thanh toán]]="",0,INDEX(Amortization[], ROW()-4,8)))</f>
        <v>142661.66004618222</v>
      </c>
      <c r="E170" s="19">
        <f ca="1">IF(ValuesEntered,IF(ROW()-ROW(Amortization[[#Headers],[lãi suất]])=1,-IPMT(InterestRate/12,1,DurationOfLoan-ROWS($C$4:C170)+1,Amortization[[#This Row],[số dư
đầu kỳ]]),IFERROR(-IPMT(InterestRate/12,1,Amortization[[#This Row],['#
còn lại]],D171),0)),0)</f>
        <v>592.42683493201548</v>
      </c>
      <c r="F170" s="19">
        <f ca="1">IFERROR(IF(AND(ValuesEntered,Amortization[[#This Row],[ngày
thanh toán]]&lt;&gt;""),-PPMT(InterestRate/12,1,DurationOfLoan-ROWS($C$4:C170)+1,Amortization[[#This Row],[số dư
đầu kỳ]]),""),0)</f>
        <v>479.21966249851948</v>
      </c>
      <c r="G170" s="19">
        <f ca="1">IF(Amortization[[#This Row],[ngày
thanh toán]]="",0,PropertyTaxAmount)</f>
        <v>375</v>
      </c>
      <c r="H170" s="19">
        <f ca="1">IF(Amortization[[#This Row],[ngày
thanh toán]]="",0,Amortization[[#This Row],[lãi suất]]+Amortization[[#This Row],[gốc]]+Amortization[[#This Row],[thuế
bất động sản]])</f>
        <v>1446.646497430535</v>
      </c>
      <c r="I170" s="19">
        <f ca="1">IF(Amortization[[#This Row],[ngày
thanh toán]]="",0,Amortization[[#This Row],[số dư
đầu kỳ]]-Amortization[[#This Row],[gốc]])</f>
        <v>142182.44038368372</v>
      </c>
      <c r="J170" s="23">
        <f ca="1">IF(Amortization[[#This Row],[số dư
cuối kỳ]]&gt;0,LastRow-ROW(),0)</f>
        <v>193</v>
      </c>
    </row>
    <row r="171" spans="2:10" ht="15" customHeight="1" x14ac:dyDescent="0.25">
      <c r="B171" s="22">
        <f>ROWS($B$4:B171)</f>
        <v>168</v>
      </c>
      <c r="C171" s="13">
        <f ca="1">IF(ValuesEntered,IF(Amortization[[#This Row],['#]]&lt;=DurationOfLoan,IF(ROW()-ROW(Amortization[[#Headers],[ngày
thanh toán]])=1,LoanStart,IF(I170&gt;0,EDATE(C170,1),"")),""),"")</f>
        <v>48433</v>
      </c>
      <c r="D171" s="19">
        <f ca="1">IF(ROW()-ROW(Amortization[[#Headers],[số dư
đầu kỳ]])=1,LoanAmount,IF(Amortization[[#This Row],[ngày
thanh toán]]="",0,INDEX(Amortization[], ROW()-4,8)))</f>
        <v>142182.44038368372</v>
      </c>
      <c r="E171" s="19">
        <f ca="1">IF(ValuesEntered,IF(ROW()-ROW(Amortization[[#Headers],[lãi suất]])=1,-IPMT(InterestRate/12,1,DurationOfLoan-ROWS($C$4:C171)+1,Amortization[[#This Row],[số dư
đầu kỳ]]),IFERROR(-IPMT(InterestRate/12,1,Amortization[[#This Row],['#
còn lại]],D172),0)),0)</f>
        <v>590.42176655246442</v>
      </c>
      <c r="F171" s="19">
        <f ca="1">IFERROR(IF(AND(ValuesEntered,Amortization[[#This Row],[ngày
thanh toán]]&lt;&gt;""),-PPMT(InterestRate/12,1,DurationOfLoan-ROWS($C$4:C171)+1,Amortization[[#This Row],[số dư
đầu kỳ]]),""),0)</f>
        <v>481.21641109226334</v>
      </c>
      <c r="G171" s="19">
        <f ca="1">IF(Amortization[[#This Row],[ngày
thanh toán]]="",0,PropertyTaxAmount)</f>
        <v>375</v>
      </c>
      <c r="H171" s="19">
        <f ca="1">IF(Amortization[[#This Row],[ngày
thanh toán]]="",0,Amortization[[#This Row],[lãi suất]]+Amortization[[#This Row],[gốc]]+Amortization[[#This Row],[thuế
bất động sản]])</f>
        <v>1446.6381776447279</v>
      </c>
      <c r="I171" s="19">
        <f ca="1">IF(Amortization[[#This Row],[ngày
thanh toán]]="",0,Amortization[[#This Row],[số dư
đầu kỳ]]-Amortization[[#This Row],[gốc]])</f>
        <v>141701.22397259146</v>
      </c>
      <c r="J171" s="23">
        <f ca="1">IF(Amortization[[#This Row],[số dư
cuối kỳ]]&gt;0,LastRow-ROW(),0)</f>
        <v>192</v>
      </c>
    </row>
    <row r="172" spans="2:10" ht="15" customHeight="1" x14ac:dyDescent="0.25">
      <c r="B172" s="22">
        <f>ROWS($B$4:B172)</f>
        <v>169</v>
      </c>
      <c r="C172" s="13">
        <f ca="1">IF(ValuesEntered,IF(Amortization[[#This Row],['#]]&lt;=DurationOfLoan,IF(ROW()-ROW(Amortization[[#Headers],[ngày
thanh toán]])=1,LoanStart,IF(I171&gt;0,EDATE(C171,1),"")),""),"")</f>
        <v>48464</v>
      </c>
      <c r="D172" s="19">
        <f ca="1">IF(ROW()-ROW(Amortization[[#Headers],[số dư
đầu kỳ]])=1,LoanAmount,IF(Amortization[[#This Row],[ngày
thanh toán]]="",0,INDEX(Amortization[], ROW()-4,8)))</f>
        <v>141701.22397259146</v>
      </c>
      <c r="E172" s="19">
        <f ca="1">IF(ValuesEntered,IF(ROW()-ROW(Amortization[[#Headers],[lãi suất]])=1,-IPMT(InterestRate/12,1,DurationOfLoan-ROWS($C$4:C172)+1,Amortization[[#This Row],[số dư
đầu kỳ]]),IFERROR(-IPMT(InterestRate/12,1,Amortization[[#This Row],['#
còn lại]],D173),0)),0)</f>
        <v>588.4083437213319</v>
      </c>
      <c r="F172" s="19">
        <f ca="1">IFERROR(IF(AND(ValuesEntered,Amortization[[#This Row],[ngày
thanh toán]]&lt;&gt;""),-PPMT(InterestRate/12,1,DurationOfLoan-ROWS($C$4:C172)+1,Amortization[[#This Row],[số dư
đầu kỳ]]),""),0)</f>
        <v>483.22147947181452</v>
      </c>
      <c r="G172" s="19">
        <f ca="1">IF(Amortization[[#This Row],[ngày
thanh toán]]="",0,PropertyTaxAmount)</f>
        <v>375</v>
      </c>
      <c r="H172" s="19">
        <f ca="1">IF(Amortization[[#This Row],[ngày
thanh toán]]="",0,Amortization[[#This Row],[lãi suất]]+Amortization[[#This Row],[gốc]]+Amortization[[#This Row],[thuế
bất động sản]])</f>
        <v>1446.6298231931464</v>
      </c>
      <c r="I172" s="19">
        <f ca="1">IF(Amortization[[#This Row],[ngày
thanh toán]]="",0,Amortization[[#This Row],[số dư
đầu kỳ]]-Amortization[[#This Row],[gốc]])</f>
        <v>141218.00249311965</v>
      </c>
      <c r="J172" s="23">
        <f ca="1">IF(Amortization[[#This Row],[số dư
cuối kỳ]]&gt;0,LastRow-ROW(),0)</f>
        <v>191</v>
      </c>
    </row>
    <row r="173" spans="2:10" ht="15" customHeight="1" x14ac:dyDescent="0.25">
      <c r="B173" s="22">
        <f>ROWS($B$4:B173)</f>
        <v>170</v>
      </c>
      <c r="C173" s="13">
        <f ca="1">IF(ValuesEntered,IF(Amortization[[#This Row],['#]]&lt;=DurationOfLoan,IF(ROW()-ROW(Amortization[[#Headers],[ngày
thanh toán]])=1,LoanStart,IF(I172&gt;0,EDATE(C172,1),"")),""),"")</f>
        <v>48494</v>
      </c>
      <c r="D173" s="19">
        <f ca="1">IF(ROW()-ROW(Amortization[[#Headers],[số dư
đầu kỳ]])=1,LoanAmount,IF(Amortization[[#This Row],[ngày
thanh toán]]="",0,INDEX(Amortization[], ROW()-4,8)))</f>
        <v>141218.00249311965</v>
      </c>
      <c r="E173" s="19">
        <f ca="1">IF(ValuesEntered,IF(ROW()-ROW(Amortization[[#Headers],[lãi suất]])=1,-IPMT(InterestRate/12,1,DurationOfLoan-ROWS($C$4:C173)+1,Amortization[[#This Row],[số dư
đầu kỳ]]),IFERROR(-IPMT(InterestRate/12,1,Amortization[[#This Row],['#
còn lại]],D174),0)),0)</f>
        <v>586.38653162840296</v>
      </c>
      <c r="F173" s="19">
        <f ca="1">IFERROR(IF(AND(ValuesEntered,Amortization[[#This Row],[ngày
thanh toán]]&lt;&gt;""),-PPMT(InterestRate/12,1,DurationOfLoan-ROWS($C$4:C173)+1,Amortization[[#This Row],[số dư
đầu kỳ]]),""),0)</f>
        <v>485.23490230294715</v>
      </c>
      <c r="G173" s="19">
        <f ca="1">IF(Amortization[[#This Row],[ngày
thanh toán]]="",0,PropertyTaxAmount)</f>
        <v>375</v>
      </c>
      <c r="H173" s="19">
        <f ca="1">IF(Amortization[[#This Row],[ngày
thanh toán]]="",0,Amortization[[#This Row],[lãi suất]]+Amortization[[#This Row],[gốc]]+Amortization[[#This Row],[thuế
bất động sản]])</f>
        <v>1446.6214339313501</v>
      </c>
      <c r="I173" s="19">
        <f ca="1">IF(Amortization[[#This Row],[ngày
thanh toán]]="",0,Amortization[[#This Row],[số dư
đầu kỳ]]-Amortization[[#This Row],[gốc]])</f>
        <v>140732.76759081671</v>
      </c>
      <c r="J173" s="23">
        <f ca="1">IF(Amortization[[#This Row],[số dư
cuối kỳ]]&gt;0,LastRow-ROW(),0)</f>
        <v>190</v>
      </c>
    </row>
    <row r="174" spans="2:10" ht="15" customHeight="1" x14ac:dyDescent="0.25">
      <c r="B174" s="22">
        <f>ROWS($B$4:B174)</f>
        <v>171</v>
      </c>
      <c r="C174" s="13">
        <f ca="1">IF(ValuesEntered,IF(Amortization[[#This Row],['#]]&lt;=DurationOfLoan,IF(ROW()-ROW(Amortization[[#Headers],[ngày
thanh toán]])=1,LoanStart,IF(I173&gt;0,EDATE(C173,1),"")),""),"")</f>
        <v>48525</v>
      </c>
      <c r="D174" s="19">
        <f ca="1">IF(ROW()-ROW(Amortization[[#Headers],[số dư
đầu kỳ]])=1,LoanAmount,IF(Amortization[[#This Row],[ngày
thanh toán]]="",0,INDEX(Amortization[], ROW()-4,8)))</f>
        <v>140732.76759081671</v>
      </c>
      <c r="E174" s="19">
        <f ca="1">IF(ValuesEntered,IF(ROW()-ROW(Amortization[[#Headers],[lãi suất]])=1,-IPMT(InterestRate/12,1,DurationOfLoan-ROWS($C$4:C174)+1,Amortization[[#This Row],[số dư
đầu kỳ]]),IFERROR(-IPMT(InterestRate/12,1,Amortization[[#This Row],['#
còn lại]],D175),0)),0)</f>
        <v>584.35629531842005</v>
      </c>
      <c r="F174" s="19">
        <f ca="1">IFERROR(IF(AND(ValuesEntered,Amortization[[#This Row],[ngày
thanh toán]]&lt;&gt;""),-PPMT(InterestRate/12,1,DurationOfLoan-ROWS($C$4:C174)+1,Amortization[[#This Row],[số dư
đầu kỳ]]),""),0)</f>
        <v>487.25671439587603</v>
      </c>
      <c r="G174" s="19">
        <f ca="1">IF(Amortization[[#This Row],[ngày
thanh toán]]="",0,PropertyTaxAmount)</f>
        <v>375</v>
      </c>
      <c r="H174" s="19">
        <f ca="1">IF(Amortization[[#This Row],[ngày
thanh toán]]="",0,Amortization[[#This Row],[lãi suất]]+Amortization[[#This Row],[gốc]]+Amortization[[#This Row],[thuế
bất động sản]])</f>
        <v>1446.6130097142961</v>
      </c>
      <c r="I174" s="19">
        <f ca="1">IF(Amortization[[#This Row],[ngày
thanh toán]]="",0,Amortization[[#This Row],[số dư
đầu kỳ]]-Amortization[[#This Row],[gốc]])</f>
        <v>140245.51087642083</v>
      </c>
      <c r="J174" s="23">
        <f ca="1">IF(Amortization[[#This Row],[số dư
cuối kỳ]]&gt;0,LastRow-ROW(),0)</f>
        <v>189</v>
      </c>
    </row>
    <row r="175" spans="2:10" ht="15" customHeight="1" x14ac:dyDescent="0.25">
      <c r="B175" s="22">
        <f>ROWS($B$4:B175)</f>
        <v>172</v>
      </c>
      <c r="C175" s="13">
        <f ca="1">IF(ValuesEntered,IF(Amortization[[#This Row],['#]]&lt;=DurationOfLoan,IF(ROW()-ROW(Amortization[[#Headers],[ngày
thanh toán]])=1,LoanStart,IF(I174&gt;0,EDATE(C174,1),"")),""),"")</f>
        <v>48555</v>
      </c>
      <c r="D175" s="19">
        <f ca="1">IF(ROW()-ROW(Amortization[[#Headers],[số dư
đầu kỳ]])=1,LoanAmount,IF(Amortization[[#This Row],[ngày
thanh toán]]="",0,INDEX(Amortization[], ROW()-4,8)))</f>
        <v>140245.51087642083</v>
      </c>
      <c r="E175" s="19">
        <f ca="1">IF(ValuesEntered,IF(ROW()-ROW(Amortization[[#Headers],[lãi suất]])=1,-IPMT(InterestRate/12,1,DurationOfLoan-ROWS($C$4:C175)+1,Amortization[[#This Row],[số dư
đầu kỳ]]),IFERROR(-IPMT(InterestRate/12,1,Amortization[[#This Row],['#
còn lại]],D176),0)),0)</f>
        <v>582.31759969047903</v>
      </c>
      <c r="F175" s="19">
        <f ca="1">IFERROR(IF(AND(ValuesEntered,Amortization[[#This Row],[ngày
thanh toán]]&lt;&gt;""),-PPMT(InterestRate/12,1,DurationOfLoan-ROWS($C$4:C175)+1,Amortization[[#This Row],[số dư
đầu kỳ]]),""),0)</f>
        <v>489.28695070585889</v>
      </c>
      <c r="G175" s="19">
        <f ca="1">IF(Amortization[[#This Row],[ngày
thanh toán]]="",0,PropertyTaxAmount)</f>
        <v>375</v>
      </c>
      <c r="H175" s="19">
        <f ca="1">IF(Amortization[[#This Row],[ngày
thanh toán]]="",0,Amortization[[#This Row],[lãi suất]]+Amortization[[#This Row],[gốc]]+Amortization[[#This Row],[thuế
bất động sản]])</f>
        <v>1446.6045503963378</v>
      </c>
      <c r="I175" s="19">
        <f ca="1">IF(Amortization[[#This Row],[ngày
thanh toán]]="",0,Amortization[[#This Row],[số dư
đầu kỳ]]-Amortization[[#This Row],[gốc]])</f>
        <v>139756.22392571496</v>
      </c>
      <c r="J175" s="23">
        <f ca="1">IF(Amortization[[#This Row],[số dư
cuối kỳ]]&gt;0,LastRow-ROW(),0)</f>
        <v>188</v>
      </c>
    </row>
    <row r="176" spans="2:10" ht="15" customHeight="1" x14ac:dyDescent="0.25">
      <c r="B176" s="22">
        <f>ROWS($B$4:B176)</f>
        <v>173</v>
      </c>
      <c r="C176" s="13">
        <f ca="1">IF(ValuesEntered,IF(Amortization[[#This Row],['#]]&lt;=DurationOfLoan,IF(ROW()-ROW(Amortization[[#Headers],[ngày
thanh toán]])=1,LoanStart,IF(I175&gt;0,EDATE(C175,1),"")),""),"")</f>
        <v>48586</v>
      </c>
      <c r="D176" s="19">
        <f ca="1">IF(ROW()-ROW(Amortization[[#Headers],[số dư
đầu kỳ]])=1,LoanAmount,IF(Amortization[[#This Row],[ngày
thanh toán]]="",0,INDEX(Amortization[], ROW()-4,8)))</f>
        <v>139756.22392571496</v>
      </c>
      <c r="E176" s="19">
        <f ca="1">IF(ValuesEntered,IF(ROW()-ROW(Amortization[[#Headers],[lãi suất]])=1,-IPMT(InterestRate/12,1,DurationOfLoan-ROWS($C$4:C176)+1,Amortization[[#This Row],[số dư
đầu kỳ]]),IFERROR(-IPMT(InterestRate/12,1,Amortization[[#This Row],['#
còn lại]],D177),0)),0)</f>
        <v>580.2704094974215</v>
      </c>
      <c r="F176" s="19">
        <f ca="1">IFERROR(IF(AND(ValuesEntered,Amortization[[#This Row],[ngày
thanh toán]]&lt;&gt;""),-PPMT(InterestRate/12,1,DurationOfLoan-ROWS($C$4:C176)+1,Amortization[[#This Row],[số dư
đầu kỳ]]),""),0)</f>
        <v>491.32564633379985</v>
      </c>
      <c r="G176" s="19">
        <f ca="1">IF(Amortization[[#This Row],[ngày
thanh toán]]="",0,PropertyTaxAmount)</f>
        <v>375</v>
      </c>
      <c r="H176" s="19">
        <f ca="1">IF(Amortization[[#This Row],[ngày
thanh toán]]="",0,Amortization[[#This Row],[lãi suất]]+Amortization[[#This Row],[gốc]]+Amortization[[#This Row],[thuế
bất động sản]])</f>
        <v>1446.5960558312213</v>
      </c>
      <c r="I176" s="19">
        <f ca="1">IF(Amortization[[#This Row],[ngày
thanh toán]]="",0,Amortization[[#This Row],[số dư
đầu kỳ]]-Amortization[[#This Row],[gốc]])</f>
        <v>139264.89827938116</v>
      </c>
      <c r="J176" s="23">
        <f ca="1">IF(Amortization[[#This Row],[số dư
cuối kỳ]]&gt;0,LastRow-ROW(),0)</f>
        <v>187</v>
      </c>
    </row>
    <row r="177" spans="2:10" ht="15" customHeight="1" x14ac:dyDescent="0.25">
      <c r="B177" s="22">
        <f>ROWS($B$4:B177)</f>
        <v>174</v>
      </c>
      <c r="C177" s="13">
        <f ca="1">IF(ValuesEntered,IF(Amortization[[#This Row],['#]]&lt;=DurationOfLoan,IF(ROW()-ROW(Amortization[[#Headers],[ngày
thanh toán]])=1,LoanStart,IF(I176&gt;0,EDATE(C176,1),"")),""),"")</f>
        <v>48617</v>
      </c>
      <c r="D177" s="19">
        <f ca="1">IF(ROW()-ROW(Amortization[[#Headers],[số dư
đầu kỳ]])=1,LoanAmount,IF(Amortization[[#This Row],[ngày
thanh toán]]="",0,INDEX(Amortization[], ROW()-4,8)))</f>
        <v>139264.89827938116</v>
      </c>
      <c r="E177" s="19">
        <f ca="1">IF(ValuesEntered,IF(ROW()-ROW(Amortization[[#Headers],[lãi suất]])=1,-IPMT(InterestRate/12,1,DurationOfLoan-ROWS($C$4:C177)+1,Amortization[[#This Row],[số dư
đầu kỳ]]),IFERROR(-IPMT(InterestRate/12,1,Amortization[[#This Row],['#
còn lại]],D178),0)),0)</f>
        <v>578.21468934522625</v>
      </c>
      <c r="F177" s="19">
        <f ca="1">IFERROR(IF(AND(ValuesEntered,Amortization[[#This Row],[ngày
thanh toán]]&lt;&gt;""),-PPMT(InterestRate/12,1,DurationOfLoan-ROWS($C$4:C177)+1,Amortization[[#This Row],[số dư
đầu kỳ]]),""),0)</f>
        <v>493.37283652685738</v>
      </c>
      <c r="G177" s="19">
        <f ca="1">IF(Amortization[[#This Row],[ngày
thanh toán]]="",0,PropertyTaxAmount)</f>
        <v>375</v>
      </c>
      <c r="H177" s="19">
        <f ca="1">IF(Amortization[[#This Row],[ngày
thanh toán]]="",0,Amortization[[#This Row],[lãi suất]]+Amortization[[#This Row],[gốc]]+Amortization[[#This Row],[thuế
bất động sản]])</f>
        <v>1446.5875258720837</v>
      </c>
      <c r="I177" s="19">
        <f ca="1">IF(Amortization[[#This Row],[ngày
thanh toán]]="",0,Amortization[[#This Row],[số dư
đầu kỳ]]-Amortization[[#This Row],[gốc]])</f>
        <v>138771.5254428543</v>
      </c>
      <c r="J177" s="23">
        <f ca="1">IF(Amortization[[#This Row],[số dư
cuối kỳ]]&gt;0,LastRow-ROW(),0)</f>
        <v>186</v>
      </c>
    </row>
    <row r="178" spans="2:10" ht="15" customHeight="1" x14ac:dyDescent="0.25">
      <c r="B178" s="22">
        <f>ROWS($B$4:B178)</f>
        <v>175</v>
      </c>
      <c r="C178" s="13">
        <f ca="1">IF(ValuesEntered,IF(Amortization[[#This Row],['#]]&lt;=DurationOfLoan,IF(ROW()-ROW(Amortization[[#Headers],[ngày
thanh toán]])=1,LoanStart,IF(I177&gt;0,EDATE(C177,1),"")),""),"")</f>
        <v>48645</v>
      </c>
      <c r="D178" s="19">
        <f ca="1">IF(ROW()-ROW(Amortization[[#Headers],[số dư
đầu kỳ]])=1,LoanAmount,IF(Amortization[[#This Row],[ngày
thanh toán]]="",0,INDEX(Amortization[], ROW()-4,8)))</f>
        <v>138771.5254428543</v>
      </c>
      <c r="E178" s="19">
        <f ca="1">IF(ValuesEntered,IF(ROW()-ROW(Amortization[[#Headers],[lãi suất]])=1,-IPMT(InterestRate/12,1,DurationOfLoan-ROWS($C$4:C178)+1,Amortization[[#This Row],[số dư
đầu kỳ]]),IFERROR(-IPMT(InterestRate/12,1,Amortization[[#This Row],['#
còn lại]],D179),0)),0)</f>
        <v>576.15040369239682</v>
      </c>
      <c r="F178" s="19">
        <f ca="1">IFERROR(IF(AND(ValuesEntered,Amortization[[#This Row],[ngày
thanh toán]]&lt;&gt;""),-PPMT(InterestRate/12,1,DurationOfLoan-ROWS($C$4:C178)+1,Amortization[[#This Row],[số dư
đầu kỳ]]),""),0)</f>
        <v>495.42855667905263</v>
      </c>
      <c r="G178" s="19">
        <f ca="1">IF(Amortization[[#This Row],[ngày
thanh toán]]="",0,PropertyTaxAmount)</f>
        <v>375</v>
      </c>
      <c r="H178" s="19">
        <f ca="1">IF(Amortization[[#This Row],[ngày
thanh toán]]="",0,Amortization[[#This Row],[lãi suất]]+Amortization[[#This Row],[gốc]]+Amortization[[#This Row],[thuế
bất động sản]])</f>
        <v>1446.5789603714495</v>
      </c>
      <c r="I178" s="19">
        <f ca="1">IF(Amortization[[#This Row],[ngày
thanh toán]]="",0,Amortization[[#This Row],[số dư
đầu kỳ]]-Amortization[[#This Row],[gốc]])</f>
        <v>138276.09688617525</v>
      </c>
      <c r="J178" s="23">
        <f ca="1">IF(Amortization[[#This Row],[số dư
cuối kỳ]]&gt;0,LastRow-ROW(),0)</f>
        <v>185</v>
      </c>
    </row>
    <row r="179" spans="2:10" ht="15" customHeight="1" x14ac:dyDescent="0.25">
      <c r="B179" s="22">
        <f>ROWS($B$4:B179)</f>
        <v>176</v>
      </c>
      <c r="C179" s="13">
        <f ca="1">IF(ValuesEntered,IF(Amortization[[#This Row],['#]]&lt;=DurationOfLoan,IF(ROW()-ROW(Amortization[[#Headers],[ngày
thanh toán]])=1,LoanStart,IF(I178&gt;0,EDATE(C178,1),"")),""),"")</f>
        <v>48676</v>
      </c>
      <c r="D179" s="19">
        <f ca="1">IF(ROW()-ROW(Amortization[[#Headers],[số dư
đầu kỳ]])=1,LoanAmount,IF(Amortization[[#This Row],[ngày
thanh toán]]="",0,INDEX(Amortization[], ROW()-4,8)))</f>
        <v>138276.09688617525</v>
      </c>
      <c r="E179" s="19">
        <f ca="1">IF(ValuesEntered,IF(ROW()-ROW(Amortization[[#Headers],[lãi suất]])=1,-IPMT(InterestRate/12,1,DurationOfLoan-ROWS($C$4:C179)+1,Amortization[[#This Row],[số dư
đầu kỳ]]),IFERROR(-IPMT(InterestRate/12,1,Amortization[[#This Row],['#
còn lại]],D180),0)),0)</f>
        <v>574.07751684934738</v>
      </c>
      <c r="F179" s="19">
        <f ca="1">IFERROR(IF(AND(ValuesEntered,Amortization[[#This Row],[ngày
thanh toán]]&lt;&gt;""),-PPMT(InterestRate/12,1,DurationOfLoan-ROWS($C$4:C179)+1,Amortization[[#This Row],[số dư
đầu kỳ]]),""),0)</f>
        <v>497.492842331882</v>
      </c>
      <c r="G179" s="19">
        <f ca="1">IF(Amortization[[#This Row],[ngày
thanh toán]]="",0,PropertyTaxAmount)</f>
        <v>375</v>
      </c>
      <c r="H179" s="19">
        <f ca="1">IF(Amortization[[#This Row],[ngày
thanh toán]]="",0,Amortization[[#This Row],[lãi suất]]+Amortization[[#This Row],[gốc]]+Amortization[[#This Row],[thuế
bất động sản]])</f>
        <v>1446.5703591812294</v>
      </c>
      <c r="I179" s="19">
        <f ca="1">IF(Amortization[[#This Row],[ngày
thanh toán]]="",0,Amortization[[#This Row],[số dư
đầu kỳ]]-Amortization[[#This Row],[gốc]])</f>
        <v>137778.60404384337</v>
      </c>
      <c r="J179" s="23">
        <f ca="1">IF(Amortization[[#This Row],[số dư
cuối kỳ]]&gt;0,LastRow-ROW(),0)</f>
        <v>184</v>
      </c>
    </row>
    <row r="180" spans="2:10" ht="15" customHeight="1" x14ac:dyDescent="0.25">
      <c r="B180" s="22">
        <f>ROWS($B$4:B180)</f>
        <v>177</v>
      </c>
      <c r="C180" s="13">
        <f ca="1">IF(ValuesEntered,IF(Amortization[[#This Row],['#]]&lt;=DurationOfLoan,IF(ROW()-ROW(Amortization[[#Headers],[ngày
thanh toán]])=1,LoanStart,IF(I179&gt;0,EDATE(C179,1),"")),""),"")</f>
        <v>48706</v>
      </c>
      <c r="D180" s="19">
        <f ca="1">IF(ROW()-ROW(Amortization[[#Headers],[số dư
đầu kỳ]])=1,LoanAmount,IF(Amortization[[#This Row],[ngày
thanh toán]]="",0,INDEX(Amortization[], ROW()-4,8)))</f>
        <v>137778.60404384337</v>
      </c>
      <c r="E180" s="19">
        <f ca="1">IF(ValuesEntered,IF(ROW()-ROW(Amortization[[#Headers],[lãi suất]])=1,-IPMT(InterestRate/12,1,DurationOfLoan-ROWS($C$4:C180)+1,Amortization[[#This Row],[số dư
đầu kỳ]]),IFERROR(-IPMT(InterestRate/12,1,Amortization[[#This Row],['#
còn lại]],D181),0)),0)</f>
        <v>571.99599297778514</v>
      </c>
      <c r="F180" s="19">
        <f ca="1">IFERROR(IF(AND(ValuesEntered,Amortization[[#This Row],[ngày
thanh toán]]&lt;&gt;""),-PPMT(InterestRate/12,1,DurationOfLoan-ROWS($C$4:C180)+1,Amortization[[#This Row],[số dư
đầu kỳ]]),""),0)</f>
        <v>499.56572917493156</v>
      </c>
      <c r="G180" s="19">
        <f ca="1">IF(Amortization[[#This Row],[ngày
thanh toán]]="",0,PropertyTaxAmount)</f>
        <v>375</v>
      </c>
      <c r="H180" s="19">
        <f ca="1">IF(Amortization[[#This Row],[ngày
thanh toán]]="",0,Amortization[[#This Row],[lãi suất]]+Amortization[[#This Row],[gốc]]+Amortization[[#This Row],[thuế
bất động sản]])</f>
        <v>1446.5617221527168</v>
      </c>
      <c r="I180" s="19">
        <f ca="1">IF(Amortization[[#This Row],[ngày
thanh toán]]="",0,Amortization[[#This Row],[số dư
đầu kỳ]]-Amortization[[#This Row],[gốc]])</f>
        <v>137279.03831466843</v>
      </c>
      <c r="J180" s="23">
        <f ca="1">IF(Amortization[[#This Row],[số dư
cuối kỳ]]&gt;0,LastRow-ROW(),0)</f>
        <v>183</v>
      </c>
    </row>
    <row r="181" spans="2:10" ht="15" customHeight="1" x14ac:dyDescent="0.25">
      <c r="B181" s="22">
        <f>ROWS($B$4:B181)</f>
        <v>178</v>
      </c>
      <c r="C181" s="13">
        <f ca="1">IF(ValuesEntered,IF(Amortization[[#This Row],['#]]&lt;=DurationOfLoan,IF(ROW()-ROW(Amortization[[#Headers],[ngày
thanh toán]])=1,LoanStart,IF(I180&gt;0,EDATE(C180,1),"")),""),"")</f>
        <v>48737</v>
      </c>
      <c r="D181" s="19">
        <f ca="1">IF(ROW()-ROW(Amortization[[#Headers],[số dư
đầu kỳ]])=1,LoanAmount,IF(Amortization[[#This Row],[ngày
thanh toán]]="",0,INDEX(Amortization[], ROW()-4,8)))</f>
        <v>137279.03831466843</v>
      </c>
      <c r="E181" s="19">
        <f ca="1">IF(ValuesEntered,IF(ROW()-ROW(Amortization[[#Headers],[lãi suất]])=1,-IPMT(InterestRate/12,1,DurationOfLoan-ROWS($C$4:C181)+1,Amortization[[#This Row],[số dư
đầu kỳ]]),IFERROR(-IPMT(InterestRate/12,1,Amortization[[#This Row],['#
còn lại]],D182),0)),0)</f>
        <v>569.90579609009148</v>
      </c>
      <c r="F181" s="19">
        <f ca="1">IFERROR(IF(AND(ValuesEntered,Amortization[[#This Row],[ngày
thanh toán]]&lt;&gt;""),-PPMT(InterestRate/12,1,DurationOfLoan-ROWS($C$4:C181)+1,Amortization[[#This Row],[số dư
đầu kỳ]]),""),0)</f>
        <v>501.6472530464938</v>
      </c>
      <c r="G181" s="19">
        <f ca="1">IF(Amortization[[#This Row],[ngày
thanh toán]]="",0,PropertyTaxAmount)</f>
        <v>375</v>
      </c>
      <c r="H181" s="19">
        <f ca="1">IF(Amortization[[#This Row],[ngày
thanh toán]]="",0,Amortization[[#This Row],[lãi suất]]+Amortization[[#This Row],[gốc]]+Amortization[[#This Row],[thuế
bất động sản]])</f>
        <v>1446.5530491365853</v>
      </c>
      <c r="I181" s="19">
        <f ca="1">IF(Amortization[[#This Row],[ngày
thanh toán]]="",0,Amortization[[#This Row],[số dư
đầu kỳ]]-Amortization[[#This Row],[gốc]])</f>
        <v>136777.39106162195</v>
      </c>
      <c r="J181" s="23">
        <f ca="1">IF(Amortization[[#This Row],[số dư
cuối kỳ]]&gt;0,LastRow-ROW(),0)</f>
        <v>182</v>
      </c>
    </row>
    <row r="182" spans="2:10" ht="15" customHeight="1" x14ac:dyDescent="0.25">
      <c r="B182" s="22">
        <f>ROWS($B$4:B182)</f>
        <v>179</v>
      </c>
      <c r="C182" s="13">
        <f ca="1">IF(ValuesEntered,IF(Amortization[[#This Row],['#]]&lt;=DurationOfLoan,IF(ROW()-ROW(Amortization[[#Headers],[ngày
thanh toán]])=1,LoanStart,IF(I181&gt;0,EDATE(C181,1),"")),""),"")</f>
        <v>48767</v>
      </c>
      <c r="D182" s="19">
        <f ca="1">IF(ROW()-ROW(Amortization[[#Headers],[số dư
đầu kỳ]])=1,LoanAmount,IF(Amortization[[#This Row],[ngày
thanh toán]]="",0,INDEX(Amortization[], ROW()-4,8)))</f>
        <v>136777.39106162195</v>
      </c>
      <c r="E182" s="19">
        <f ca="1">IF(ValuesEntered,IF(ROW()-ROW(Amortization[[#Headers],[lãi suất]])=1,-IPMT(InterestRate/12,1,DurationOfLoan-ROWS($C$4:C182)+1,Amortization[[#This Row],[số dư
đầu kỳ]]),IFERROR(-IPMT(InterestRate/12,1,Amortization[[#This Row],['#
còn lại]],D183),0)),0)</f>
        <v>567.80689004869907</v>
      </c>
      <c r="F182" s="19">
        <f ca="1">IFERROR(IF(AND(ValuesEntered,Amortization[[#This Row],[ngày
thanh toán]]&lt;&gt;""),-PPMT(InterestRate/12,1,DurationOfLoan-ROWS($C$4:C182)+1,Amortization[[#This Row],[số dư
đầu kỳ]]),""),0)</f>
        <v>503.73744993418757</v>
      </c>
      <c r="G182" s="19">
        <f ca="1">IF(Amortization[[#This Row],[ngày
thanh toán]]="",0,PropertyTaxAmount)</f>
        <v>375</v>
      </c>
      <c r="H182" s="19">
        <f ca="1">IF(Amortization[[#This Row],[ngày
thanh toán]]="",0,Amortization[[#This Row],[lãi suất]]+Amortization[[#This Row],[gốc]]+Amortization[[#This Row],[thuế
bất động sản]])</f>
        <v>1446.5443399828866</v>
      </c>
      <c r="I182" s="19">
        <f ca="1">IF(Amortization[[#This Row],[ngày
thanh toán]]="",0,Amortization[[#This Row],[số dư
đầu kỳ]]-Amortization[[#This Row],[gốc]])</f>
        <v>136273.65361168777</v>
      </c>
      <c r="J182" s="23">
        <f ca="1">IF(Amortization[[#This Row],[số dư
cuối kỳ]]&gt;0,LastRow-ROW(),0)</f>
        <v>181</v>
      </c>
    </row>
    <row r="183" spans="2:10" ht="15" customHeight="1" x14ac:dyDescent="0.25">
      <c r="B183" s="22">
        <f>ROWS($B$4:B183)</f>
        <v>180</v>
      </c>
      <c r="C183" s="13">
        <f ca="1">IF(ValuesEntered,IF(Amortization[[#This Row],['#]]&lt;=DurationOfLoan,IF(ROW()-ROW(Amortization[[#Headers],[ngày
thanh toán]])=1,LoanStart,IF(I182&gt;0,EDATE(C182,1),"")),""),"")</f>
        <v>48798</v>
      </c>
      <c r="D183" s="19">
        <f ca="1">IF(ROW()-ROW(Amortization[[#Headers],[số dư
đầu kỳ]])=1,LoanAmount,IF(Amortization[[#This Row],[ngày
thanh toán]]="",0,INDEX(Amortization[], ROW()-4,8)))</f>
        <v>136273.65361168777</v>
      </c>
      <c r="E183" s="19">
        <f ca="1">IF(ValuesEntered,IF(ROW()-ROW(Amortization[[#Headers],[lãi suất]])=1,-IPMT(InterestRate/12,1,DurationOfLoan-ROWS($C$4:C183)+1,Amortization[[#This Row],[số dư
đầu kỳ]]),IFERROR(-IPMT(InterestRate/12,1,Amortization[[#This Row],['#
còn lại]],D184),0)),0)</f>
        <v>565.69923856546745</v>
      </c>
      <c r="F183" s="19">
        <f ca="1">IFERROR(IF(AND(ValuesEntered,Amortization[[#This Row],[ngày
thanh toán]]&lt;&gt;""),-PPMT(InterestRate/12,1,DurationOfLoan-ROWS($C$4:C183)+1,Amortization[[#This Row],[số dư
đầu kỳ]]),""),0)</f>
        <v>505.83635597557998</v>
      </c>
      <c r="G183" s="19">
        <f ca="1">IF(Amortization[[#This Row],[ngày
thanh toán]]="",0,PropertyTaxAmount)</f>
        <v>375</v>
      </c>
      <c r="H183" s="19">
        <f ca="1">IF(Amortization[[#This Row],[ngày
thanh toán]]="",0,Amortization[[#This Row],[lãi suất]]+Amortization[[#This Row],[gốc]]+Amortization[[#This Row],[thuế
bất động sản]])</f>
        <v>1446.5355945410474</v>
      </c>
      <c r="I183" s="19">
        <f ca="1">IF(Amortization[[#This Row],[ngày
thanh toán]]="",0,Amortization[[#This Row],[số dư
đầu kỳ]]-Amortization[[#This Row],[gốc]])</f>
        <v>135767.8172557122</v>
      </c>
      <c r="J183" s="23">
        <f ca="1">IF(Amortization[[#This Row],[số dư
cuối kỳ]]&gt;0,LastRow-ROW(),0)</f>
        <v>180</v>
      </c>
    </row>
    <row r="184" spans="2:10" ht="15" customHeight="1" x14ac:dyDescent="0.25">
      <c r="B184" s="22">
        <f>ROWS($B$4:B184)</f>
        <v>181</v>
      </c>
      <c r="C184" s="13">
        <f ca="1">IF(ValuesEntered,IF(Amortization[[#This Row],['#]]&lt;=DurationOfLoan,IF(ROW()-ROW(Amortization[[#Headers],[ngày
thanh toán]])=1,LoanStart,IF(I183&gt;0,EDATE(C183,1),"")),""),"")</f>
        <v>48829</v>
      </c>
      <c r="D184" s="19">
        <f ca="1">IF(ROW()-ROW(Amortization[[#Headers],[số dư
đầu kỳ]])=1,LoanAmount,IF(Amortization[[#This Row],[ngày
thanh toán]]="",0,INDEX(Amortization[], ROW()-4,8)))</f>
        <v>135767.8172557122</v>
      </c>
      <c r="E184" s="19">
        <f ca="1">IF(ValuesEntered,IF(ROW()-ROW(Amortization[[#Headers],[lãi suất]])=1,-IPMT(InterestRate/12,1,DurationOfLoan-ROWS($C$4:C184)+1,Amortization[[#This Row],[số dư
đầu kỳ]]),IFERROR(-IPMT(InterestRate/12,1,Amortization[[#This Row],['#
còn lại]],D185),0)),0)</f>
        <v>563.58280520105586</v>
      </c>
      <c r="F184" s="19">
        <f ca="1">IFERROR(IF(AND(ValuesEntered,Amortization[[#This Row],[ngày
thanh toán]]&lt;&gt;""),-PPMT(InterestRate/12,1,DurationOfLoan-ROWS($C$4:C184)+1,Amortization[[#This Row],[số dư
đầu kỳ]]),""),0)</f>
        <v>507.94400745881165</v>
      </c>
      <c r="G184" s="19">
        <f ca="1">IF(Amortization[[#This Row],[ngày
thanh toán]]="",0,PropertyTaxAmount)</f>
        <v>375</v>
      </c>
      <c r="H184" s="19">
        <f ca="1">IF(Amortization[[#This Row],[ngày
thanh toán]]="",0,Amortization[[#This Row],[lãi suất]]+Amortization[[#This Row],[gốc]]+Amortization[[#This Row],[thuế
bất động sản]])</f>
        <v>1446.5268126598676</v>
      </c>
      <c r="I184" s="19">
        <f ca="1">IF(Amortization[[#This Row],[ngày
thanh toán]]="",0,Amortization[[#This Row],[số dư
đầu kỳ]]-Amortization[[#This Row],[gốc]])</f>
        <v>135259.8732482534</v>
      </c>
      <c r="J184" s="23">
        <f ca="1">IF(Amortization[[#This Row],[số dư
cuối kỳ]]&gt;0,LastRow-ROW(),0)</f>
        <v>179</v>
      </c>
    </row>
    <row r="185" spans="2:10" ht="15" customHeight="1" x14ac:dyDescent="0.25">
      <c r="B185" s="22">
        <f>ROWS($B$4:B185)</f>
        <v>182</v>
      </c>
      <c r="C185" s="13">
        <f ca="1">IF(ValuesEntered,IF(Amortization[[#This Row],['#]]&lt;=DurationOfLoan,IF(ROW()-ROW(Amortization[[#Headers],[ngày
thanh toán]])=1,LoanStart,IF(I184&gt;0,EDATE(C184,1),"")),""),"")</f>
        <v>48859</v>
      </c>
      <c r="D185" s="19">
        <f ca="1">IF(ROW()-ROW(Amortization[[#Headers],[số dư
đầu kỳ]])=1,LoanAmount,IF(Amortization[[#This Row],[ngày
thanh toán]]="",0,INDEX(Amortization[], ROW()-4,8)))</f>
        <v>135259.8732482534</v>
      </c>
      <c r="E185" s="19">
        <f ca="1">IF(ValuesEntered,IF(ROW()-ROW(Amortization[[#Headers],[lãi suất]])=1,-IPMT(InterestRate/12,1,DurationOfLoan-ROWS($C$4:C185)+1,Amortization[[#This Row],[số dư
đầu kỳ]]),IFERROR(-IPMT(InterestRate/12,1,Amortization[[#This Row],['#
còn lại]],D186),0)),0)</f>
        <v>561.45755336429238</v>
      </c>
      <c r="F185" s="19">
        <f ca="1">IFERROR(IF(AND(ValuesEntered,Amortization[[#This Row],[ngày
thanh toán]]&lt;&gt;""),-PPMT(InterestRate/12,1,DurationOfLoan-ROWS($C$4:C185)+1,Amortization[[#This Row],[số dư
đầu kỳ]]),""),0)</f>
        <v>510.06044082322342</v>
      </c>
      <c r="G185" s="19">
        <f ca="1">IF(Amortization[[#This Row],[ngày
thanh toán]]="",0,PropertyTaxAmount)</f>
        <v>375</v>
      </c>
      <c r="H185" s="19">
        <f ca="1">IF(Amortization[[#This Row],[ngày
thanh toán]]="",0,Amortization[[#This Row],[lãi suất]]+Amortization[[#This Row],[gốc]]+Amortization[[#This Row],[thuế
bất động sản]])</f>
        <v>1446.5179941875158</v>
      </c>
      <c r="I185" s="19">
        <f ca="1">IF(Amortization[[#This Row],[ngày
thanh toán]]="",0,Amortization[[#This Row],[số dư
đầu kỳ]]-Amortization[[#This Row],[gốc]])</f>
        <v>134749.81280743016</v>
      </c>
      <c r="J185" s="23">
        <f ca="1">IF(Amortization[[#This Row],[số dư
cuối kỳ]]&gt;0,LastRow-ROW(),0)</f>
        <v>178</v>
      </c>
    </row>
    <row r="186" spans="2:10" ht="15" customHeight="1" x14ac:dyDescent="0.25">
      <c r="B186" s="22">
        <f>ROWS($B$4:B186)</f>
        <v>183</v>
      </c>
      <c r="C186" s="13">
        <f ca="1">IF(ValuesEntered,IF(Amortization[[#This Row],['#]]&lt;=DurationOfLoan,IF(ROW()-ROW(Amortization[[#Headers],[ngày
thanh toán]])=1,LoanStart,IF(I185&gt;0,EDATE(C185,1),"")),""),"")</f>
        <v>48890</v>
      </c>
      <c r="D186" s="19">
        <f ca="1">IF(ROW()-ROW(Amortization[[#Headers],[số dư
đầu kỳ]])=1,LoanAmount,IF(Amortization[[#This Row],[ngày
thanh toán]]="",0,INDEX(Amortization[], ROW()-4,8)))</f>
        <v>134749.81280743016</v>
      </c>
      <c r="E186" s="19">
        <f ca="1">IF(ValuesEntered,IF(ROW()-ROW(Amortization[[#Headers],[lãi suất]])=1,-IPMT(InterestRate/12,1,DurationOfLoan-ROWS($C$4:C186)+1,Amortization[[#This Row],[số dư
đầu kỳ]]),IFERROR(-IPMT(InterestRate/12,1,Amortization[[#This Row],['#
còn lại]],D187),0)),0)</f>
        <v>559.3234463115424</v>
      </c>
      <c r="F186" s="19">
        <f ca="1">IFERROR(IF(AND(ValuesEntered,Amortization[[#This Row],[ngày
thanh toán]]&lt;&gt;""),-PPMT(InterestRate/12,1,DurationOfLoan-ROWS($C$4:C186)+1,Amortization[[#This Row],[số dư
đầu kỳ]]),""),0)</f>
        <v>512.18569265998667</v>
      </c>
      <c r="G186" s="19">
        <f ca="1">IF(Amortization[[#This Row],[ngày
thanh toán]]="",0,PropertyTaxAmount)</f>
        <v>375</v>
      </c>
      <c r="H186" s="19">
        <f ca="1">IF(Amortization[[#This Row],[ngày
thanh toán]]="",0,Amortization[[#This Row],[lãi suất]]+Amortization[[#This Row],[gốc]]+Amortization[[#This Row],[thuế
bất động sản]])</f>
        <v>1446.509138971529</v>
      </c>
      <c r="I186" s="19">
        <f ca="1">IF(Amortization[[#This Row],[ngày
thanh toán]]="",0,Amortization[[#This Row],[số dư
đầu kỳ]]-Amortization[[#This Row],[gốc]])</f>
        <v>134237.62711477018</v>
      </c>
      <c r="J186" s="23">
        <f ca="1">IF(Amortization[[#This Row],[số dư
cuối kỳ]]&gt;0,LastRow-ROW(),0)</f>
        <v>177</v>
      </c>
    </row>
    <row r="187" spans="2:10" ht="15" customHeight="1" x14ac:dyDescent="0.25">
      <c r="B187" s="22">
        <f>ROWS($B$4:B187)</f>
        <v>184</v>
      </c>
      <c r="C187" s="13">
        <f ca="1">IF(ValuesEntered,IF(Amortization[[#This Row],['#]]&lt;=DurationOfLoan,IF(ROW()-ROW(Amortization[[#Headers],[ngày
thanh toán]])=1,LoanStart,IF(I186&gt;0,EDATE(C186,1),"")),""),"")</f>
        <v>48920</v>
      </c>
      <c r="D187" s="19">
        <f ca="1">IF(ROW()-ROW(Amortization[[#Headers],[số dư
đầu kỳ]])=1,LoanAmount,IF(Amortization[[#This Row],[ngày
thanh toán]]="",0,INDEX(Amortization[], ROW()-4,8)))</f>
        <v>134237.62711477018</v>
      </c>
      <c r="E187" s="19">
        <f ca="1">IF(ValuesEntered,IF(ROW()-ROW(Amortization[[#Headers],[lãi suất]])=1,-IPMT(InterestRate/12,1,DurationOfLoan-ROWS($C$4:C187)+1,Amortization[[#This Row],[số dư
đầu kỳ]]),IFERROR(-IPMT(InterestRate/12,1,Amortization[[#This Row],['#
còn lại]],D188),0)),0)</f>
        <v>557.18044714607265</v>
      </c>
      <c r="F187" s="19">
        <f ca="1">IFERROR(IF(AND(ValuesEntered,Amortization[[#This Row],[ngày
thanh toán]]&lt;&gt;""),-PPMT(InterestRate/12,1,DurationOfLoan-ROWS($C$4:C187)+1,Amortization[[#This Row],[số dư
đầu kỳ]]),""),0)</f>
        <v>514.31979971273654</v>
      </c>
      <c r="G187" s="19">
        <f ca="1">IF(Amortization[[#This Row],[ngày
thanh toán]]="",0,PropertyTaxAmount)</f>
        <v>375</v>
      </c>
      <c r="H187" s="19">
        <f ca="1">IF(Amortization[[#This Row],[ngày
thanh toán]]="",0,Amortization[[#This Row],[lãi suất]]+Amortization[[#This Row],[gốc]]+Amortization[[#This Row],[thuế
bất động sản]])</f>
        <v>1446.5002468588091</v>
      </c>
      <c r="I187" s="19">
        <f ca="1">IF(Amortization[[#This Row],[ngày
thanh toán]]="",0,Amortization[[#This Row],[số dư
đầu kỳ]]-Amortization[[#This Row],[gốc]])</f>
        <v>133723.30731505743</v>
      </c>
      <c r="J187" s="23">
        <f ca="1">IF(Amortization[[#This Row],[số dư
cuối kỳ]]&gt;0,LastRow-ROW(),0)</f>
        <v>176</v>
      </c>
    </row>
    <row r="188" spans="2:10" ht="15" customHeight="1" x14ac:dyDescent="0.25">
      <c r="B188" s="22">
        <f>ROWS($B$4:B188)</f>
        <v>185</v>
      </c>
      <c r="C188" s="13">
        <f ca="1">IF(ValuesEntered,IF(Amortization[[#This Row],['#]]&lt;=DurationOfLoan,IF(ROW()-ROW(Amortization[[#Headers],[ngày
thanh toán]])=1,LoanStart,IF(I187&gt;0,EDATE(C187,1),"")),""),"")</f>
        <v>48951</v>
      </c>
      <c r="D188" s="19">
        <f ca="1">IF(ROW()-ROW(Amortization[[#Headers],[số dư
đầu kỳ]])=1,LoanAmount,IF(Amortization[[#This Row],[ngày
thanh toán]]="",0,INDEX(Amortization[], ROW()-4,8)))</f>
        <v>133723.30731505743</v>
      </c>
      <c r="E188" s="19">
        <f ca="1">IF(ValuesEntered,IF(ROW()-ROW(Amortization[[#Headers],[lãi suất]])=1,-IPMT(InterestRate/12,1,DurationOfLoan-ROWS($C$4:C188)+1,Amortization[[#This Row],[số dư
đầu kỳ]]),IFERROR(-IPMT(InterestRate/12,1,Amortization[[#This Row],['#
còn lại]],D189),0)),0)</f>
        <v>555.02851881741344</v>
      </c>
      <c r="F188" s="19">
        <f ca="1">IFERROR(IF(AND(ValuesEntered,Amortization[[#This Row],[ngày
thanh toán]]&lt;&gt;""),-PPMT(InterestRate/12,1,DurationOfLoan-ROWS($C$4:C188)+1,Amortization[[#This Row],[số dư
đầu kỳ]]),""),0)</f>
        <v>516.4627988782064</v>
      </c>
      <c r="G188" s="19">
        <f ca="1">IF(Amortization[[#This Row],[ngày
thanh toán]]="",0,PropertyTaxAmount)</f>
        <v>375</v>
      </c>
      <c r="H188" s="19">
        <f ca="1">IF(Amortization[[#This Row],[ngày
thanh toán]]="",0,Amortization[[#This Row],[lãi suất]]+Amortization[[#This Row],[gốc]]+Amortization[[#This Row],[thuế
bất động sản]])</f>
        <v>1446.4913176956197</v>
      </c>
      <c r="I188" s="19">
        <f ca="1">IF(Amortization[[#This Row],[ngày
thanh toán]]="",0,Amortization[[#This Row],[số dư
đầu kỳ]]-Amortization[[#This Row],[gốc]])</f>
        <v>133206.84451617923</v>
      </c>
      <c r="J188" s="23">
        <f ca="1">IF(Amortization[[#This Row],[số dư
cuối kỳ]]&gt;0,LastRow-ROW(),0)</f>
        <v>175</v>
      </c>
    </row>
    <row r="189" spans="2:10" ht="15" customHeight="1" x14ac:dyDescent="0.25">
      <c r="B189" s="22">
        <f>ROWS($B$4:B189)</f>
        <v>186</v>
      </c>
      <c r="C189" s="13">
        <f ca="1">IF(ValuesEntered,IF(Amortization[[#This Row],['#]]&lt;=DurationOfLoan,IF(ROW()-ROW(Amortization[[#Headers],[ngày
thanh toán]])=1,LoanStart,IF(I188&gt;0,EDATE(C188,1),"")),""),"")</f>
        <v>48982</v>
      </c>
      <c r="D189" s="19">
        <f ca="1">IF(ROW()-ROW(Amortization[[#Headers],[số dư
đầu kỳ]])=1,LoanAmount,IF(Amortization[[#This Row],[ngày
thanh toán]]="",0,INDEX(Amortization[], ROW()-4,8)))</f>
        <v>133206.84451617923</v>
      </c>
      <c r="E189" s="19">
        <f ca="1">IF(ValuesEntered,IF(ROW()-ROW(Amortization[[#Headers],[lãi suất]])=1,-IPMT(InterestRate/12,1,DurationOfLoan-ROWS($C$4:C189)+1,Amortization[[#This Row],[số dư
đầu kỳ]]),IFERROR(-IPMT(InterestRate/12,1,Amortization[[#This Row],['#
còn lại]],D190),0)),0)</f>
        <v>552.86762412071812</v>
      </c>
      <c r="F189" s="19">
        <f ca="1">IFERROR(IF(AND(ValuesEntered,Amortization[[#This Row],[ngày
thanh toán]]&lt;&gt;""),-PPMT(InterestRate/12,1,DurationOfLoan-ROWS($C$4:C189)+1,Amortization[[#This Row],[số dư
đầu kỳ]]),""),0)</f>
        <v>518.6147272068655</v>
      </c>
      <c r="G189" s="19">
        <f ca="1">IF(Amortization[[#This Row],[ngày
thanh toán]]="",0,PropertyTaxAmount)</f>
        <v>375</v>
      </c>
      <c r="H189" s="19">
        <f ca="1">IF(Amortization[[#This Row],[ngày
thanh toán]]="",0,Amortization[[#This Row],[lãi suất]]+Amortization[[#This Row],[gốc]]+Amortization[[#This Row],[thuế
bất động sản]])</f>
        <v>1446.4823513275837</v>
      </c>
      <c r="I189" s="19">
        <f ca="1">IF(Amortization[[#This Row],[ngày
thanh toán]]="",0,Amortization[[#This Row],[số dư
đầu kỳ]]-Amortization[[#This Row],[gốc]])</f>
        <v>132688.22978897236</v>
      </c>
      <c r="J189" s="23">
        <f ca="1">IF(Amortization[[#This Row],[số dư
cuối kỳ]]&gt;0,LastRow-ROW(),0)</f>
        <v>174</v>
      </c>
    </row>
    <row r="190" spans="2:10" ht="15" customHeight="1" x14ac:dyDescent="0.25">
      <c r="B190" s="22">
        <f>ROWS($B$4:B190)</f>
        <v>187</v>
      </c>
      <c r="C190" s="13">
        <f ca="1">IF(ValuesEntered,IF(Amortization[[#This Row],['#]]&lt;=DurationOfLoan,IF(ROW()-ROW(Amortization[[#Headers],[ngày
thanh toán]])=1,LoanStart,IF(I189&gt;0,EDATE(C189,1),"")),""),"")</f>
        <v>49010</v>
      </c>
      <c r="D190" s="19">
        <f ca="1">IF(ROW()-ROW(Amortization[[#Headers],[số dư
đầu kỳ]])=1,LoanAmount,IF(Amortization[[#This Row],[ngày
thanh toán]]="",0,INDEX(Amortization[], ROW()-4,8)))</f>
        <v>132688.22978897236</v>
      </c>
      <c r="E190" s="19">
        <f ca="1">IF(ValuesEntered,IF(ROW()-ROW(Amortization[[#Headers],[lãi suất]])=1,-IPMT(InterestRate/12,1,DurationOfLoan-ROWS($C$4:C190)+1,Amortization[[#This Row],[số dư
đầu kỳ]]),IFERROR(-IPMT(InterestRate/12,1,Amortization[[#This Row],['#
còn lại]],D191),0)),0)</f>
        <v>550.69772569611996</v>
      </c>
      <c r="F190" s="19">
        <f ca="1">IFERROR(IF(AND(ValuesEntered,Amortization[[#This Row],[ngày
thanh toán]]&lt;&gt;""),-PPMT(InterestRate/12,1,DurationOfLoan-ROWS($C$4:C190)+1,Amortization[[#This Row],[số dư
đầu kỳ]]),""),0)</f>
        <v>520.77562190356082</v>
      </c>
      <c r="G190" s="19">
        <f ca="1">IF(Amortization[[#This Row],[ngày
thanh toán]]="",0,PropertyTaxAmount)</f>
        <v>375</v>
      </c>
      <c r="H190" s="19">
        <f ca="1">IF(Amortization[[#This Row],[ngày
thanh toán]]="",0,Amortization[[#This Row],[lãi suất]]+Amortization[[#This Row],[gốc]]+Amortization[[#This Row],[thuế
bất động sản]])</f>
        <v>1446.4733475996809</v>
      </c>
      <c r="I190" s="19">
        <f ca="1">IF(Amortization[[#This Row],[ngày
thanh toán]]="",0,Amortization[[#This Row],[số dư
đầu kỳ]]-Amortization[[#This Row],[gốc]])</f>
        <v>132167.45416706879</v>
      </c>
      <c r="J190" s="23">
        <f ca="1">IF(Amortization[[#This Row],[số dư
cuối kỳ]]&gt;0,LastRow-ROW(),0)</f>
        <v>173</v>
      </c>
    </row>
    <row r="191" spans="2:10" ht="15" customHeight="1" x14ac:dyDescent="0.25">
      <c r="B191" s="22">
        <f>ROWS($B$4:B191)</f>
        <v>188</v>
      </c>
      <c r="C191" s="13">
        <f ca="1">IF(ValuesEntered,IF(Amortization[[#This Row],['#]]&lt;=DurationOfLoan,IF(ROW()-ROW(Amortization[[#Headers],[ngày
thanh toán]])=1,LoanStart,IF(I190&gt;0,EDATE(C190,1),"")),""),"")</f>
        <v>49041</v>
      </c>
      <c r="D191" s="19">
        <f ca="1">IF(ROW()-ROW(Amortization[[#Headers],[số dư
đầu kỳ]])=1,LoanAmount,IF(Amortization[[#This Row],[ngày
thanh toán]]="",0,INDEX(Amortization[], ROW()-4,8)))</f>
        <v>132167.45416706879</v>
      </c>
      <c r="E191" s="19">
        <f ca="1">IF(ValuesEntered,IF(ROW()-ROW(Amortization[[#Headers],[lãi suất]])=1,-IPMT(InterestRate/12,1,DurationOfLoan-ROWS($C$4:C191)+1,Amortization[[#This Row],[số dư
đầu kỳ]]),IFERROR(-IPMT(InterestRate/12,1,Amortization[[#This Row],['#
còn lại]],D192),0)),0)</f>
        <v>548.51878602808597</v>
      </c>
      <c r="F191" s="19">
        <f ca="1">IFERROR(IF(AND(ValuesEntered,Amortization[[#This Row],[ngày
thanh toán]]&lt;&gt;""),-PPMT(InterestRate/12,1,DurationOfLoan-ROWS($C$4:C191)+1,Amortization[[#This Row],[số dư
đầu kỳ]]),""),0)</f>
        <v>522.94552032815886</v>
      </c>
      <c r="G191" s="19">
        <f ca="1">IF(Amortization[[#This Row],[ngày
thanh toán]]="",0,PropertyTaxAmount)</f>
        <v>375</v>
      </c>
      <c r="H191" s="19">
        <f ca="1">IF(Amortization[[#This Row],[ngày
thanh toán]]="",0,Amortization[[#This Row],[lãi suất]]+Amortization[[#This Row],[gốc]]+Amortization[[#This Row],[thuế
bất động sản]])</f>
        <v>1446.4643063562448</v>
      </c>
      <c r="I191" s="19">
        <f ca="1">IF(Amortization[[#This Row],[ngày
thanh toán]]="",0,Amortization[[#This Row],[số dư
đầu kỳ]]-Amortization[[#This Row],[gốc]])</f>
        <v>131644.50864674064</v>
      </c>
      <c r="J191" s="23">
        <f ca="1">IF(Amortization[[#This Row],[số dư
cuối kỳ]]&gt;0,LastRow-ROW(),0)</f>
        <v>172</v>
      </c>
    </row>
    <row r="192" spans="2:10" ht="15" customHeight="1" x14ac:dyDescent="0.25">
      <c r="B192" s="22">
        <f>ROWS($B$4:B192)</f>
        <v>189</v>
      </c>
      <c r="C192" s="13">
        <f ca="1">IF(ValuesEntered,IF(Amortization[[#This Row],['#]]&lt;=DurationOfLoan,IF(ROW()-ROW(Amortization[[#Headers],[ngày
thanh toán]])=1,LoanStart,IF(I191&gt;0,EDATE(C191,1),"")),""),"")</f>
        <v>49071</v>
      </c>
      <c r="D192" s="19">
        <f ca="1">IF(ROW()-ROW(Amortization[[#Headers],[số dư
đầu kỳ]])=1,LoanAmount,IF(Amortization[[#This Row],[ngày
thanh toán]]="",0,INDEX(Amortization[], ROW()-4,8)))</f>
        <v>131644.50864674064</v>
      </c>
      <c r="E192" s="19">
        <f ca="1">IF(ValuesEntered,IF(ROW()-ROW(Amortization[[#Headers],[lãi suất]])=1,-IPMT(InterestRate/12,1,DurationOfLoan-ROWS($C$4:C192)+1,Amortization[[#This Row],[số dư
đầu kỳ]]),IFERROR(-IPMT(InterestRate/12,1,Amortization[[#This Row],['#
còn lại]],D193),0)),0)</f>
        <v>546.33076744476853</v>
      </c>
      <c r="F192" s="19">
        <f ca="1">IFERROR(IF(AND(ValuesEntered,Amortization[[#This Row],[ngày
thanh toán]]&lt;&gt;""),-PPMT(InterestRate/12,1,DurationOfLoan-ROWS($C$4:C192)+1,Amortization[[#This Row],[số dư
đầu kỳ]]),""),0)</f>
        <v>525.12445999619297</v>
      </c>
      <c r="G192" s="19">
        <f ca="1">IF(Amortization[[#This Row],[ngày
thanh toán]]="",0,PropertyTaxAmount)</f>
        <v>375</v>
      </c>
      <c r="H192" s="19">
        <f ca="1">IF(Amortization[[#This Row],[ngày
thanh toán]]="",0,Amortization[[#This Row],[lãi suất]]+Amortization[[#This Row],[gốc]]+Amortization[[#This Row],[thuế
bất động sản]])</f>
        <v>1446.4552274409616</v>
      </c>
      <c r="I192" s="19">
        <f ca="1">IF(Amortization[[#This Row],[ngày
thanh toán]]="",0,Amortization[[#This Row],[số dư
đầu kỳ]]-Amortization[[#This Row],[gốc]])</f>
        <v>131119.38418674446</v>
      </c>
      <c r="J192" s="23">
        <f ca="1">IF(Amortization[[#This Row],[số dư
cuối kỳ]]&gt;0,LastRow-ROW(),0)</f>
        <v>171</v>
      </c>
    </row>
    <row r="193" spans="2:10" ht="15" customHeight="1" x14ac:dyDescent="0.25">
      <c r="B193" s="22">
        <f>ROWS($B$4:B193)</f>
        <v>190</v>
      </c>
      <c r="C193" s="13">
        <f ca="1">IF(ValuesEntered,IF(Amortization[[#This Row],['#]]&lt;=DurationOfLoan,IF(ROW()-ROW(Amortization[[#Headers],[ngày
thanh toán]])=1,LoanStart,IF(I192&gt;0,EDATE(C192,1),"")),""),"")</f>
        <v>49102</v>
      </c>
      <c r="D193" s="19">
        <f ca="1">IF(ROW()-ROW(Amortization[[#Headers],[số dư
đầu kỳ]])=1,LoanAmount,IF(Amortization[[#This Row],[ngày
thanh toán]]="",0,INDEX(Amortization[], ROW()-4,8)))</f>
        <v>131119.38418674446</v>
      </c>
      <c r="E193" s="19">
        <f ca="1">IF(ValuesEntered,IF(ROW()-ROW(Amortization[[#Headers],[lãi suất]])=1,-IPMT(InterestRate/12,1,DurationOfLoan-ROWS($C$4:C193)+1,Amortization[[#This Row],[số dư
đầu kỳ]]),IFERROR(-IPMT(InterestRate/12,1,Amortization[[#This Row],['#
còn lại]],D194),0)),0)</f>
        <v>544.13363211735395</v>
      </c>
      <c r="F193" s="19">
        <f ca="1">IFERROR(IF(AND(ValuesEntered,Amortization[[#This Row],[ngày
thanh toán]]&lt;&gt;""),-PPMT(InterestRate/12,1,DurationOfLoan-ROWS($C$4:C193)+1,Amortization[[#This Row],[số dư
đầu kỳ]]),""),0)</f>
        <v>527.31247857951053</v>
      </c>
      <c r="G193" s="19">
        <f ca="1">IF(Amortization[[#This Row],[ngày
thanh toán]]="",0,PropertyTaxAmount)</f>
        <v>375</v>
      </c>
      <c r="H193" s="19">
        <f ca="1">IF(Amortization[[#This Row],[ngày
thanh toán]]="",0,Amortization[[#This Row],[lãi suất]]+Amortization[[#This Row],[gốc]]+Amortization[[#This Row],[thuế
bất động sản]])</f>
        <v>1446.4461106968645</v>
      </c>
      <c r="I193" s="19">
        <f ca="1">IF(Amortization[[#This Row],[ngày
thanh toán]]="",0,Amortization[[#This Row],[số dư
đầu kỳ]]-Amortization[[#This Row],[gốc]])</f>
        <v>130592.07170816495</v>
      </c>
      <c r="J193" s="23">
        <f ca="1">IF(Amortization[[#This Row],[số dư
cuối kỳ]]&gt;0,LastRow-ROW(),0)</f>
        <v>170</v>
      </c>
    </row>
    <row r="194" spans="2:10" ht="15" customHeight="1" x14ac:dyDescent="0.25">
      <c r="B194" s="22">
        <f>ROWS($B$4:B194)</f>
        <v>191</v>
      </c>
      <c r="C194" s="13">
        <f ca="1">IF(ValuesEntered,IF(Amortization[[#This Row],['#]]&lt;=DurationOfLoan,IF(ROW()-ROW(Amortization[[#Headers],[ngày
thanh toán]])=1,LoanStart,IF(I193&gt;0,EDATE(C193,1),"")),""),"")</f>
        <v>49132</v>
      </c>
      <c r="D194" s="19">
        <f ca="1">IF(ROW()-ROW(Amortization[[#Headers],[số dư
đầu kỳ]])=1,LoanAmount,IF(Amortization[[#This Row],[ngày
thanh toán]]="",0,INDEX(Amortization[], ROW()-4,8)))</f>
        <v>130592.07170816495</v>
      </c>
      <c r="E194" s="19">
        <f ca="1">IF(ValuesEntered,IF(ROW()-ROW(Amortization[[#Headers],[lãi suất]])=1,-IPMT(InterestRate/12,1,DurationOfLoan-ROWS($C$4:C194)+1,Amortization[[#This Row],[số dư
đầu kỳ]]),IFERROR(-IPMT(InterestRate/12,1,Amortization[[#This Row],['#
còn lại]],D195),0)),0)</f>
        <v>541.92734205940849</v>
      </c>
      <c r="F194" s="19">
        <f ca="1">IFERROR(IF(AND(ValuesEntered,Amortization[[#This Row],[ngày
thanh toán]]&lt;&gt;""),-PPMT(InterestRate/12,1,DurationOfLoan-ROWS($C$4:C194)+1,Amortization[[#This Row],[số dư
đầu kỳ]]),""),0)</f>
        <v>529.50961390692521</v>
      </c>
      <c r="G194" s="19">
        <f ca="1">IF(Amortization[[#This Row],[ngày
thanh toán]]="",0,PropertyTaxAmount)</f>
        <v>375</v>
      </c>
      <c r="H194" s="19">
        <f ca="1">IF(Amortization[[#This Row],[ngày
thanh toán]]="",0,Amortization[[#This Row],[lãi suất]]+Amortization[[#This Row],[gốc]]+Amortization[[#This Row],[thuế
bất động sản]])</f>
        <v>1446.4369559663337</v>
      </c>
      <c r="I194" s="19">
        <f ca="1">IF(Amortization[[#This Row],[ngày
thanh toán]]="",0,Amortization[[#This Row],[số dư
đầu kỳ]]-Amortization[[#This Row],[gốc]])</f>
        <v>130062.56209425803</v>
      </c>
      <c r="J194" s="23">
        <f ca="1">IF(Amortization[[#This Row],[số dư
cuối kỳ]]&gt;0,LastRow-ROW(),0)</f>
        <v>169</v>
      </c>
    </row>
    <row r="195" spans="2:10" ht="15" customHeight="1" x14ac:dyDescent="0.25">
      <c r="B195" s="22">
        <f>ROWS($B$4:B195)</f>
        <v>192</v>
      </c>
      <c r="C195" s="13">
        <f ca="1">IF(ValuesEntered,IF(Amortization[[#This Row],['#]]&lt;=DurationOfLoan,IF(ROW()-ROW(Amortization[[#Headers],[ngày
thanh toán]])=1,LoanStart,IF(I194&gt;0,EDATE(C194,1),"")),""),"")</f>
        <v>49163</v>
      </c>
      <c r="D195" s="19">
        <f ca="1">IF(ROW()-ROW(Amortization[[#Headers],[số dư
đầu kỳ]])=1,LoanAmount,IF(Amortization[[#This Row],[ngày
thanh toán]]="",0,INDEX(Amortization[], ROW()-4,8)))</f>
        <v>130062.56209425803</v>
      </c>
      <c r="E195" s="19">
        <f ca="1">IF(ValuesEntered,IF(ROW()-ROW(Amortization[[#Headers],[lãi suất]])=1,-IPMT(InterestRate/12,1,DurationOfLoan-ROWS($C$4:C195)+1,Amortization[[#This Row],[số dư
đầu kỳ]]),IFERROR(-IPMT(InterestRate/12,1,Amortization[[#This Row],['#
còn lại]],D196),0)),0)</f>
        <v>539.7118591262215</v>
      </c>
      <c r="F195" s="19">
        <f ca="1">IFERROR(IF(AND(ValuesEntered,Amortization[[#This Row],[ngày
thanh toán]]&lt;&gt;""),-PPMT(InterestRate/12,1,DurationOfLoan-ROWS($C$4:C195)+1,Amortization[[#This Row],[số dư
đầu kỳ]]),""),0)</f>
        <v>531.71590396487079</v>
      </c>
      <c r="G195" s="19">
        <f ca="1">IF(Amortization[[#This Row],[ngày
thanh toán]]="",0,PropertyTaxAmount)</f>
        <v>375</v>
      </c>
      <c r="H195" s="19">
        <f ca="1">IF(Amortization[[#This Row],[ngày
thanh toán]]="",0,Amortization[[#This Row],[lãi suất]]+Amortization[[#This Row],[gốc]]+Amortization[[#This Row],[thuế
bất động sản]])</f>
        <v>1446.4277630910924</v>
      </c>
      <c r="I195" s="19">
        <f ca="1">IF(Amortization[[#This Row],[ngày
thanh toán]]="",0,Amortization[[#This Row],[số dư
đầu kỳ]]-Amortization[[#This Row],[gốc]])</f>
        <v>129530.84619029316</v>
      </c>
      <c r="J195" s="23">
        <f ca="1">IF(Amortization[[#This Row],[số dư
cuối kỳ]]&gt;0,LastRow-ROW(),0)</f>
        <v>168</v>
      </c>
    </row>
    <row r="196" spans="2:10" ht="15" customHeight="1" x14ac:dyDescent="0.25">
      <c r="B196" s="22">
        <f>ROWS($B$4:B196)</f>
        <v>193</v>
      </c>
      <c r="C196" s="13">
        <f ca="1">IF(ValuesEntered,IF(Amortization[[#This Row],['#]]&lt;=DurationOfLoan,IF(ROW()-ROW(Amortization[[#Headers],[ngày
thanh toán]])=1,LoanStart,IF(I195&gt;0,EDATE(C195,1),"")),""),"")</f>
        <v>49194</v>
      </c>
      <c r="D196" s="19">
        <f ca="1">IF(ROW()-ROW(Amortization[[#Headers],[số dư
đầu kỳ]])=1,LoanAmount,IF(Amortization[[#This Row],[ngày
thanh toán]]="",0,INDEX(Amortization[], ROW()-4,8)))</f>
        <v>129530.84619029316</v>
      </c>
      <c r="E196" s="19">
        <f ca="1">IF(ValuesEntered,IF(ROW()-ROW(Amortization[[#Headers],[lãi suất]])=1,-IPMT(InterestRate/12,1,DurationOfLoan-ROWS($C$4:C196)+1,Amortization[[#This Row],[số dư
đầu kỳ]]),IFERROR(-IPMT(InterestRate/12,1,Amortization[[#This Row],['#
còn lại]],D197),0)),0)</f>
        <v>537.48714501414622</v>
      </c>
      <c r="F196" s="19">
        <f ca="1">IFERROR(IF(AND(ValuesEntered,Amortization[[#This Row],[ngày
thanh toán]]&lt;&gt;""),-PPMT(InterestRate/12,1,DurationOfLoan-ROWS($C$4:C196)+1,Amortization[[#This Row],[số dư
đầu kỳ]]),""),0)</f>
        <v>533.93138689805767</v>
      </c>
      <c r="G196" s="19">
        <f ca="1">IF(Amortization[[#This Row],[ngày
thanh toán]]="",0,PropertyTaxAmount)</f>
        <v>375</v>
      </c>
      <c r="H196" s="19">
        <f ca="1">IF(Amortization[[#This Row],[ngày
thanh toán]]="",0,Amortization[[#This Row],[lãi suất]]+Amortization[[#This Row],[gốc]]+Amortization[[#This Row],[thuế
bất động sản]])</f>
        <v>1446.4185319122039</v>
      </c>
      <c r="I196" s="19">
        <f ca="1">IF(Amortization[[#This Row],[ngày
thanh toán]]="",0,Amortization[[#This Row],[số dư
đầu kỳ]]-Amortization[[#This Row],[gốc]])</f>
        <v>128996.91480339511</v>
      </c>
      <c r="J196" s="23">
        <f ca="1">IF(Amortization[[#This Row],[số dư
cuối kỳ]]&gt;0,LastRow-ROW(),0)</f>
        <v>167</v>
      </c>
    </row>
    <row r="197" spans="2:10" ht="15" customHeight="1" x14ac:dyDescent="0.25">
      <c r="B197" s="22">
        <f>ROWS($B$4:B197)</f>
        <v>194</v>
      </c>
      <c r="C197" s="13">
        <f ca="1">IF(ValuesEntered,IF(Amortization[[#This Row],['#]]&lt;=DurationOfLoan,IF(ROW()-ROW(Amortization[[#Headers],[ngày
thanh toán]])=1,LoanStart,IF(I196&gt;0,EDATE(C196,1),"")),""),"")</f>
        <v>49224</v>
      </c>
      <c r="D197" s="19">
        <f ca="1">IF(ROW()-ROW(Amortization[[#Headers],[số dư
đầu kỳ]])=1,LoanAmount,IF(Amortization[[#This Row],[ngày
thanh toán]]="",0,INDEX(Amortization[], ROW()-4,8)))</f>
        <v>128996.91480339511</v>
      </c>
      <c r="E197" s="19">
        <f ca="1">IF(ValuesEntered,IF(ROW()-ROW(Amortization[[#Headers],[lãi suất]])=1,-IPMT(InterestRate/12,1,DurationOfLoan-ROWS($C$4:C197)+1,Amortization[[#This Row],[số dư
đầu kỳ]]),IFERROR(-IPMT(InterestRate/12,1,Amortization[[#This Row],['#
còn lại]],D198),0)),0)</f>
        <v>535.25316125993743</v>
      </c>
      <c r="F197" s="19">
        <f ca="1">IFERROR(IF(AND(ValuesEntered,Amortization[[#This Row],[ngày
thanh toán]]&lt;&gt;""),-PPMT(InterestRate/12,1,DurationOfLoan-ROWS($C$4:C197)+1,Amortization[[#This Row],[số dư
đầu kỳ]]),""),0)</f>
        <v>536.15610101013294</v>
      </c>
      <c r="G197" s="19">
        <f ca="1">IF(Amortization[[#This Row],[ngày
thanh toán]]="",0,PropertyTaxAmount)</f>
        <v>375</v>
      </c>
      <c r="H197" s="19">
        <f ca="1">IF(Amortization[[#This Row],[ngày
thanh toán]]="",0,Amortization[[#This Row],[lãi suất]]+Amortization[[#This Row],[gốc]]+Amortization[[#This Row],[thuế
bất động sản]])</f>
        <v>1446.4092622700705</v>
      </c>
      <c r="I197" s="19">
        <f ca="1">IF(Amortization[[#This Row],[ngày
thanh toán]]="",0,Amortization[[#This Row],[số dư
đầu kỳ]]-Amortization[[#This Row],[gốc]])</f>
        <v>128460.75870238498</v>
      </c>
      <c r="J197" s="23">
        <f ca="1">IF(Amortization[[#This Row],[số dư
cuối kỳ]]&gt;0,LastRow-ROW(),0)</f>
        <v>166</v>
      </c>
    </row>
    <row r="198" spans="2:10" ht="15" customHeight="1" x14ac:dyDescent="0.25">
      <c r="B198" s="22">
        <f>ROWS($B$4:B198)</f>
        <v>195</v>
      </c>
      <c r="C198" s="13">
        <f ca="1">IF(ValuesEntered,IF(Amortization[[#This Row],['#]]&lt;=DurationOfLoan,IF(ROW()-ROW(Amortization[[#Headers],[ngày
thanh toán]])=1,LoanStart,IF(I197&gt;0,EDATE(C197,1),"")),""),"")</f>
        <v>49255</v>
      </c>
      <c r="D198" s="19">
        <f ca="1">IF(ROW()-ROW(Amortization[[#Headers],[số dư
đầu kỳ]])=1,LoanAmount,IF(Amortization[[#This Row],[ngày
thanh toán]]="",0,INDEX(Amortization[], ROW()-4,8)))</f>
        <v>128460.75870238498</v>
      </c>
      <c r="E198" s="19">
        <f ca="1">IF(ValuesEntered,IF(ROW()-ROW(Amortization[[#Headers],[lãi suất]])=1,-IPMT(InterestRate/12,1,DurationOfLoan-ROWS($C$4:C198)+1,Amortization[[#This Row],[số dư
đầu kỳ]]),IFERROR(-IPMT(InterestRate/12,1,Amortization[[#This Row],['#
còn lại]],D199),0)),0)</f>
        <v>533.009869240086</v>
      </c>
      <c r="F198" s="19">
        <f ca="1">IFERROR(IF(AND(ValuesEntered,Amortization[[#This Row],[ngày
thanh toán]]&lt;&gt;""),-PPMT(InterestRate/12,1,DurationOfLoan-ROWS($C$4:C198)+1,Amortization[[#This Row],[số dư
đầu kỳ]]),""),0)</f>
        <v>538.39008476434174</v>
      </c>
      <c r="G198" s="19">
        <f ca="1">IF(Amortization[[#This Row],[ngày
thanh toán]]="",0,PropertyTaxAmount)</f>
        <v>375</v>
      </c>
      <c r="H198" s="19">
        <f ca="1">IF(Amortization[[#This Row],[ngày
thanh toán]]="",0,Amortization[[#This Row],[lãi suất]]+Amortization[[#This Row],[gốc]]+Amortization[[#This Row],[thuế
bất động sản]])</f>
        <v>1446.3999540044279</v>
      </c>
      <c r="I198" s="19">
        <f ca="1">IF(Amortization[[#This Row],[ngày
thanh toán]]="",0,Amortization[[#This Row],[số dư
đầu kỳ]]-Amortization[[#This Row],[gốc]])</f>
        <v>127922.36861762064</v>
      </c>
      <c r="J198" s="23">
        <f ca="1">IF(Amortization[[#This Row],[số dư
cuối kỳ]]&gt;0,LastRow-ROW(),0)</f>
        <v>165</v>
      </c>
    </row>
    <row r="199" spans="2:10" ht="15" customHeight="1" x14ac:dyDescent="0.25">
      <c r="B199" s="22">
        <f>ROWS($B$4:B199)</f>
        <v>196</v>
      </c>
      <c r="C199" s="13">
        <f ca="1">IF(ValuesEntered,IF(Amortization[[#This Row],['#]]&lt;=DurationOfLoan,IF(ROW()-ROW(Amortization[[#Headers],[ngày
thanh toán]])=1,LoanStart,IF(I198&gt;0,EDATE(C198,1),"")),""),"")</f>
        <v>49285</v>
      </c>
      <c r="D199" s="19">
        <f ca="1">IF(ROW()-ROW(Amortization[[#Headers],[số dư
đầu kỳ]])=1,LoanAmount,IF(Amortization[[#This Row],[ngày
thanh toán]]="",0,INDEX(Amortization[], ROW()-4,8)))</f>
        <v>127922.36861762064</v>
      </c>
      <c r="E199" s="19">
        <f ca="1">IF(ValuesEntered,IF(ROW()-ROW(Amortization[[#Headers],[lãi suất]])=1,-IPMT(InterestRate/12,1,DurationOfLoan-ROWS($C$4:C199)+1,Amortization[[#This Row],[số dư
đầu kỳ]]),IFERROR(-IPMT(InterestRate/12,1,Amortization[[#This Row],['#
còn lại]],D200),0)),0)</f>
        <v>530.75723017015184</v>
      </c>
      <c r="F199" s="19">
        <f ca="1">IFERROR(IF(AND(ValuesEntered,Amortization[[#This Row],[ngày
thanh toán]]&lt;&gt;""),-PPMT(InterestRate/12,1,DurationOfLoan-ROWS($C$4:C199)+1,Amortization[[#This Row],[số dư
đầu kỳ]]),""),0)</f>
        <v>540.63337678419327</v>
      </c>
      <c r="G199" s="19">
        <f ca="1">IF(Amortization[[#This Row],[ngày
thanh toán]]="",0,PropertyTaxAmount)</f>
        <v>375</v>
      </c>
      <c r="H199" s="19">
        <f ca="1">IF(Amortization[[#This Row],[ngày
thanh toán]]="",0,Amortization[[#This Row],[lãi suất]]+Amortization[[#This Row],[gốc]]+Amortization[[#This Row],[thuế
bất động sản]])</f>
        <v>1446.390606954345</v>
      </c>
      <c r="I199" s="19">
        <f ca="1">IF(Amortization[[#This Row],[ngày
thanh toán]]="",0,Amortization[[#This Row],[số dư
đầu kỳ]]-Amortization[[#This Row],[gốc]])</f>
        <v>127381.73524083645</v>
      </c>
      <c r="J199" s="23">
        <f ca="1">IF(Amortization[[#This Row],[số dư
cuối kỳ]]&gt;0,LastRow-ROW(),0)</f>
        <v>164</v>
      </c>
    </row>
    <row r="200" spans="2:10" ht="15" customHeight="1" x14ac:dyDescent="0.25">
      <c r="B200" s="22">
        <f>ROWS($B$4:B200)</f>
        <v>197</v>
      </c>
      <c r="C200" s="13">
        <f ca="1">IF(ValuesEntered,IF(Amortization[[#This Row],['#]]&lt;=DurationOfLoan,IF(ROW()-ROW(Amortization[[#Headers],[ngày
thanh toán]])=1,LoanStart,IF(I199&gt;0,EDATE(C199,1),"")),""),"")</f>
        <v>49316</v>
      </c>
      <c r="D200" s="19">
        <f ca="1">IF(ROW()-ROW(Amortization[[#Headers],[số dư
đầu kỳ]])=1,LoanAmount,IF(Amortization[[#This Row],[ngày
thanh toán]]="",0,INDEX(Amortization[], ROW()-4,8)))</f>
        <v>127381.73524083645</v>
      </c>
      <c r="E200" s="19">
        <f ca="1">IF(ValuesEntered,IF(ROW()-ROW(Amortization[[#Headers],[lãi suất]])=1,-IPMT(InterestRate/12,1,DurationOfLoan-ROWS($C$4:C200)+1,Amortization[[#This Row],[số dư
đầu kỳ]]),IFERROR(-IPMT(InterestRate/12,1,Amortization[[#This Row],['#
còn lại]],D201),0)),0)</f>
        <v>528.49520510409309</v>
      </c>
      <c r="F200" s="19">
        <f ca="1">IFERROR(IF(AND(ValuesEntered,Amortization[[#This Row],[ngày
thanh toán]]&lt;&gt;""),-PPMT(InterestRate/12,1,DurationOfLoan-ROWS($C$4:C200)+1,Amortization[[#This Row],[số dư
đầu kỳ]]),""),0)</f>
        <v>542.88601585412744</v>
      </c>
      <c r="G200" s="19">
        <f ca="1">IF(Amortization[[#This Row],[ngày
thanh toán]]="",0,PropertyTaxAmount)</f>
        <v>375</v>
      </c>
      <c r="H200" s="19">
        <f ca="1">IF(Amortization[[#This Row],[ngày
thanh toán]]="",0,Amortization[[#This Row],[lãi suất]]+Amortization[[#This Row],[gốc]]+Amortization[[#This Row],[thuế
bất động sản]])</f>
        <v>1446.3812209582206</v>
      </c>
      <c r="I200" s="19">
        <f ca="1">IF(Amortization[[#This Row],[ngày
thanh toán]]="",0,Amortization[[#This Row],[số dư
đầu kỳ]]-Amortization[[#This Row],[gốc]])</f>
        <v>126838.84922498233</v>
      </c>
      <c r="J200" s="23">
        <f ca="1">IF(Amortization[[#This Row],[số dư
cuối kỳ]]&gt;0,LastRow-ROW(),0)</f>
        <v>163</v>
      </c>
    </row>
    <row r="201" spans="2:10" ht="15" customHeight="1" x14ac:dyDescent="0.25">
      <c r="B201" s="22">
        <f>ROWS($B$4:B201)</f>
        <v>198</v>
      </c>
      <c r="C201" s="13">
        <f ca="1">IF(ValuesEntered,IF(Amortization[[#This Row],['#]]&lt;=DurationOfLoan,IF(ROW()-ROW(Amortization[[#Headers],[ngày
thanh toán]])=1,LoanStart,IF(I200&gt;0,EDATE(C200,1),"")),""),"")</f>
        <v>49347</v>
      </c>
      <c r="D201" s="19">
        <f ca="1">IF(ROW()-ROW(Amortization[[#Headers],[số dư
đầu kỳ]])=1,LoanAmount,IF(Amortization[[#This Row],[ngày
thanh toán]]="",0,INDEX(Amortization[], ROW()-4,8)))</f>
        <v>126838.84922498233</v>
      </c>
      <c r="E201" s="19">
        <f ca="1">IF(ValuesEntered,IF(ROW()-ROW(Amortization[[#Headers],[lãi suất]])=1,-IPMT(InterestRate/12,1,DurationOfLoan-ROWS($C$4:C201)+1,Amortization[[#This Row],[số dư
đầu kỳ]]),IFERROR(-IPMT(InterestRate/12,1,Amortization[[#This Row],['#
còn lại]],D202),0)),0)</f>
        <v>526.2237549335922</v>
      </c>
      <c r="F201" s="19">
        <f ca="1">IFERROR(IF(AND(ValuesEntered,Amortization[[#This Row],[ngày
thanh toán]]&lt;&gt;""),-PPMT(InterestRate/12,1,DurationOfLoan-ROWS($C$4:C201)+1,Amortization[[#This Row],[số dư
đầu kỳ]]),""),0)</f>
        <v>545.14804092018619</v>
      </c>
      <c r="G201" s="19">
        <f ca="1">IF(Amortization[[#This Row],[ngày
thanh toán]]="",0,PropertyTaxAmount)</f>
        <v>375</v>
      </c>
      <c r="H201" s="19">
        <f ca="1">IF(Amortization[[#This Row],[ngày
thanh toán]]="",0,Amortization[[#This Row],[lãi suất]]+Amortization[[#This Row],[gốc]]+Amortization[[#This Row],[thuế
bất động sản]])</f>
        <v>1446.3717958537784</v>
      </c>
      <c r="I201" s="19">
        <f ca="1">IF(Amortization[[#This Row],[ngày
thanh toán]]="",0,Amortization[[#This Row],[số dư
đầu kỳ]]-Amortization[[#This Row],[gốc]])</f>
        <v>126293.70118406214</v>
      </c>
      <c r="J201" s="23">
        <f ca="1">IF(Amortization[[#This Row],[số dư
cuối kỳ]]&gt;0,LastRow-ROW(),0)</f>
        <v>162</v>
      </c>
    </row>
    <row r="202" spans="2:10" ht="15" customHeight="1" x14ac:dyDescent="0.25">
      <c r="B202" s="22">
        <f>ROWS($B$4:B202)</f>
        <v>199</v>
      </c>
      <c r="C202" s="13">
        <f ca="1">IF(ValuesEntered,IF(Amortization[[#This Row],['#]]&lt;=DurationOfLoan,IF(ROW()-ROW(Amortization[[#Headers],[ngày
thanh toán]])=1,LoanStart,IF(I201&gt;0,EDATE(C201,1),"")),""),"")</f>
        <v>49375</v>
      </c>
      <c r="D202" s="19">
        <f ca="1">IF(ROW()-ROW(Amortization[[#Headers],[số dư
đầu kỳ]])=1,LoanAmount,IF(Amortization[[#This Row],[ngày
thanh toán]]="",0,INDEX(Amortization[], ROW()-4,8)))</f>
        <v>126293.70118406214</v>
      </c>
      <c r="E202" s="19">
        <f ca="1">IF(ValuesEntered,IF(ROW()-ROW(Amortization[[#Headers],[lãi suất]])=1,-IPMT(InterestRate/12,1,DurationOfLoan-ROWS($C$4:C202)+1,Amortization[[#This Row],[số dư
đầu kỳ]]),IFERROR(-IPMT(InterestRate/12,1,Amortization[[#This Row],['#
còn lại]],D203),0)),0)</f>
        <v>523.94284038738112</v>
      </c>
      <c r="F202" s="19">
        <f ca="1">IFERROR(IF(AND(ValuesEntered,Amortization[[#This Row],[ngày
thanh toán]]&lt;&gt;""),-PPMT(InterestRate/12,1,DurationOfLoan-ROWS($C$4:C202)+1,Amortization[[#This Row],[số dư
đầu kỳ]]),""),0)</f>
        <v>547.41949109068696</v>
      </c>
      <c r="G202" s="19">
        <f ca="1">IF(Amortization[[#This Row],[ngày
thanh toán]]="",0,PropertyTaxAmount)</f>
        <v>375</v>
      </c>
      <c r="H202" s="19">
        <f ca="1">IF(Amortization[[#This Row],[ngày
thanh toán]]="",0,Amortization[[#This Row],[lãi suất]]+Amortization[[#This Row],[gốc]]+Amortization[[#This Row],[thuế
bất động sản]])</f>
        <v>1446.362331478068</v>
      </c>
      <c r="I202" s="19">
        <f ca="1">IF(Amortization[[#This Row],[ngày
thanh toán]]="",0,Amortization[[#This Row],[số dư
đầu kỳ]]-Amortization[[#This Row],[gốc]])</f>
        <v>125746.28169297146</v>
      </c>
      <c r="J202" s="23">
        <f ca="1">IF(Amortization[[#This Row],[số dư
cuối kỳ]]&gt;0,LastRow-ROW(),0)</f>
        <v>161</v>
      </c>
    </row>
    <row r="203" spans="2:10" ht="15" customHeight="1" x14ac:dyDescent="0.25">
      <c r="B203" s="22">
        <f>ROWS($B$4:B203)</f>
        <v>200</v>
      </c>
      <c r="C203" s="13">
        <f ca="1">IF(ValuesEntered,IF(Amortization[[#This Row],['#]]&lt;=DurationOfLoan,IF(ROW()-ROW(Amortization[[#Headers],[ngày
thanh toán]])=1,LoanStart,IF(I202&gt;0,EDATE(C202,1),"")),""),"")</f>
        <v>49406</v>
      </c>
      <c r="D203" s="19">
        <f ca="1">IF(ROW()-ROW(Amortization[[#Headers],[số dư
đầu kỳ]])=1,LoanAmount,IF(Amortization[[#This Row],[ngày
thanh toán]]="",0,INDEX(Amortization[], ROW()-4,8)))</f>
        <v>125746.28169297146</v>
      </c>
      <c r="E203" s="19">
        <f ca="1">IF(ValuesEntered,IF(ROW()-ROW(Amortization[[#Headers],[lãi suất]])=1,-IPMT(InterestRate/12,1,DurationOfLoan-ROWS($C$4:C203)+1,Amortization[[#This Row],[số dư
đầu kỳ]]),IFERROR(-IPMT(InterestRate/12,1,Amortization[[#This Row],['#
còn lại]],D204),0)),0)</f>
        <v>521.65242203056061</v>
      </c>
      <c r="F203" s="19">
        <f ca="1">IFERROR(IF(AND(ValuesEntered,Amortization[[#This Row],[ngày
thanh toán]]&lt;&gt;""),-PPMT(InterestRate/12,1,DurationOfLoan-ROWS($C$4:C203)+1,Amortization[[#This Row],[số dư
đầu kỳ]]),""),0)</f>
        <v>549.70040563689827</v>
      </c>
      <c r="G203" s="19">
        <f ca="1">IF(Amortization[[#This Row],[ngày
thanh toán]]="",0,PropertyTaxAmount)</f>
        <v>375</v>
      </c>
      <c r="H203" s="19">
        <f ca="1">IF(Amortization[[#This Row],[ngày
thanh toán]]="",0,Amortization[[#This Row],[lãi suất]]+Amortization[[#This Row],[gốc]]+Amortization[[#This Row],[thuế
bất động sản]])</f>
        <v>1446.3528276674588</v>
      </c>
      <c r="I203" s="19">
        <f ca="1">IF(Amortization[[#This Row],[ngày
thanh toán]]="",0,Amortization[[#This Row],[số dư
đầu kỳ]]-Amortization[[#This Row],[gốc]])</f>
        <v>125196.58128733456</v>
      </c>
      <c r="J203" s="23">
        <f ca="1">IF(Amortization[[#This Row],[số dư
cuối kỳ]]&gt;0,LastRow-ROW(),0)</f>
        <v>160</v>
      </c>
    </row>
    <row r="204" spans="2:10" ht="15" customHeight="1" x14ac:dyDescent="0.25">
      <c r="B204" s="22">
        <f>ROWS($B$4:B204)</f>
        <v>201</v>
      </c>
      <c r="C204" s="13">
        <f ca="1">IF(ValuesEntered,IF(Amortization[[#This Row],['#]]&lt;=DurationOfLoan,IF(ROW()-ROW(Amortization[[#Headers],[ngày
thanh toán]])=1,LoanStart,IF(I203&gt;0,EDATE(C203,1),"")),""),"")</f>
        <v>49436</v>
      </c>
      <c r="D204" s="19">
        <f ca="1">IF(ROW()-ROW(Amortization[[#Headers],[số dư
đầu kỳ]])=1,LoanAmount,IF(Amortization[[#This Row],[ngày
thanh toán]]="",0,INDEX(Amortization[], ROW()-4,8)))</f>
        <v>125196.58128733456</v>
      </c>
      <c r="E204" s="19">
        <f ca="1">IF(ValuesEntered,IF(ROW()-ROW(Amortization[[#Headers],[lãi suất]])=1,-IPMT(InterestRate/12,1,DurationOfLoan-ROWS($C$4:C204)+1,Amortization[[#This Row],[số dư
đầu kỳ]]),IFERROR(-IPMT(InterestRate/12,1,Amortization[[#This Row],['#
còn lại]],D205),0)),0)</f>
        <v>519.35246026392019</v>
      </c>
      <c r="F204" s="19">
        <f ca="1">IFERROR(IF(AND(ValuesEntered,Amortization[[#This Row],[ngày
thanh toán]]&lt;&gt;""),-PPMT(InterestRate/12,1,DurationOfLoan-ROWS($C$4:C204)+1,Amortization[[#This Row],[số dư
đầu kỳ]]),""),0)</f>
        <v>551.99082399371878</v>
      </c>
      <c r="G204" s="19">
        <f ca="1">IF(Amortization[[#This Row],[ngày
thanh toán]]="",0,PropertyTaxAmount)</f>
        <v>375</v>
      </c>
      <c r="H204" s="19">
        <f ca="1">IF(Amortization[[#This Row],[ngày
thanh toán]]="",0,Amortization[[#This Row],[lãi suất]]+Amortization[[#This Row],[gốc]]+Amortization[[#This Row],[thuế
bất động sản]])</f>
        <v>1446.343284257639</v>
      </c>
      <c r="I204" s="19">
        <f ca="1">IF(Amortization[[#This Row],[ngày
thanh toán]]="",0,Amortization[[#This Row],[số dư
đầu kỳ]]-Amortization[[#This Row],[gốc]])</f>
        <v>124644.59046334084</v>
      </c>
      <c r="J204" s="23">
        <f ca="1">IF(Amortization[[#This Row],[số dư
cuối kỳ]]&gt;0,LastRow-ROW(),0)</f>
        <v>159</v>
      </c>
    </row>
    <row r="205" spans="2:10" ht="15" customHeight="1" x14ac:dyDescent="0.25">
      <c r="B205" s="22">
        <f>ROWS($B$4:B205)</f>
        <v>202</v>
      </c>
      <c r="C205" s="13">
        <f ca="1">IF(ValuesEntered,IF(Amortization[[#This Row],['#]]&lt;=DurationOfLoan,IF(ROW()-ROW(Amortization[[#Headers],[ngày
thanh toán]])=1,LoanStart,IF(I204&gt;0,EDATE(C204,1),"")),""),"")</f>
        <v>49467</v>
      </c>
      <c r="D205" s="19">
        <f ca="1">IF(ROW()-ROW(Amortization[[#Headers],[số dư
đầu kỳ]])=1,LoanAmount,IF(Amortization[[#This Row],[ngày
thanh toán]]="",0,INDEX(Amortization[], ROW()-4,8)))</f>
        <v>124644.59046334084</v>
      </c>
      <c r="E205" s="19">
        <f ca="1">IF(ValuesEntered,IF(ROW()-ROW(Amortization[[#Headers],[lãi suất]])=1,-IPMT(InterestRate/12,1,DurationOfLoan-ROWS($C$4:C205)+1,Amortization[[#This Row],[số dư
đầu kỳ]]),IFERROR(-IPMT(InterestRate/12,1,Amortization[[#This Row],['#
còn lại]],D206),0)),0)</f>
        <v>517.04291532325203</v>
      </c>
      <c r="F205" s="19">
        <f ca="1">IFERROR(IF(AND(ValuesEntered,Amortization[[#This Row],[ngày
thanh toán]]&lt;&gt;""),-PPMT(InterestRate/12,1,DurationOfLoan-ROWS($C$4:C205)+1,Amortization[[#This Row],[số dư
đầu kỳ]]),""),0)</f>
        <v>554.2907857603592</v>
      </c>
      <c r="G205" s="19">
        <f ca="1">IF(Amortization[[#This Row],[ngày
thanh toán]]="",0,PropertyTaxAmount)</f>
        <v>375</v>
      </c>
      <c r="H205" s="19">
        <f ca="1">IF(Amortization[[#This Row],[ngày
thanh toán]]="",0,Amortization[[#This Row],[lãi suất]]+Amortization[[#This Row],[gốc]]+Amortization[[#This Row],[thuế
bất động sản]])</f>
        <v>1446.3337010836112</v>
      </c>
      <c r="I205" s="19">
        <f ca="1">IF(Amortization[[#This Row],[ngày
thanh toán]]="",0,Amortization[[#This Row],[số dư
đầu kỳ]]-Amortization[[#This Row],[gốc]])</f>
        <v>124090.29967758048</v>
      </c>
      <c r="J205" s="23">
        <f ca="1">IF(Amortization[[#This Row],[số dư
cuối kỳ]]&gt;0,LastRow-ROW(),0)</f>
        <v>158</v>
      </c>
    </row>
    <row r="206" spans="2:10" ht="15" customHeight="1" x14ac:dyDescent="0.25">
      <c r="B206" s="22">
        <f>ROWS($B$4:B206)</f>
        <v>203</v>
      </c>
      <c r="C206" s="13">
        <f ca="1">IF(ValuesEntered,IF(Amortization[[#This Row],['#]]&lt;=DurationOfLoan,IF(ROW()-ROW(Amortization[[#Headers],[ngày
thanh toán]])=1,LoanStart,IF(I205&gt;0,EDATE(C205,1),"")),""),"")</f>
        <v>49497</v>
      </c>
      <c r="D206" s="19">
        <f ca="1">IF(ROW()-ROW(Amortization[[#Headers],[số dư
đầu kỳ]])=1,LoanAmount,IF(Amortization[[#This Row],[ngày
thanh toán]]="",0,INDEX(Amortization[], ROW()-4,8)))</f>
        <v>124090.29967758048</v>
      </c>
      <c r="E206" s="19">
        <f ca="1">IF(ValuesEntered,IF(ROW()-ROW(Amortization[[#Headers],[lãi suất]])=1,-IPMT(InterestRate/12,1,DurationOfLoan-ROWS($C$4:C206)+1,Amortization[[#This Row],[số dư
đầu kỳ]]),IFERROR(-IPMT(InterestRate/12,1,Amortization[[#This Row],['#
còn lại]],D207),0)),0)</f>
        <v>514.7237472786644</v>
      </c>
      <c r="F206" s="19">
        <f ca="1">IFERROR(IF(AND(ValuesEntered,Amortization[[#This Row],[ngày
thanh toán]]&lt;&gt;""),-PPMT(InterestRate/12,1,DurationOfLoan-ROWS($C$4:C206)+1,Amortization[[#This Row],[số dư
đầu kỳ]]),""),0)</f>
        <v>556.60033070102747</v>
      </c>
      <c r="G206" s="19">
        <f ca="1">IF(Amortization[[#This Row],[ngày
thanh toán]]="",0,PropertyTaxAmount)</f>
        <v>375</v>
      </c>
      <c r="H206" s="19">
        <f ca="1">IF(Amortization[[#This Row],[ngày
thanh toán]]="",0,Amortization[[#This Row],[lãi suất]]+Amortization[[#This Row],[gốc]]+Amortization[[#This Row],[thuế
bất động sản]])</f>
        <v>1446.324077979692</v>
      </c>
      <c r="I206" s="19">
        <f ca="1">IF(Amortization[[#This Row],[ngày
thanh toán]]="",0,Amortization[[#This Row],[số dư
đầu kỳ]]-Amortization[[#This Row],[gốc]])</f>
        <v>123533.69934687945</v>
      </c>
      <c r="J206" s="23">
        <f ca="1">IF(Amortization[[#This Row],[số dư
cuối kỳ]]&gt;0,LastRow-ROW(),0)</f>
        <v>157</v>
      </c>
    </row>
    <row r="207" spans="2:10" ht="15" customHeight="1" x14ac:dyDescent="0.25">
      <c r="B207" s="22">
        <f>ROWS($B$4:B207)</f>
        <v>204</v>
      </c>
      <c r="C207" s="13">
        <f ca="1">IF(ValuesEntered,IF(Amortization[[#This Row],['#]]&lt;=DurationOfLoan,IF(ROW()-ROW(Amortization[[#Headers],[ngày
thanh toán]])=1,LoanStart,IF(I206&gt;0,EDATE(C206,1),"")),""),"")</f>
        <v>49528</v>
      </c>
      <c r="D207" s="19">
        <f ca="1">IF(ROW()-ROW(Amortization[[#Headers],[số dư
đầu kỳ]])=1,LoanAmount,IF(Amortization[[#This Row],[ngày
thanh toán]]="",0,INDEX(Amortization[], ROW()-4,8)))</f>
        <v>123533.69934687945</v>
      </c>
      <c r="E207" s="19">
        <f ca="1">IF(ValuesEntered,IF(ROW()-ROW(Amortization[[#Headers],[lãi suất]])=1,-IPMT(InterestRate/12,1,DurationOfLoan-ROWS($C$4:C207)+1,Amortization[[#This Row],[số dư
đầu kỳ]]),IFERROR(-IPMT(InterestRate/12,1,Amortization[[#This Row],['#
còn lại]],D208),0)),0)</f>
        <v>512.39491603389104</v>
      </c>
      <c r="F207" s="19">
        <f ca="1">IFERROR(IF(AND(ValuesEntered,Amortization[[#This Row],[ngày
thanh toán]]&lt;&gt;""),-PPMT(InterestRate/12,1,DurationOfLoan-ROWS($C$4:C207)+1,Amortization[[#This Row],[số dư
đầu kỳ]]),""),0)</f>
        <v>558.9194987456151</v>
      </c>
      <c r="G207" s="19">
        <f ca="1">IF(Amortization[[#This Row],[ngày
thanh toán]]="",0,PropertyTaxAmount)</f>
        <v>375</v>
      </c>
      <c r="H207" s="19">
        <f ca="1">IF(Amortization[[#This Row],[ngày
thanh toán]]="",0,Amortization[[#This Row],[lãi suất]]+Amortization[[#This Row],[gốc]]+Amortization[[#This Row],[thuế
bất động sản]])</f>
        <v>1446.314414779506</v>
      </c>
      <c r="I207" s="19">
        <f ca="1">IF(Amortization[[#This Row],[ngày
thanh toán]]="",0,Amortization[[#This Row],[số dư
đầu kỳ]]-Amortization[[#This Row],[gốc]])</f>
        <v>122974.77984813384</v>
      </c>
      <c r="J207" s="23">
        <f ca="1">IF(Amortization[[#This Row],[số dư
cuối kỳ]]&gt;0,LastRow-ROW(),0)</f>
        <v>156</v>
      </c>
    </row>
    <row r="208" spans="2:10" ht="15" customHeight="1" x14ac:dyDescent="0.25">
      <c r="B208" s="22">
        <f>ROWS($B$4:B208)</f>
        <v>205</v>
      </c>
      <c r="C208" s="13">
        <f ca="1">IF(ValuesEntered,IF(Amortization[[#This Row],['#]]&lt;=DurationOfLoan,IF(ROW()-ROW(Amortization[[#Headers],[ngày
thanh toán]])=1,LoanStart,IF(I207&gt;0,EDATE(C207,1),"")),""),"")</f>
        <v>49559</v>
      </c>
      <c r="D208" s="19">
        <f ca="1">IF(ROW()-ROW(Amortization[[#Headers],[số dư
đầu kỳ]])=1,LoanAmount,IF(Amortization[[#This Row],[ngày
thanh toán]]="",0,INDEX(Amortization[], ROW()-4,8)))</f>
        <v>122974.77984813384</v>
      </c>
      <c r="E208" s="19">
        <f ca="1">IF(ValuesEntered,IF(ROW()-ROW(Amortization[[#Headers],[lãi suất]])=1,-IPMT(InterestRate/12,1,DurationOfLoan-ROWS($C$4:C208)+1,Amortization[[#This Row],[số dư
đầu kỳ]]),IFERROR(-IPMT(InterestRate/12,1,Amortization[[#This Row],['#
còn lại]],D209),0)),0)</f>
        <v>510.05638132559773</v>
      </c>
      <c r="F208" s="19">
        <f ca="1">IFERROR(IF(AND(ValuesEntered,Amortization[[#This Row],[ngày
thanh toán]]&lt;&gt;""),-PPMT(InterestRate/12,1,DurationOfLoan-ROWS($C$4:C208)+1,Amortization[[#This Row],[số dư
đầu kỳ]]),""),0)</f>
        <v>561.24832999038836</v>
      </c>
      <c r="G208" s="19">
        <f ca="1">IF(Amortization[[#This Row],[ngày
thanh toán]]="",0,PropertyTaxAmount)</f>
        <v>375</v>
      </c>
      <c r="H208" s="19">
        <f ca="1">IF(Amortization[[#This Row],[ngày
thanh toán]]="",0,Amortization[[#This Row],[lãi suất]]+Amortization[[#This Row],[gốc]]+Amortization[[#This Row],[thuế
bất động sản]])</f>
        <v>1446.304711315986</v>
      </c>
      <c r="I208" s="19">
        <f ca="1">IF(Amortization[[#This Row],[ngày
thanh toán]]="",0,Amortization[[#This Row],[số dư
đầu kỳ]]-Amortization[[#This Row],[gốc]])</f>
        <v>122413.53151814346</v>
      </c>
      <c r="J208" s="23">
        <f ca="1">IF(Amortization[[#This Row],[số dư
cuối kỳ]]&gt;0,LastRow-ROW(),0)</f>
        <v>155</v>
      </c>
    </row>
    <row r="209" spans="2:10" ht="15" customHeight="1" x14ac:dyDescent="0.25">
      <c r="B209" s="22">
        <f>ROWS($B$4:B209)</f>
        <v>206</v>
      </c>
      <c r="C209" s="13">
        <f ca="1">IF(ValuesEntered,IF(Amortization[[#This Row],['#]]&lt;=DurationOfLoan,IF(ROW()-ROW(Amortization[[#Headers],[ngày
thanh toán]])=1,LoanStart,IF(I208&gt;0,EDATE(C208,1),"")),""),"")</f>
        <v>49589</v>
      </c>
      <c r="D209" s="19">
        <f ca="1">IF(ROW()-ROW(Amortization[[#Headers],[số dư
đầu kỳ]])=1,LoanAmount,IF(Amortization[[#This Row],[ngày
thanh toán]]="",0,INDEX(Amortization[], ROW()-4,8)))</f>
        <v>122413.53151814346</v>
      </c>
      <c r="E209" s="19">
        <f ca="1">IF(ValuesEntered,IF(ROW()-ROW(Amortization[[#Headers],[lãi suất]])=1,-IPMT(InterestRate/12,1,DurationOfLoan-ROWS($C$4:C209)+1,Amortization[[#This Row],[số dư
đầu kỳ]]),IFERROR(-IPMT(InterestRate/12,1,Amortization[[#This Row],['#
còn lại]],D210),0)),0)</f>
        <v>507.70810272268659</v>
      </c>
      <c r="F209" s="19">
        <f ca="1">IFERROR(IF(AND(ValuesEntered,Amortization[[#This Row],[ngày
thanh toán]]&lt;&gt;""),-PPMT(InterestRate/12,1,DurationOfLoan-ROWS($C$4:C209)+1,Amortization[[#This Row],[số dư
đầu kỳ]]),""),0)</f>
        <v>563.58686469868178</v>
      </c>
      <c r="G209" s="19">
        <f ca="1">IF(Amortization[[#This Row],[ngày
thanh toán]]="",0,PropertyTaxAmount)</f>
        <v>375</v>
      </c>
      <c r="H209" s="19">
        <f ca="1">IF(Amortization[[#This Row],[ngày
thanh toán]]="",0,Amortization[[#This Row],[lãi suất]]+Amortization[[#This Row],[gốc]]+Amortization[[#This Row],[thuế
bất động sản]])</f>
        <v>1446.2949674213683</v>
      </c>
      <c r="I209" s="19">
        <f ca="1">IF(Amortization[[#This Row],[ngày
thanh toán]]="",0,Amortization[[#This Row],[số dư
đầu kỳ]]-Amortization[[#This Row],[gốc]])</f>
        <v>121849.94465344478</v>
      </c>
      <c r="J209" s="23">
        <f ca="1">IF(Amortization[[#This Row],[số dư
cuối kỳ]]&gt;0,LastRow-ROW(),0)</f>
        <v>154</v>
      </c>
    </row>
    <row r="210" spans="2:10" ht="15" customHeight="1" x14ac:dyDescent="0.25">
      <c r="B210" s="22">
        <f>ROWS($B$4:B210)</f>
        <v>207</v>
      </c>
      <c r="C210" s="13">
        <f ca="1">IF(ValuesEntered,IF(Amortization[[#This Row],['#]]&lt;=DurationOfLoan,IF(ROW()-ROW(Amortization[[#Headers],[ngày
thanh toán]])=1,LoanStart,IF(I209&gt;0,EDATE(C209,1),"")),""),"")</f>
        <v>49620</v>
      </c>
      <c r="D210" s="19">
        <f ca="1">IF(ROW()-ROW(Amortization[[#Headers],[số dư
đầu kỳ]])=1,LoanAmount,IF(Amortization[[#This Row],[ngày
thanh toán]]="",0,INDEX(Amortization[], ROW()-4,8)))</f>
        <v>121849.94465344478</v>
      </c>
      <c r="E210" s="19">
        <f ca="1">IF(ValuesEntered,IF(ROW()-ROW(Amortization[[#Headers],[lãi suất]])=1,-IPMT(InterestRate/12,1,DurationOfLoan-ROWS($C$4:C210)+1,Amortization[[#This Row],[số dư
đầu kỳ]]),IFERROR(-IPMT(InterestRate/12,1,Amortization[[#This Row],['#
còn lại]],D211),0)),0)</f>
        <v>505.35003962559659</v>
      </c>
      <c r="F210" s="19">
        <f ca="1">IFERROR(IF(AND(ValuesEntered,Amortization[[#This Row],[ngày
thanh toán]]&lt;&gt;""),-PPMT(InterestRate/12,1,DurationOfLoan-ROWS($C$4:C210)+1,Amortization[[#This Row],[số dư
đầu kỳ]]),""),0)</f>
        <v>565.93514330159292</v>
      </c>
      <c r="G210" s="19">
        <f ca="1">IF(Amortization[[#This Row],[ngày
thanh toán]]="",0,PropertyTaxAmount)</f>
        <v>375</v>
      </c>
      <c r="H210" s="19">
        <f ca="1">IF(Amortization[[#This Row],[ngày
thanh toán]]="",0,Amortization[[#This Row],[lãi suất]]+Amortization[[#This Row],[gốc]]+Amortization[[#This Row],[thuế
bất động sản]])</f>
        <v>1446.2851829271895</v>
      </c>
      <c r="I210" s="19">
        <f ca="1">IF(Amortization[[#This Row],[ngày
thanh toán]]="",0,Amortization[[#This Row],[số dư
đầu kỳ]]-Amortization[[#This Row],[gốc]])</f>
        <v>121284.00951014318</v>
      </c>
      <c r="J210" s="23">
        <f ca="1">IF(Amortization[[#This Row],[số dư
cuối kỳ]]&gt;0,LastRow-ROW(),0)</f>
        <v>153</v>
      </c>
    </row>
    <row r="211" spans="2:10" ht="15" customHeight="1" x14ac:dyDescent="0.25">
      <c r="B211" s="22">
        <f>ROWS($B$4:B211)</f>
        <v>208</v>
      </c>
      <c r="C211" s="13">
        <f ca="1">IF(ValuesEntered,IF(Amortization[[#This Row],['#]]&lt;=DurationOfLoan,IF(ROW()-ROW(Amortization[[#Headers],[ngày
thanh toán]])=1,LoanStart,IF(I210&gt;0,EDATE(C210,1),"")),""),"")</f>
        <v>49650</v>
      </c>
      <c r="D211" s="19">
        <f ca="1">IF(ROW()-ROW(Amortization[[#Headers],[số dư
đầu kỳ]])=1,LoanAmount,IF(Amortization[[#This Row],[ngày
thanh toán]]="",0,INDEX(Amortization[], ROW()-4,8)))</f>
        <v>121284.00951014318</v>
      </c>
      <c r="E211" s="19">
        <f ca="1">IF(ValuesEntered,IF(ROW()-ROW(Amortization[[#Headers],[lãi suất]])=1,-IPMT(InterestRate/12,1,DurationOfLoan-ROWS($C$4:C211)+1,Amortization[[#This Row],[số dư
đầu kỳ]]),IFERROR(-IPMT(InterestRate/12,1,Amortization[[#This Row],['#
còn lại]],D212),0)),0)</f>
        <v>502.98215126560206</v>
      </c>
      <c r="F211" s="19">
        <f ca="1">IFERROR(IF(AND(ValuesEntered,Amortization[[#This Row],[ngày
thanh toán]]&lt;&gt;""),-PPMT(InterestRate/12,1,DurationOfLoan-ROWS($C$4:C211)+1,Amortization[[#This Row],[số dư
đầu kỳ]]),""),0)</f>
        <v>568.29320639868274</v>
      </c>
      <c r="G211" s="19">
        <f ca="1">IF(Amortization[[#This Row],[ngày
thanh toán]]="",0,PropertyTaxAmount)</f>
        <v>375</v>
      </c>
      <c r="H211" s="19">
        <f ca="1">IF(Amortization[[#This Row],[ngày
thanh toán]]="",0,Amortization[[#This Row],[lãi suất]]+Amortization[[#This Row],[gốc]]+Amortization[[#This Row],[thuế
bất động sản]])</f>
        <v>1446.2753576642849</v>
      </c>
      <c r="I211" s="19">
        <f ca="1">IF(Amortization[[#This Row],[ngày
thanh toán]]="",0,Amortization[[#This Row],[số dư
đầu kỳ]]-Amortization[[#This Row],[gốc]])</f>
        <v>120715.7163037445</v>
      </c>
      <c r="J211" s="23">
        <f ca="1">IF(Amortization[[#This Row],[số dư
cuối kỳ]]&gt;0,LastRow-ROW(),0)</f>
        <v>152</v>
      </c>
    </row>
    <row r="212" spans="2:10" ht="15" customHeight="1" x14ac:dyDescent="0.25">
      <c r="B212" s="22">
        <f>ROWS($B$4:B212)</f>
        <v>209</v>
      </c>
      <c r="C212" s="13">
        <f ca="1">IF(ValuesEntered,IF(Amortization[[#This Row],['#]]&lt;=DurationOfLoan,IF(ROW()-ROW(Amortization[[#Headers],[ngày
thanh toán]])=1,LoanStart,IF(I211&gt;0,EDATE(C211,1),"")),""),"")</f>
        <v>49681</v>
      </c>
      <c r="D212" s="19">
        <f ca="1">IF(ROW()-ROW(Amortization[[#Headers],[số dư
đầu kỳ]])=1,LoanAmount,IF(Amortization[[#This Row],[ngày
thanh toán]]="",0,INDEX(Amortization[], ROW()-4,8)))</f>
        <v>120715.7163037445</v>
      </c>
      <c r="E212" s="19">
        <f ca="1">IF(ValuesEntered,IF(ROW()-ROW(Amortization[[#Headers],[lãi suất]])=1,-IPMT(InterestRate/12,1,DurationOfLoan-ROWS($C$4:C212)+1,Amortization[[#This Row],[số dư
đầu kỳ]]),IFERROR(-IPMT(InterestRate/12,1,Amortization[[#This Row],['#
còn lại]],D213),0)),0)</f>
        <v>500.60439670410761</v>
      </c>
      <c r="F212" s="19">
        <f ca="1">IFERROR(IF(AND(ValuesEntered,Amortization[[#This Row],[ngày
thanh toán]]&lt;&gt;""),-PPMT(InterestRate/12,1,DurationOfLoan-ROWS($C$4:C212)+1,Amortization[[#This Row],[số dư
đầu kỳ]]),""),0)</f>
        <v>570.66109475867745</v>
      </c>
      <c r="G212" s="19">
        <f ca="1">IF(Amortization[[#This Row],[ngày
thanh toán]]="",0,PropertyTaxAmount)</f>
        <v>375</v>
      </c>
      <c r="H212" s="19">
        <f ca="1">IF(Amortization[[#This Row],[ngày
thanh toán]]="",0,Amortization[[#This Row],[lãi suất]]+Amortization[[#This Row],[gốc]]+Amortization[[#This Row],[thuế
bất động sản]])</f>
        <v>1446.2654914627851</v>
      </c>
      <c r="I212" s="19">
        <f ca="1">IF(Amortization[[#This Row],[ngày
thanh toán]]="",0,Amortization[[#This Row],[số dư
đầu kỳ]]-Amortization[[#This Row],[gốc]])</f>
        <v>120145.05520898582</v>
      </c>
      <c r="J212" s="23">
        <f ca="1">IF(Amortization[[#This Row],[số dư
cuối kỳ]]&gt;0,LastRow-ROW(),0)</f>
        <v>151</v>
      </c>
    </row>
    <row r="213" spans="2:10" ht="15" customHeight="1" x14ac:dyDescent="0.25">
      <c r="B213" s="22">
        <f>ROWS($B$4:B213)</f>
        <v>210</v>
      </c>
      <c r="C213" s="13">
        <f ca="1">IF(ValuesEntered,IF(Amortization[[#This Row],['#]]&lt;=DurationOfLoan,IF(ROW()-ROW(Amortization[[#Headers],[ngày
thanh toán]])=1,LoanStart,IF(I212&gt;0,EDATE(C212,1),"")),""),"")</f>
        <v>49712</v>
      </c>
      <c r="D213" s="19">
        <f ca="1">IF(ROW()-ROW(Amortization[[#Headers],[số dư
đầu kỳ]])=1,LoanAmount,IF(Amortization[[#This Row],[ngày
thanh toán]]="",0,INDEX(Amortization[], ROW()-4,8)))</f>
        <v>120145.05520898582</v>
      </c>
      <c r="E213" s="19">
        <f ca="1">IF(ValuesEntered,IF(ROW()-ROW(Amortization[[#Headers],[lãi suất]])=1,-IPMT(InterestRate/12,1,DurationOfLoan-ROWS($C$4:C213)+1,Amortization[[#This Row],[số dư
đầu kỳ]]),IFERROR(-IPMT(InterestRate/12,1,Amortization[[#This Row],['#
còn lại]],D214),0)),0)</f>
        <v>498.21673483194019</v>
      </c>
      <c r="F213" s="19">
        <f ca="1">IFERROR(IF(AND(ValuesEntered,Amortization[[#This Row],[ngày
thanh toán]]&lt;&gt;""),-PPMT(InterestRate/12,1,DurationOfLoan-ROWS($C$4:C213)+1,Amortization[[#This Row],[số dư
đầu kỳ]]),""),0)</f>
        <v>573.03884932017183</v>
      </c>
      <c r="G213" s="19">
        <f ca="1">IF(Amortization[[#This Row],[ngày
thanh toán]]="",0,PropertyTaxAmount)</f>
        <v>375</v>
      </c>
      <c r="H213" s="19">
        <f ca="1">IF(Amortization[[#This Row],[ngày
thanh toán]]="",0,Amortization[[#This Row],[lãi suất]]+Amortization[[#This Row],[gốc]]+Amortization[[#This Row],[thuế
bất động sản]])</f>
        <v>1446.2555841521121</v>
      </c>
      <c r="I213" s="19">
        <f ca="1">IF(Amortization[[#This Row],[ngày
thanh toán]]="",0,Amortization[[#This Row],[số dư
đầu kỳ]]-Amortization[[#This Row],[gốc]])</f>
        <v>119572.01635966565</v>
      </c>
      <c r="J213" s="23">
        <f ca="1">IF(Amortization[[#This Row],[số dư
cuối kỳ]]&gt;0,LastRow-ROW(),0)</f>
        <v>150</v>
      </c>
    </row>
    <row r="214" spans="2:10" ht="15" customHeight="1" x14ac:dyDescent="0.25">
      <c r="B214" s="22">
        <f>ROWS($B$4:B214)</f>
        <v>211</v>
      </c>
      <c r="C214" s="13">
        <f ca="1">IF(ValuesEntered,IF(Amortization[[#This Row],['#]]&lt;=DurationOfLoan,IF(ROW()-ROW(Amortization[[#Headers],[ngày
thanh toán]])=1,LoanStart,IF(I213&gt;0,EDATE(C213,1),"")),""),"")</f>
        <v>49741</v>
      </c>
      <c r="D214" s="19">
        <f ca="1">IF(ROW()-ROW(Amortization[[#Headers],[số dư
đầu kỳ]])=1,LoanAmount,IF(Amortization[[#This Row],[ngày
thanh toán]]="",0,INDEX(Amortization[], ROW()-4,8)))</f>
        <v>119572.01635966565</v>
      </c>
      <c r="E214" s="19">
        <f ca="1">IF(ValuesEntered,IF(ROW()-ROW(Amortization[[#Headers],[lãi suất]])=1,-IPMT(InterestRate/12,1,DurationOfLoan-ROWS($C$4:C214)+1,Amortization[[#This Row],[số dư
đầu kỳ]]),IFERROR(-IPMT(InterestRate/12,1,Amortization[[#This Row],['#
còn lại]],D215),0)),0)</f>
        <v>495.81912436863877</v>
      </c>
      <c r="F214" s="19">
        <f ca="1">IFERROR(IF(AND(ValuesEntered,Amortization[[#This Row],[ngày
thanh toán]]&lt;&gt;""),-PPMT(InterestRate/12,1,DurationOfLoan-ROWS($C$4:C214)+1,Amortization[[#This Row],[số dư
đầu kỳ]]),""),0)</f>
        <v>575.42651119233926</v>
      </c>
      <c r="G214" s="19">
        <f ca="1">IF(Amortization[[#This Row],[ngày
thanh toán]]="",0,PropertyTaxAmount)</f>
        <v>375</v>
      </c>
      <c r="H214" s="19">
        <f ca="1">IF(Amortization[[#This Row],[ngày
thanh toán]]="",0,Amortization[[#This Row],[lãi suất]]+Amortization[[#This Row],[gốc]]+Amortization[[#This Row],[thuế
bất động sản]])</f>
        <v>1446.2456355609779</v>
      </c>
      <c r="I214" s="19">
        <f ca="1">IF(Amortization[[#This Row],[ngày
thanh toán]]="",0,Amortization[[#This Row],[số dư
đầu kỳ]]-Amortization[[#This Row],[gốc]])</f>
        <v>118996.5898484733</v>
      </c>
      <c r="J214" s="23">
        <f ca="1">IF(Amortization[[#This Row],[số dư
cuối kỳ]]&gt;0,LastRow-ROW(),0)</f>
        <v>149</v>
      </c>
    </row>
    <row r="215" spans="2:10" ht="15" customHeight="1" x14ac:dyDescent="0.25">
      <c r="B215" s="22">
        <f>ROWS($B$4:B215)</f>
        <v>212</v>
      </c>
      <c r="C215" s="13">
        <f ca="1">IF(ValuesEntered,IF(Amortization[[#This Row],['#]]&lt;=DurationOfLoan,IF(ROW()-ROW(Amortization[[#Headers],[ngày
thanh toán]])=1,LoanStart,IF(I214&gt;0,EDATE(C214,1),"")),""),"")</f>
        <v>49772</v>
      </c>
      <c r="D215" s="19">
        <f ca="1">IF(ROW()-ROW(Amortization[[#Headers],[số dư
đầu kỳ]])=1,LoanAmount,IF(Amortization[[#This Row],[ngày
thanh toán]]="",0,INDEX(Amortization[], ROW()-4,8)))</f>
        <v>118996.5898484733</v>
      </c>
      <c r="E215" s="19">
        <f ca="1">IF(ValuesEntered,IF(ROW()-ROW(Amortization[[#Headers],[lãi suất]])=1,-IPMT(InterestRate/12,1,DurationOfLoan-ROWS($C$4:C215)+1,Amortization[[#This Row],[số dư
đầu kỳ]]),IFERROR(-IPMT(InterestRate/12,1,Amortization[[#This Row],['#
còn lại]],D216),0)),0)</f>
        <v>493.41152386174031</v>
      </c>
      <c r="F215" s="19">
        <f ca="1">IFERROR(IF(AND(ValuesEntered,Amortization[[#This Row],[ngày
thanh toán]]&lt;&gt;""),-PPMT(InterestRate/12,1,DurationOfLoan-ROWS($C$4:C215)+1,Amortization[[#This Row],[số dư
đầu kỳ]]),""),0)</f>
        <v>577.82412165564062</v>
      </c>
      <c r="G215" s="19">
        <f ca="1">IF(Amortization[[#This Row],[ngày
thanh toán]]="",0,PropertyTaxAmount)</f>
        <v>375</v>
      </c>
      <c r="H215" s="19">
        <f ca="1">IF(Amortization[[#This Row],[ngày
thanh toán]]="",0,Amortization[[#This Row],[lãi suất]]+Amortization[[#This Row],[gốc]]+Amortization[[#This Row],[thuế
bất động sản]])</f>
        <v>1446.2356455173808</v>
      </c>
      <c r="I215" s="19">
        <f ca="1">IF(Amortization[[#This Row],[ngày
thanh toán]]="",0,Amortization[[#This Row],[số dư
đầu kỳ]]-Amortization[[#This Row],[gốc]])</f>
        <v>118418.76572681767</v>
      </c>
      <c r="J215" s="23">
        <f ca="1">IF(Amortization[[#This Row],[số dư
cuối kỳ]]&gt;0,LastRow-ROW(),0)</f>
        <v>148</v>
      </c>
    </row>
    <row r="216" spans="2:10" ht="15" customHeight="1" x14ac:dyDescent="0.25">
      <c r="B216" s="22">
        <f>ROWS($B$4:B216)</f>
        <v>213</v>
      </c>
      <c r="C216" s="13">
        <f ca="1">IF(ValuesEntered,IF(Amortization[[#This Row],['#]]&lt;=DurationOfLoan,IF(ROW()-ROW(Amortization[[#Headers],[ngày
thanh toán]])=1,LoanStart,IF(I215&gt;0,EDATE(C215,1),"")),""),"")</f>
        <v>49802</v>
      </c>
      <c r="D216" s="19">
        <f ca="1">IF(ROW()-ROW(Amortization[[#Headers],[số dư
đầu kỳ]])=1,LoanAmount,IF(Amortization[[#This Row],[ngày
thanh toán]]="",0,INDEX(Amortization[], ROW()-4,8)))</f>
        <v>118418.76572681767</v>
      </c>
      <c r="E216" s="19">
        <f ca="1">IF(ValuesEntered,IF(ROW()-ROW(Amortization[[#Headers],[lãi suất]])=1,-IPMT(InterestRate/12,1,DurationOfLoan-ROWS($C$4:C216)+1,Amortization[[#This Row],[số dư
đầu kỳ]]),IFERROR(-IPMT(InterestRate/12,1,Amortization[[#This Row],['#
còn lại]],D217),0)),0)</f>
        <v>490.99389168606302</v>
      </c>
      <c r="F216" s="19">
        <f ca="1">IFERROR(IF(AND(ValuesEntered,Amortization[[#This Row],[ngày
thanh toán]]&lt;&gt;""),-PPMT(InterestRate/12,1,DurationOfLoan-ROWS($C$4:C216)+1,Amortization[[#This Row],[số dư
đầu kỳ]]),""),0)</f>
        <v>580.2317221625392</v>
      </c>
      <c r="G216" s="19">
        <f ca="1">IF(Amortization[[#This Row],[ngày
thanh toán]]="",0,PropertyTaxAmount)</f>
        <v>375</v>
      </c>
      <c r="H216" s="19">
        <f ca="1">IF(Amortization[[#This Row],[ngày
thanh toán]]="",0,Amortization[[#This Row],[lãi suất]]+Amortization[[#This Row],[gốc]]+Amortization[[#This Row],[thuế
bất động sản]])</f>
        <v>1446.2256138486023</v>
      </c>
      <c r="I216" s="19">
        <f ca="1">IF(Amortization[[#This Row],[ngày
thanh toán]]="",0,Amortization[[#This Row],[số dư
đầu kỳ]]-Amortization[[#This Row],[gốc]])</f>
        <v>117838.53400465513</v>
      </c>
      <c r="J216" s="23">
        <f ca="1">IF(Amortization[[#This Row],[số dư
cuối kỳ]]&gt;0,LastRow-ROW(),0)</f>
        <v>147</v>
      </c>
    </row>
    <row r="217" spans="2:10" ht="15" customHeight="1" x14ac:dyDescent="0.25">
      <c r="B217" s="22">
        <f>ROWS($B$4:B217)</f>
        <v>214</v>
      </c>
      <c r="C217" s="13">
        <f ca="1">IF(ValuesEntered,IF(Amortization[[#This Row],['#]]&lt;=DurationOfLoan,IF(ROW()-ROW(Amortization[[#Headers],[ngày
thanh toán]])=1,LoanStart,IF(I216&gt;0,EDATE(C216,1),"")),""),"")</f>
        <v>49833</v>
      </c>
      <c r="D217" s="19">
        <f ca="1">IF(ROW()-ROW(Amortization[[#Headers],[số dư
đầu kỳ]])=1,LoanAmount,IF(Amortization[[#This Row],[ngày
thanh toán]]="",0,INDEX(Amortization[], ROW()-4,8)))</f>
        <v>117838.53400465513</v>
      </c>
      <c r="E217" s="19">
        <f ca="1">IF(ValuesEntered,IF(ROW()-ROW(Amortization[[#Headers],[lãi suất]])=1,-IPMT(InterestRate/12,1,DurationOfLoan-ROWS($C$4:C217)+1,Amortization[[#This Row],[số dư
đầu kỳ]]),IFERROR(-IPMT(InterestRate/12,1,Amortization[[#This Row],['#
còn lại]],D218),0)),0)</f>
        <v>488.56618604298717</v>
      </c>
      <c r="F217" s="19">
        <f ca="1">IFERROR(IF(AND(ValuesEntered,Amortization[[#This Row],[ngày
thanh toán]]&lt;&gt;""),-PPMT(InterestRate/12,1,DurationOfLoan-ROWS($C$4:C217)+1,Amortization[[#This Row],[số dư
đầu kỳ]]),""),0)</f>
        <v>582.64935433821643</v>
      </c>
      <c r="G217" s="19">
        <f ca="1">IF(Amortization[[#This Row],[ngày
thanh toán]]="",0,PropertyTaxAmount)</f>
        <v>375</v>
      </c>
      <c r="H217" s="19">
        <f ca="1">IF(Amortization[[#This Row],[ngày
thanh toán]]="",0,Amortization[[#This Row],[lãi suất]]+Amortization[[#This Row],[gốc]]+Amortization[[#This Row],[thuế
bất động sản]])</f>
        <v>1446.2155403812035</v>
      </c>
      <c r="I217" s="19">
        <f ca="1">IF(Amortization[[#This Row],[ngày
thanh toán]]="",0,Amortization[[#This Row],[số dư
đầu kỳ]]-Amortization[[#This Row],[gốc]])</f>
        <v>117255.88465031692</v>
      </c>
      <c r="J217" s="23">
        <f ca="1">IF(Amortization[[#This Row],[số dư
cuối kỳ]]&gt;0,LastRow-ROW(),0)</f>
        <v>146</v>
      </c>
    </row>
    <row r="218" spans="2:10" ht="15" customHeight="1" x14ac:dyDescent="0.25">
      <c r="B218" s="22">
        <f>ROWS($B$4:B218)</f>
        <v>215</v>
      </c>
      <c r="C218" s="13">
        <f ca="1">IF(ValuesEntered,IF(Amortization[[#This Row],['#]]&lt;=DurationOfLoan,IF(ROW()-ROW(Amortization[[#Headers],[ngày
thanh toán]])=1,LoanStart,IF(I217&gt;0,EDATE(C217,1),"")),""),"")</f>
        <v>49863</v>
      </c>
      <c r="D218" s="19">
        <f ca="1">IF(ROW()-ROW(Amortization[[#Headers],[số dư
đầu kỳ]])=1,LoanAmount,IF(Amortization[[#This Row],[ngày
thanh toán]]="",0,INDEX(Amortization[], ROW()-4,8)))</f>
        <v>117255.88465031692</v>
      </c>
      <c r="E218" s="19">
        <f ca="1">IF(ValuesEntered,IF(ROW()-ROW(Amortization[[#Headers],[lãi suất]])=1,-IPMT(InterestRate/12,1,DurationOfLoan-ROWS($C$4:C218)+1,Amortization[[#This Row],[số dư
đầu kỳ]]),IFERROR(-IPMT(InterestRate/12,1,Amortization[[#This Row],['#
còn lại]],D219),0)),0)</f>
        <v>486.12836495973175</v>
      </c>
      <c r="F218" s="19">
        <f ca="1">IFERROR(IF(AND(ValuesEntered,Amortization[[#This Row],[ngày
thanh toán]]&lt;&gt;""),-PPMT(InterestRate/12,1,DurationOfLoan-ROWS($C$4:C218)+1,Amortization[[#This Row],[số dư
đầu kỳ]]),""),0)</f>
        <v>585.07705998129222</v>
      </c>
      <c r="G218" s="19">
        <f ca="1">IF(Amortization[[#This Row],[ngày
thanh toán]]="",0,PropertyTaxAmount)</f>
        <v>375</v>
      </c>
      <c r="H218" s="19">
        <f ca="1">IF(Amortization[[#This Row],[ngày
thanh toán]]="",0,Amortization[[#This Row],[lãi suất]]+Amortization[[#This Row],[gốc]]+Amortization[[#This Row],[thuế
bất động sản]])</f>
        <v>1446.2054249410239</v>
      </c>
      <c r="I218" s="19">
        <f ca="1">IF(Amortization[[#This Row],[ngày
thanh toán]]="",0,Amortization[[#This Row],[số dư
đầu kỳ]]-Amortization[[#This Row],[gốc]])</f>
        <v>116670.80759033562</v>
      </c>
      <c r="J218" s="23">
        <f ca="1">IF(Amortization[[#This Row],[số dư
cuối kỳ]]&gt;0,LastRow-ROW(),0)</f>
        <v>145</v>
      </c>
    </row>
    <row r="219" spans="2:10" ht="15" customHeight="1" x14ac:dyDescent="0.25">
      <c r="B219" s="22">
        <f>ROWS($B$4:B219)</f>
        <v>216</v>
      </c>
      <c r="C219" s="13">
        <f ca="1">IF(ValuesEntered,IF(Amortization[[#This Row],['#]]&lt;=DurationOfLoan,IF(ROW()-ROW(Amortization[[#Headers],[ngày
thanh toán]])=1,LoanStart,IF(I218&gt;0,EDATE(C218,1),"")),""),"")</f>
        <v>49894</v>
      </c>
      <c r="D219" s="19">
        <f ca="1">IF(ROW()-ROW(Amortization[[#Headers],[số dư
đầu kỳ]])=1,LoanAmount,IF(Amortization[[#This Row],[ngày
thanh toán]]="",0,INDEX(Amortization[], ROW()-4,8)))</f>
        <v>116670.80759033562</v>
      </c>
      <c r="E219" s="19">
        <f ca="1">IF(ValuesEntered,IF(ROW()-ROW(Amortization[[#Headers],[lãi suất]])=1,-IPMT(InterestRate/12,1,DurationOfLoan-ROWS($C$4:C219)+1,Amortization[[#This Row],[số dư
đầu kỳ]]),IFERROR(-IPMT(InterestRate/12,1,Amortization[[#This Row],['#
còn lại]],D220),0)),0)</f>
        <v>483.68038628862945</v>
      </c>
      <c r="F219" s="19">
        <f ca="1">IFERROR(IF(AND(ValuesEntered,Amortization[[#This Row],[ngày
thanh toán]]&lt;&gt;""),-PPMT(InterestRate/12,1,DurationOfLoan-ROWS($C$4:C219)+1,Amortization[[#This Row],[số dư
đầu kỳ]]),""),0)</f>
        <v>587.51488106454769</v>
      </c>
      <c r="G219" s="19">
        <f ca="1">IF(Amortization[[#This Row],[ngày
thanh toán]]="",0,PropertyTaxAmount)</f>
        <v>375</v>
      </c>
      <c r="H219" s="19">
        <f ca="1">IF(Amortization[[#This Row],[ngày
thanh toán]]="",0,Amortization[[#This Row],[lãi suất]]+Amortization[[#This Row],[gốc]]+Amortization[[#This Row],[thuế
bất động sản]])</f>
        <v>1446.1952673531771</v>
      </c>
      <c r="I219" s="19">
        <f ca="1">IF(Amortization[[#This Row],[ngày
thanh toán]]="",0,Amortization[[#This Row],[số dư
đầu kỳ]]-Amortization[[#This Row],[gốc]])</f>
        <v>116083.29270927107</v>
      </c>
      <c r="J219" s="23">
        <f ca="1">IF(Amortization[[#This Row],[số dư
cuối kỳ]]&gt;0,LastRow-ROW(),0)</f>
        <v>144</v>
      </c>
    </row>
    <row r="220" spans="2:10" ht="15" customHeight="1" x14ac:dyDescent="0.25">
      <c r="B220" s="22">
        <f>ROWS($B$4:B220)</f>
        <v>217</v>
      </c>
      <c r="C220" s="13">
        <f ca="1">IF(ValuesEntered,IF(Amortization[[#This Row],['#]]&lt;=DurationOfLoan,IF(ROW()-ROW(Amortization[[#Headers],[ngày
thanh toán]])=1,LoanStart,IF(I219&gt;0,EDATE(C219,1),"")),""),"")</f>
        <v>49925</v>
      </c>
      <c r="D220" s="19">
        <f ca="1">IF(ROW()-ROW(Amortization[[#Headers],[số dư
đầu kỳ]])=1,LoanAmount,IF(Amortization[[#This Row],[ngày
thanh toán]]="",0,INDEX(Amortization[], ROW()-4,8)))</f>
        <v>116083.29270927107</v>
      </c>
      <c r="E220" s="19">
        <f ca="1">IF(ValuesEntered,IF(ROW()-ROW(Amortization[[#Headers],[lãi suất]])=1,-IPMT(InterestRate/12,1,DurationOfLoan-ROWS($C$4:C220)+1,Amortization[[#This Row],[số dư
đầu kỳ]]),IFERROR(-IPMT(InterestRate/12,1,Amortization[[#This Row],['#
còn lại]],D221),0)),0)</f>
        <v>481.22220770639757</v>
      </c>
      <c r="F220" s="19">
        <f ca="1">IFERROR(IF(AND(ValuesEntered,Amortization[[#This Row],[ngày
thanh toán]]&lt;&gt;""),-PPMT(InterestRate/12,1,DurationOfLoan-ROWS($C$4:C220)+1,Amortization[[#This Row],[số dư
đầu kỳ]]),""),0)</f>
        <v>589.96285973565</v>
      </c>
      <c r="G220" s="19">
        <f ca="1">IF(Amortization[[#This Row],[ngày
thanh toán]]="",0,PropertyTaxAmount)</f>
        <v>375</v>
      </c>
      <c r="H220" s="19">
        <f ca="1">IF(Amortization[[#This Row],[ngày
thanh toán]]="",0,Amortization[[#This Row],[lãi suất]]+Amortization[[#This Row],[gốc]]+Amortization[[#This Row],[thuế
bất động sản]])</f>
        <v>1446.1850674420475</v>
      </c>
      <c r="I220" s="19">
        <f ca="1">IF(Amortization[[#This Row],[ngày
thanh toán]]="",0,Amortization[[#This Row],[số dư
đầu kỳ]]-Amortization[[#This Row],[gốc]])</f>
        <v>115493.32984953542</v>
      </c>
      <c r="J220" s="23">
        <f ca="1">IF(Amortization[[#This Row],[số dư
cuối kỳ]]&gt;0,LastRow-ROW(),0)</f>
        <v>143</v>
      </c>
    </row>
    <row r="221" spans="2:10" ht="15" customHeight="1" x14ac:dyDescent="0.25">
      <c r="B221" s="22">
        <f>ROWS($B$4:B221)</f>
        <v>218</v>
      </c>
      <c r="C221" s="13">
        <f ca="1">IF(ValuesEntered,IF(Amortization[[#This Row],['#]]&lt;=DurationOfLoan,IF(ROW()-ROW(Amortization[[#Headers],[ngày
thanh toán]])=1,LoanStart,IF(I220&gt;0,EDATE(C220,1),"")),""),"")</f>
        <v>49955</v>
      </c>
      <c r="D221" s="19">
        <f ca="1">IF(ROW()-ROW(Amortization[[#Headers],[số dư
đầu kỳ]])=1,LoanAmount,IF(Amortization[[#This Row],[ngày
thanh toán]]="",0,INDEX(Amortization[], ROW()-4,8)))</f>
        <v>115493.32984953542</v>
      </c>
      <c r="E221" s="19">
        <f ca="1">IF(ValuesEntered,IF(ROW()-ROW(Amortization[[#Headers],[lãi suất]])=1,-IPMT(InterestRate/12,1,DurationOfLoan-ROWS($C$4:C221)+1,Amortization[[#This Row],[số dư
đầu kỳ]]),IFERROR(-IPMT(InterestRate/12,1,Amortization[[#This Row],['#
còn lại]],D222),0)),0)</f>
        <v>478.75378671340638</v>
      </c>
      <c r="F221" s="19">
        <f ca="1">IFERROR(IF(AND(ValuesEntered,Amortization[[#This Row],[ngày
thanh toán]]&lt;&gt;""),-PPMT(InterestRate/12,1,DurationOfLoan-ROWS($C$4:C221)+1,Amortization[[#This Row],[số dư
đầu kỳ]]),""),0)</f>
        <v>592.42103831788177</v>
      </c>
      <c r="G221" s="19">
        <f ca="1">IF(Amortization[[#This Row],[ngày
thanh toán]]="",0,PropertyTaxAmount)</f>
        <v>375</v>
      </c>
      <c r="H221" s="19">
        <f ca="1">IF(Amortization[[#This Row],[ngày
thanh toán]]="",0,Amortization[[#This Row],[lãi suất]]+Amortization[[#This Row],[gốc]]+Amortization[[#This Row],[thuế
bất động sản]])</f>
        <v>1446.174825031288</v>
      </c>
      <c r="I221" s="19">
        <f ca="1">IF(Amortization[[#This Row],[ngày
thanh toán]]="",0,Amortization[[#This Row],[số dư
đầu kỳ]]-Amortization[[#This Row],[gốc]])</f>
        <v>114900.90881121754</v>
      </c>
      <c r="J221" s="23">
        <f ca="1">IF(Amortization[[#This Row],[số dư
cuối kỳ]]&gt;0,LastRow-ROW(),0)</f>
        <v>142</v>
      </c>
    </row>
    <row r="222" spans="2:10" ht="15" customHeight="1" x14ac:dyDescent="0.25">
      <c r="B222" s="22">
        <f>ROWS($B$4:B222)</f>
        <v>219</v>
      </c>
      <c r="C222" s="13">
        <f ca="1">IF(ValuesEntered,IF(Amortization[[#This Row],['#]]&lt;=DurationOfLoan,IF(ROW()-ROW(Amortization[[#Headers],[ngày
thanh toán]])=1,LoanStart,IF(I221&gt;0,EDATE(C221,1),"")),""),"")</f>
        <v>49986</v>
      </c>
      <c r="D222" s="19">
        <f ca="1">IF(ROW()-ROW(Amortization[[#Headers],[số dư
đầu kỳ]])=1,LoanAmount,IF(Amortization[[#This Row],[ngày
thanh toán]]="",0,INDEX(Amortization[], ROW()-4,8)))</f>
        <v>114900.90881121754</v>
      </c>
      <c r="E222" s="19">
        <f ca="1">IF(ValuesEntered,IF(ROW()-ROW(Amortization[[#Headers],[lãi suất]])=1,-IPMT(InterestRate/12,1,DurationOfLoan-ROWS($C$4:C222)+1,Amortization[[#This Row],[số dư
đầu kỳ]]),IFERROR(-IPMT(InterestRate/12,1,Amortization[[#This Row],['#
còn lại]],D223),0)),0)</f>
        <v>476.27508063294442</v>
      </c>
      <c r="F222" s="19">
        <f ca="1">IFERROR(IF(AND(ValuesEntered,Amortization[[#This Row],[ngày
thanh toán]]&lt;&gt;""),-PPMT(InterestRate/12,1,DurationOfLoan-ROWS($C$4:C222)+1,Amortization[[#This Row],[số dư
đầu kỳ]]),""),0)</f>
        <v>594.88945931087301</v>
      </c>
      <c r="G222" s="19">
        <f ca="1">IF(Amortization[[#This Row],[ngày
thanh toán]]="",0,PropertyTaxAmount)</f>
        <v>375</v>
      </c>
      <c r="H222" s="19">
        <f ca="1">IF(Amortization[[#This Row],[ngày
thanh toán]]="",0,Amortization[[#This Row],[lãi suất]]+Amortization[[#This Row],[gốc]]+Amortization[[#This Row],[thuế
bất động sản]])</f>
        <v>1446.1645399438175</v>
      </c>
      <c r="I222" s="19">
        <f ca="1">IF(Amortization[[#This Row],[ngày
thanh toán]]="",0,Amortization[[#This Row],[số dư
đầu kỳ]]-Amortization[[#This Row],[gốc]])</f>
        <v>114306.01935190667</v>
      </c>
      <c r="J222" s="23">
        <f ca="1">IF(Amortization[[#This Row],[số dư
cuối kỳ]]&gt;0,LastRow-ROW(),0)</f>
        <v>141</v>
      </c>
    </row>
    <row r="223" spans="2:10" ht="15" customHeight="1" x14ac:dyDescent="0.25">
      <c r="B223" s="22">
        <f>ROWS($B$4:B223)</f>
        <v>220</v>
      </c>
      <c r="C223" s="13">
        <f ca="1">IF(ValuesEntered,IF(Amortization[[#This Row],['#]]&lt;=DurationOfLoan,IF(ROW()-ROW(Amortization[[#Headers],[ngày
thanh toán]])=1,LoanStart,IF(I222&gt;0,EDATE(C222,1),"")),""),"")</f>
        <v>50016</v>
      </c>
      <c r="D223" s="19">
        <f ca="1">IF(ROW()-ROW(Amortization[[#Headers],[số dư
đầu kỳ]])=1,LoanAmount,IF(Amortization[[#This Row],[ngày
thanh toán]]="",0,INDEX(Amortization[], ROW()-4,8)))</f>
        <v>114306.01935190667</v>
      </c>
      <c r="E223" s="19">
        <f ca="1">IF(ValuesEntered,IF(ROW()-ROW(Amortization[[#Headers],[lãi suất]])=1,-IPMT(InterestRate/12,1,DurationOfLoan-ROWS($C$4:C223)+1,Amortization[[#This Row],[số dư
đầu kỳ]]),IFERROR(-IPMT(InterestRate/12,1,Amortization[[#This Row],['#
còn lại]],D224),0)),0)</f>
        <v>473.78604661048053</v>
      </c>
      <c r="F223" s="19">
        <f ca="1">IFERROR(IF(AND(ValuesEntered,Amortization[[#This Row],[ngày
thanh toán]]&lt;&gt;""),-PPMT(InterestRate/12,1,DurationOfLoan-ROWS($C$4:C223)+1,Amortization[[#This Row],[số dư
đầu kỳ]]),""),0)</f>
        <v>597.36816539133508</v>
      </c>
      <c r="G223" s="19">
        <f ca="1">IF(Amortization[[#This Row],[ngày
thanh toán]]="",0,PropertyTaxAmount)</f>
        <v>375</v>
      </c>
      <c r="H223" s="19">
        <f ca="1">IF(Amortization[[#This Row],[ngày
thanh toán]]="",0,Amortization[[#This Row],[lãi suất]]+Amortization[[#This Row],[gốc]]+Amortization[[#This Row],[thuế
bất động sản]])</f>
        <v>1446.1542120018157</v>
      </c>
      <c r="I223" s="19">
        <f ca="1">IF(Amortization[[#This Row],[ngày
thanh toán]]="",0,Amortization[[#This Row],[số dư
đầu kỳ]]-Amortization[[#This Row],[gốc]])</f>
        <v>113708.65118651533</v>
      </c>
      <c r="J223" s="23">
        <f ca="1">IF(Amortization[[#This Row],[số dư
cuối kỳ]]&gt;0,LastRow-ROW(),0)</f>
        <v>140</v>
      </c>
    </row>
    <row r="224" spans="2:10" ht="15" customHeight="1" x14ac:dyDescent="0.25">
      <c r="B224" s="22">
        <f>ROWS($B$4:B224)</f>
        <v>221</v>
      </c>
      <c r="C224" s="13">
        <f ca="1">IF(ValuesEntered,IF(Amortization[[#This Row],['#]]&lt;=DurationOfLoan,IF(ROW()-ROW(Amortization[[#Headers],[ngày
thanh toán]])=1,LoanStart,IF(I223&gt;0,EDATE(C223,1),"")),""),"")</f>
        <v>50047</v>
      </c>
      <c r="D224" s="19">
        <f ca="1">IF(ROW()-ROW(Amortization[[#Headers],[số dư
đầu kỳ]])=1,LoanAmount,IF(Amortization[[#This Row],[ngày
thanh toán]]="",0,INDEX(Amortization[], ROW()-4,8)))</f>
        <v>113708.65118651533</v>
      </c>
      <c r="E224" s="19">
        <f ca="1">IF(ValuesEntered,IF(ROW()-ROW(Amortization[[#Headers],[lãi suất]])=1,-IPMT(InterestRate/12,1,DurationOfLoan-ROWS($C$4:C224)+1,Amortization[[#This Row],[số dư
đầu kỳ]]),IFERROR(-IPMT(InterestRate/12,1,Amortization[[#This Row],['#
còn lại]],D225),0)),0)</f>
        <v>471.28664161292301</v>
      </c>
      <c r="F224" s="19">
        <f ca="1">IFERROR(IF(AND(ValuesEntered,Amortization[[#This Row],[ngày
thanh toán]]&lt;&gt;""),-PPMT(InterestRate/12,1,DurationOfLoan-ROWS($C$4:C224)+1,Amortization[[#This Row],[số dư
đầu kỳ]]),""),0)</f>
        <v>599.85719941379887</v>
      </c>
      <c r="G224" s="19">
        <f ca="1">IF(Amortization[[#This Row],[ngày
thanh toán]]="",0,PropertyTaxAmount)</f>
        <v>375</v>
      </c>
      <c r="H224" s="19">
        <f ca="1">IF(Amortization[[#This Row],[ngày
thanh toán]]="",0,Amortization[[#This Row],[lãi suất]]+Amortization[[#This Row],[gốc]]+Amortization[[#This Row],[thuế
bất động sản]])</f>
        <v>1446.1438410267219</v>
      </c>
      <c r="I224" s="19">
        <f ca="1">IF(Amortization[[#This Row],[ngày
thanh toán]]="",0,Amortization[[#This Row],[số dư
đầu kỳ]]-Amortization[[#This Row],[gốc]])</f>
        <v>113108.79398710153</v>
      </c>
      <c r="J224" s="23">
        <f ca="1">IF(Amortization[[#This Row],[số dư
cuối kỳ]]&gt;0,LastRow-ROW(),0)</f>
        <v>139</v>
      </c>
    </row>
    <row r="225" spans="2:10" ht="15" customHeight="1" x14ac:dyDescent="0.25">
      <c r="B225" s="22">
        <f>ROWS($B$4:B225)</f>
        <v>222</v>
      </c>
      <c r="C225" s="13">
        <f ca="1">IF(ValuesEntered,IF(Amortization[[#This Row],['#]]&lt;=DurationOfLoan,IF(ROW()-ROW(Amortization[[#Headers],[ngày
thanh toán]])=1,LoanStart,IF(I224&gt;0,EDATE(C224,1),"")),""),"")</f>
        <v>50078</v>
      </c>
      <c r="D225" s="19">
        <f ca="1">IF(ROW()-ROW(Amortization[[#Headers],[số dư
đầu kỳ]])=1,LoanAmount,IF(Amortization[[#This Row],[ngày
thanh toán]]="",0,INDEX(Amortization[], ROW()-4,8)))</f>
        <v>113108.79398710153</v>
      </c>
      <c r="E225" s="19">
        <f ca="1">IF(ValuesEntered,IF(ROW()-ROW(Amortization[[#Headers],[lãi suất]])=1,-IPMT(InterestRate/12,1,DurationOfLoan-ROWS($C$4:C225)+1,Amortization[[#This Row],[số dư
đầu kỳ]]),IFERROR(-IPMT(InterestRate/12,1,Amortization[[#This Row],['#
còn lại]],D226),0)),0)</f>
        <v>468.77682242787569</v>
      </c>
      <c r="F225" s="19">
        <f ca="1">IFERROR(IF(AND(ValuesEntered,Amortization[[#This Row],[ngày
thanh toán]]&lt;&gt;""),-PPMT(InterestRate/12,1,DurationOfLoan-ROWS($C$4:C225)+1,Amortization[[#This Row],[số dư
đầu kỳ]]),""),0)</f>
        <v>602.35660441135622</v>
      </c>
      <c r="G225" s="19">
        <f ca="1">IF(Amortization[[#This Row],[ngày
thanh toán]]="",0,PropertyTaxAmount)</f>
        <v>375</v>
      </c>
      <c r="H225" s="19">
        <f ca="1">IF(Amortization[[#This Row],[ngày
thanh toán]]="",0,Amortization[[#This Row],[lãi suất]]+Amortization[[#This Row],[gốc]]+Amortization[[#This Row],[thuế
bất động sản]])</f>
        <v>1446.133426839232</v>
      </c>
      <c r="I225" s="19">
        <f ca="1">IF(Amortization[[#This Row],[ngày
thanh toán]]="",0,Amortization[[#This Row],[số dư
đầu kỳ]]-Amortization[[#This Row],[gốc]])</f>
        <v>112506.43738269017</v>
      </c>
      <c r="J225" s="23">
        <f ca="1">IF(Amortization[[#This Row],[số dư
cuối kỳ]]&gt;0,LastRow-ROW(),0)</f>
        <v>138</v>
      </c>
    </row>
    <row r="226" spans="2:10" ht="15" customHeight="1" x14ac:dyDescent="0.25">
      <c r="B226" s="22">
        <f>ROWS($B$4:B226)</f>
        <v>223</v>
      </c>
      <c r="C226" s="13">
        <f ca="1">IF(ValuesEntered,IF(Amortization[[#This Row],['#]]&lt;=DurationOfLoan,IF(ROW()-ROW(Amortization[[#Headers],[ngày
thanh toán]])=1,LoanStart,IF(I225&gt;0,EDATE(C225,1),"")),""),"")</f>
        <v>50106</v>
      </c>
      <c r="D226" s="19">
        <f ca="1">IF(ROW()-ROW(Amortization[[#Headers],[số dư
đầu kỳ]])=1,LoanAmount,IF(Amortization[[#This Row],[ngày
thanh toán]]="",0,INDEX(Amortization[], ROW()-4,8)))</f>
        <v>112506.43738269017</v>
      </c>
      <c r="E226" s="19">
        <f ca="1">IF(ValuesEntered,IF(ROW()-ROW(Amortization[[#Headers],[lãi suất]])=1,-IPMT(InterestRate/12,1,DurationOfLoan-ROWS($C$4:C226)+1,Amortization[[#This Row],[số dư
đầu kỳ]]),IFERROR(-IPMT(InterestRate/12,1,Amortization[[#This Row],['#
còn lại]],D227),0)),0)</f>
        <v>466.25654566289069</v>
      </c>
      <c r="F226" s="19">
        <f ca="1">IFERROR(IF(AND(ValuesEntered,Amortization[[#This Row],[ngày
thanh toán]]&lt;&gt;""),-PPMT(InterestRate/12,1,DurationOfLoan-ROWS($C$4:C226)+1,Amortization[[#This Row],[số dư
đầu kỳ]]),""),0)</f>
        <v>604.86642359640371</v>
      </c>
      <c r="G226" s="19">
        <f ca="1">IF(Amortization[[#This Row],[ngày
thanh toán]]="",0,PropertyTaxAmount)</f>
        <v>375</v>
      </c>
      <c r="H226" s="19">
        <f ca="1">IF(Amortization[[#This Row],[ngày
thanh toán]]="",0,Amortization[[#This Row],[lãi suất]]+Amortization[[#This Row],[gốc]]+Amortization[[#This Row],[thuế
bất động sản]])</f>
        <v>1446.1229692592945</v>
      </c>
      <c r="I226" s="19">
        <f ca="1">IF(Amortization[[#This Row],[ngày
thanh toán]]="",0,Amortization[[#This Row],[số dư
đầu kỳ]]-Amortization[[#This Row],[gốc]])</f>
        <v>111901.57095909376</v>
      </c>
      <c r="J226" s="23">
        <f ca="1">IF(Amortization[[#This Row],[số dư
cuối kỳ]]&gt;0,LastRow-ROW(),0)</f>
        <v>137</v>
      </c>
    </row>
    <row r="227" spans="2:10" ht="15" customHeight="1" x14ac:dyDescent="0.25">
      <c r="B227" s="22">
        <f>ROWS($B$4:B227)</f>
        <v>224</v>
      </c>
      <c r="C227" s="13">
        <f ca="1">IF(ValuesEntered,IF(Amortization[[#This Row],['#]]&lt;=DurationOfLoan,IF(ROW()-ROW(Amortization[[#Headers],[ngày
thanh toán]])=1,LoanStart,IF(I226&gt;0,EDATE(C226,1),"")),""),"")</f>
        <v>50137</v>
      </c>
      <c r="D227" s="19">
        <f ca="1">IF(ROW()-ROW(Amortization[[#Headers],[số dư
đầu kỳ]])=1,LoanAmount,IF(Amortization[[#This Row],[ngày
thanh toán]]="",0,INDEX(Amortization[], ROW()-4,8)))</f>
        <v>111901.57095909376</v>
      </c>
      <c r="E227" s="19">
        <f ca="1">IF(ValuesEntered,IF(ROW()-ROW(Amortization[[#Headers],[lãi suất]])=1,-IPMT(InterestRate/12,1,DurationOfLoan-ROWS($C$4:C227)+1,Amortization[[#This Row],[số dư
đầu kỳ]]),IFERROR(-IPMT(InterestRate/12,1,Amortization[[#This Row],['#
còn lại]],D228),0)),0)</f>
        <v>463.72576774471821</v>
      </c>
      <c r="F227" s="19">
        <f ca="1">IFERROR(IF(AND(ValuesEntered,Amortization[[#This Row],[ngày
thanh toán]]&lt;&gt;""),-PPMT(InterestRate/12,1,DurationOfLoan-ROWS($C$4:C227)+1,Amortization[[#This Row],[số dư
đầu kỳ]]),""),0)</f>
        <v>607.38670036138853</v>
      </c>
      <c r="G227" s="19">
        <f ca="1">IF(Amortization[[#This Row],[ngày
thanh toán]]="",0,PropertyTaxAmount)</f>
        <v>375</v>
      </c>
      <c r="H227" s="19">
        <f ca="1">IF(Amortization[[#This Row],[ngày
thanh toán]]="",0,Amortization[[#This Row],[lãi suất]]+Amortization[[#This Row],[gốc]]+Amortization[[#This Row],[thuế
bất động sản]])</f>
        <v>1446.1124681061067</v>
      </c>
      <c r="I227" s="19">
        <f ca="1">IF(Amortization[[#This Row],[ngày
thanh toán]]="",0,Amortization[[#This Row],[số dư
đầu kỳ]]-Amortization[[#This Row],[gốc]])</f>
        <v>111294.18425873238</v>
      </c>
      <c r="J227" s="23">
        <f ca="1">IF(Amortization[[#This Row],[số dư
cuối kỳ]]&gt;0,LastRow-ROW(),0)</f>
        <v>136</v>
      </c>
    </row>
    <row r="228" spans="2:10" ht="15" customHeight="1" x14ac:dyDescent="0.25">
      <c r="B228" s="22">
        <f>ROWS($B$4:B228)</f>
        <v>225</v>
      </c>
      <c r="C228" s="13">
        <f ca="1">IF(ValuesEntered,IF(Amortization[[#This Row],['#]]&lt;=DurationOfLoan,IF(ROW()-ROW(Amortization[[#Headers],[ngày
thanh toán]])=1,LoanStart,IF(I227&gt;0,EDATE(C227,1),"")),""),"")</f>
        <v>50167</v>
      </c>
      <c r="D228" s="19">
        <f ca="1">IF(ROW()-ROW(Amortization[[#Headers],[số dư
đầu kỳ]])=1,LoanAmount,IF(Amortization[[#This Row],[ngày
thanh toán]]="",0,INDEX(Amortization[], ROW()-4,8)))</f>
        <v>111294.18425873238</v>
      </c>
      <c r="E228" s="19">
        <f ca="1">IF(ValuesEntered,IF(ROW()-ROW(Amortization[[#Headers],[lãi suất]])=1,-IPMT(InterestRate/12,1,DurationOfLoan-ROWS($C$4:C228)+1,Amortization[[#This Row],[số dư
đầu kỳ]]),IFERROR(-IPMT(InterestRate/12,1,Amortization[[#This Row],['#
còn lại]],D229),0)),0)</f>
        <v>461.18444491855342</v>
      </c>
      <c r="F228" s="19">
        <f ca="1">IFERROR(IF(AND(ValuesEntered,Amortization[[#This Row],[ngày
thanh toán]]&lt;&gt;""),-PPMT(InterestRate/12,1,DurationOfLoan-ROWS($C$4:C228)+1,Amortization[[#This Row],[số dư
đầu kỳ]]),""),0)</f>
        <v>609.91747827956101</v>
      </c>
      <c r="G228" s="19">
        <f ca="1">IF(Amortization[[#This Row],[ngày
thanh toán]]="",0,PropertyTaxAmount)</f>
        <v>375</v>
      </c>
      <c r="H228" s="19">
        <f ca="1">IF(Amortization[[#This Row],[ngày
thanh toán]]="",0,Amortization[[#This Row],[lãi suất]]+Amortization[[#This Row],[gốc]]+Amortization[[#This Row],[thuế
bất động sản]])</f>
        <v>1446.1019231981145</v>
      </c>
      <c r="I228" s="19">
        <f ca="1">IF(Amortization[[#This Row],[ngày
thanh toán]]="",0,Amortization[[#This Row],[số dư
đầu kỳ]]-Amortization[[#This Row],[gốc]])</f>
        <v>110684.26678045282</v>
      </c>
      <c r="J228" s="23">
        <f ca="1">IF(Amortization[[#This Row],[số dư
cuối kỳ]]&gt;0,LastRow-ROW(),0)</f>
        <v>135</v>
      </c>
    </row>
    <row r="229" spans="2:10" ht="15" customHeight="1" x14ac:dyDescent="0.25">
      <c r="B229" s="22">
        <f>ROWS($B$4:B229)</f>
        <v>226</v>
      </c>
      <c r="C229" s="13">
        <f ca="1">IF(ValuesEntered,IF(Amortization[[#This Row],['#]]&lt;=DurationOfLoan,IF(ROW()-ROW(Amortization[[#Headers],[ngày
thanh toán]])=1,LoanStart,IF(I228&gt;0,EDATE(C228,1),"")),""),"")</f>
        <v>50198</v>
      </c>
      <c r="D229" s="19">
        <f ca="1">IF(ROW()-ROW(Amortization[[#Headers],[số dư
đầu kỳ]])=1,LoanAmount,IF(Amortization[[#This Row],[ngày
thanh toán]]="",0,INDEX(Amortization[], ROW()-4,8)))</f>
        <v>110684.26678045282</v>
      </c>
      <c r="E229" s="19">
        <f ca="1">IF(ValuesEntered,IF(ROW()-ROW(Amortization[[#Headers],[lãi suất]])=1,-IPMT(InterestRate/12,1,DurationOfLoan-ROWS($C$4:C229)+1,Amortization[[#This Row],[số dư
đầu kỳ]]),IFERROR(-IPMT(InterestRate/12,1,Amortization[[#This Row],['#
còn lại]],D230),0)),0)</f>
        <v>458.63253324727958</v>
      </c>
      <c r="F229" s="19">
        <f ca="1">IFERROR(IF(AND(ValuesEntered,Amortization[[#This Row],[ngày
thanh toán]]&lt;&gt;""),-PPMT(InterestRate/12,1,DurationOfLoan-ROWS($C$4:C229)+1,Amortization[[#This Row],[số dư
đầu kỳ]]),""),0)</f>
        <v>612.45880110572591</v>
      </c>
      <c r="G229" s="19">
        <f ca="1">IF(Amortization[[#This Row],[ngày
thanh toán]]="",0,PropertyTaxAmount)</f>
        <v>375</v>
      </c>
      <c r="H229" s="19">
        <f ca="1">IF(Amortization[[#This Row],[ngày
thanh toán]]="",0,Amortization[[#This Row],[lãi suất]]+Amortization[[#This Row],[gốc]]+Amortization[[#This Row],[thuế
bất động sản]])</f>
        <v>1446.0913343530055</v>
      </c>
      <c r="I229" s="19">
        <f ca="1">IF(Amortization[[#This Row],[ngày
thanh toán]]="",0,Amortization[[#This Row],[số dư
đầu kỳ]]-Amortization[[#This Row],[gốc]])</f>
        <v>110071.8079793471</v>
      </c>
      <c r="J229" s="23">
        <f ca="1">IF(Amortization[[#This Row],[số dư
cuối kỳ]]&gt;0,LastRow-ROW(),0)</f>
        <v>134</v>
      </c>
    </row>
    <row r="230" spans="2:10" ht="15" customHeight="1" x14ac:dyDescent="0.25">
      <c r="B230" s="22">
        <f>ROWS($B$4:B230)</f>
        <v>227</v>
      </c>
      <c r="C230" s="13">
        <f ca="1">IF(ValuesEntered,IF(Amortization[[#This Row],['#]]&lt;=DurationOfLoan,IF(ROW()-ROW(Amortization[[#Headers],[ngày
thanh toán]])=1,LoanStart,IF(I229&gt;0,EDATE(C229,1),"")),""),"")</f>
        <v>50228</v>
      </c>
      <c r="D230" s="19">
        <f ca="1">IF(ROW()-ROW(Amortization[[#Headers],[số dư
đầu kỳ]])=1,LoanAmount,IF(Amortization[[#This Row],[ngày
thanh toán]]="",0,INDEX(Amortization[], ROW()-4,8)))</f>
        <v>110071.8079793471</v>
      </c>
      <c r="E230" s="19">
        <f ca="1">IF(ValuesEntered,IF(ROW()-ROW(Amortization[[#Headers],[lãi suất]])=1,-IPMT(InterestRate/12,1,DurationOfLoan-ROWS($C$4:C230)+1,Amortization[[#This Row],[số dư
đầu kỳ]]),IFERROR(-IPMT(InterestRate/12,1,Amortization[[#This Row],['#
còn lại]],D231),0)),0)</f>
        <v>456.06998861070872</v>
      </c>
      <c r="F230" s="19">
        <f ca="1">IFERROR(IF(AND(ValuesEntered,Amortization[[#This Row],[ngày
thanh toán]]&lt;&gt;""),-PPMT(InterestRate/12,1,DurationOfLoan-ROWS($C$4:C230)+1,Amortization[[#This Row],[số dư
đầu kỳ]]),""),0)</f>
        <v>615.01071277699998</v>
      </c>
      <c r="G230" s="19">
        <f ca="1">IF(Amortization[[#This Row],[ngày
thanh toán]]="",0,PropertyTaxAmount)</f>
        <v>375</v>
      </c>
      <c r="H230" s="19">
        <f ca="1">IF(Amortization[[#This Row],[ngày
thanh toán]]="",0,Amortization[[#This Row],[lãi suất]]+Amortization[[#This Row],[gốc]]+Amortization[[#This Row],[thuế
bất động sản]])</f>
        <v>1446.0807013877088</v>
      </c>
      <c r="I230" s="19">
        <f ca="1">IF(Amortization[[#This Row],[ngày
thanh toán]]="",0,Amortization[[#This Row],[số dư
đầu kỳ]]-Amortization[[#This Row],[gốc]])</f>
        <v>109456.79726657009</v>
      </c>
      <c r="J230" s="23">
        <f ca="1">IF(Amortization[[#This Row],[số dư
cuối kỳ]]&gt;0,LastRow-ROW(),0)</f>
        <v>133</v>
      </c>
    </row>
    <row r="231" spans="2:10" ht="15" customHeight="1" x14ac:dyDescent="0.25">
      <c r="B231" s="22">
        <f>ROWS($B$4:B231)</f>
        <v>228</v>
      </c>
      <c r="C231" s="13">
        <f ca="1">IF(ValuesEntered,IF(Amortization[[#This Row],['#]]&lt;=DurationOfLoan,IF(ROW()-ROW(Amortization[[#Headers],[ngày
thanh toán]])=1,LoanStart,IF(I230&gt;0,EDATE(C230,1),"")),""),"")</f>
        <v>50259</v>
      </c>
      <c r="D231" s="19">
        <f ca="1">IF(ROW()-ROW(Amortization[[#Headers],[số dư
đầu kỳ]])=1,LoanAmount,IF(Amortization[[#This Row],[ngày
thanh toán]]="",0,INDEX(Amortization[], ROW()-4,8)))</f>
        <v>109456.79726657009</v>
      </c>
      <c r="E231" s="19">
        <f ca="1">IF(ValuesEntered,IF(ROW()-ROW(Amortization[[#Headers],[lãi suất]])=1,-IPMT(InterestRate/12,1,DurationOfLoan-ROWS($C$4:C231)+1,Amortization[[#This Row],[số dư
đầu kỳ]]),IFERROR(-IPMT(InterestRate/12,1,Amortization[[#This Row],['#
còn lại]],D232),0)),0)</f>
        <v>453.49676670481881</v>
      </c>
      <c r="F231" s="19">
        <f ca="1">IFERROR(IF(AND(ValuesEntered,Amortization[[#This Row],[ngày
thanh toán]]&lt;&gt;""),-PPMT(InterestRate/12,1,DurationOfLoan-ROWS($C$4:C231)+1,Amortization[[#This Row],[số dư
đầu kỳ]]),""),0)</f>
        <v>617.57325741357079</v>
      </c>
      <c r="G231" s="19">
        <f ca="1">IF(Amortization[[#This Row],[ngày
thanh toán]]="",0,PropertyTaxAmount)</f>
        <v>375</v>
      </c>
      <c r="H231" s="19">
        <f ca="1">IF(Amortization[[#This Row],[ngày
thanh toán]]="",0,Amortization[[#This Row],[lãi suất]]+Amortization[[#This Row],[gốc]]+Amortization[[#This Row],[thuế
bất động sản]])</f>
        <v>1446.0700241183895</v>
      </c>
      <c r="I231" s="19">
        <f ca="1">IF(Amortization[[#This Row],[ngày
thanh toán]]="",0,Amortization[[#This Row],[số dư
đầu kỳ]]-Amortization[[#This Row],[gốc]])</f>
        <v>108839.22400915652</v>
      </c>
      <c r="J231" s="23">
        <f ca="1">IF(Amortization[[#This Row],[số dư
cuối kỳ]]&gt;0,LastRow-ROW(),0)</f>
        <v>132</v>
      </c>
    </row>
    <row r="232" spans="2:10" ht="15" customHeight="1" x14ac:dyDescent="0.25">
      <c r="B232" s="22">
        <f>ROWS($B$4:B232)</f>
        <v>229</v>
      </c>
      <c r="C232" s="13">
        <f ca="1">IF(ValuesEntered,IF(Amortization[[#This Row],['#]]&lt;=DurationOfLoan,IF(ROW()-ROW(Amortization[[#Headers],[ngày
thanh toán]])=1,LoanStart,IF(I231&gt;0,EDATE(C231,1),"")),""),"")</f>
        <v>50290</v>
      </c>
      <c r="D232" s="19">
        <f ca="1">IF(ROW()-ROW(Amortization[[#Headers],[số dư
đầu kỳ]])=1,LoanAmount,IF(Amortization[[#This Row],[ngày
thanh toán]]="",0,INDEX(Amortization[], ROW()-4,8)))</f>
        <v>108839.22400915652</v>
      </c>
      <c r="E232" s="19">
        <f ca="1">IF(ValuesEntered,IF(ROW()-ROW(Amortization[[#Headers],[lãi suất]])=1,-IPMT(InterestRate/12,1,DurationOfLoan-ROWS($C$4:C232)+1,Amortization[[#This Row],[số dư
đầu kỳ]]),IFERROR(-IPMT(InterestRate/12,1,Amortization[[#This Row],['#
còn lại]],D233),0)),0)</f>
        <v>450.91282304098775</v>
      </c>
      <c r="F232" s="19">
        <f ca="1">IFERROR(IF(AND(ValuesEntered,Amortization[[#This Row],[ngày
thanh toán]]&lt;&gt;""),-PPMT(InterestRate/12,1,DurationOfLoan-ROWS($C$4:C232)+1,Amortization[[#This Row],[số dư
đầu kỳ]]),""),0)</f>
        <v>620.14647931946058</v>
      </c>
      <c r="G232" s="19">
        <f ca="1">IF(Amortization[[#This Row],[ngày
thanh toán]]="",0,PropertyTaxAmount)</f>
        <v>375</v>
      </c>
      <c r="H232" s="19">
        <f ca="1">IF(Amortization[[#This Row],[ngày
thanh toán]]="",0,Amortization[[#This Row],[lãi suất]]+Amortization[[#This Row],[gốc]]+Amortization[[#This Row],[thuế
bất động sản]])</f>
        <v>1446.0593023604483</v>
      </c>
      <c r="I232" s="19">
        <f ca="1">IF(Amortization[[#This Row],[ngày
thanh toán]]="",0,Amortization[[#This Row],[số dư
đầu kỳ]]-Amortization[[#This Row],[gốc]])</f>
        <v>108219.07752983706</v>
      </c>
      <c r="J232" s="23">
        <f ca="1">IF(Amortization[[#This Row],[số dư
cuối kỳ]]&gt;0,LastRow-ROW(),0)</f>
        <v>131</v>
      </c>
    </row>
    <row r="233" spans="2:10" ht="15" customHeight="1" x14ac:dyDescent="0.25">
      <c r="B233" s="22">
        <f>ROWS($B$4:B233)</f>
        <v>230</v>
      </c>
      <c r="C233" s="13">
        <f ca="1">IF(ValuesEntered,IF(Amortization[[#This Row],['#]]&lt;=DurationOfLoan,IF(ROW()-ROW(Amortization[[#Headers],[ngày
thanh toán]])=1,LoanStart,IF(I232&gt;0,EDATE(C232,1),"")),""),"")</f>
        <v>50320</v>
      </c>
      <c r="D233" s="19">
        <f ca="1">IF(ROW()-ROW(Amortization[[#Headers],[số dư
đầu kỳ]])=1,LoanAmount,IF(Amortization[[#This Row],[ngày
thanh toán]]="",0,INDEX(Amortization[], ROW()-4,8)))</f>
        <v>108219.07752983706</v>
      </c>
      <c r="E233" s="19">
        <f ca="1">IF(ValuesEntered,IF(ROW()-ROW(Amortization[[#Headers],[lãi suất]])=1,-IPMT(InterestRate/12,1,DurationOfLoan-ROWS($C$4:C233)+1,Amortization[[#This Row],[số dư
đầu kỳ]]),IFERROR(-IPMT(InterestRate/12,1,Amortization[[#This Row],['#
còn lại]],D234),0)),0)</f>
        <v>448.31811294522402</v>
      </c>
      <c r="F233" s="19">
        <f ca="1">IFERROR(IF(AND(ValuesEntered,Amortization[[#This Row],[ngày
thanh toán]]&lt;&gt;""),-PPMT(InterestRate/12,1,DurationOfLoan-ROWS($C$4:C233)+1,Amortization[[#This Row],[số dư
đầu kỳ]]),""),0)</f>
        <v>622.73042298329153</v>
      </c>
      <c r="G233" s="19">
        <f ca="1">IF(Amortization[[#This Row],[ngày
thanh toán]]="",0,PropertyTaxAmount)</f>
        <v>375</v>
      </c>
      <c r="H233" s="19">
        <f ca="1">IF(Amortization[[#This Row],[ngày
thanh toán]]="",0,Amortization[[#This Row],[lãi suất]]+Amortization[[#This Row],[gốc]]+Amortization[[#This Row],[thuế
bất động sản]])</f>
        <v>1446.0485359285155</v>
      </c>
      <c r="I233" s="19">
        <f ca="1">IF(Amortization[[#This Row],[ngày
thanh toán]]="",0,Amortization[[#This Row],[số dư
đầu kỳ]]-Amortization[[#This Row],[gốc]])</f>
        <v>107596.34710685376</v>
      </c>
      <c r="J233" s="23">
        <f ca="1">IF(Amortization[[#This Row],[số dư
cuối kỳ]]&gt;0,LastRow-ROW(),0)</f>
        <v>130</v>
      </c>
    </row>
    <row r="234" spans="2:10" ht="15" customHeight="1" x14ac:dyDescent="0.25">
      <c r="B234" s="22">
        <f>ROWS($B$4:B234)</f>
        <v>231</v>
      </c>
      <c r="C234" s="13">
        <f ca="1">IF(ValuesEntered,IF(Amortization[[#This Row],['#]]&lt;=DurationOfLoan,IF(ROW()-ROW(Amortization[[#Headers],[ngày
thanh toán]])=1,LoanStart,IF(I233&gt;0,EDATE(C233,1),"")),""),"")</f>
        <v>50351</v>
      </c>
      <c r="D234" s="19">
        <f ca="1">IF(ROW()-ROW(Amortization[[#Headers],[số dư
đầu kỳ]])=1,LoanAmount,IF(Amortization[[#This Row],[ngày
thanh toán]]="",0,INDEX(Amortization[], ROW()-4,8)))</f>
        <v>107596.34710685376</v>
      </c>
      <c r="E234" s="19">
        <f ca="1">IF(ValuesEntered,IF(ROW()-ROW(Amortization[[#Headers],[lãi suất]])=1,-IPMT(InterestRate/12,1,DurationOfLoan-ROWS($C$4:C234)+1,Amortization[[#This Row],[số dư
đầu kỳ]]),IFERROR(-IPMT(InterestRate/12,1,Amortization[[#This Row],['#
còn lại]],D235),0)),0)</f>
        <v>445.7125915573946</v>
      </c>
      <c r="F234" s="19">
        <f ca="1">IFERROR(IF(AND(ValuesEntered,Amortization[[#This Row],[ngày
thanh toán]]&lt;&gt;""),-PPMT(InterestRate/12,1,DurationOfLoan-ROWS($C$4:C234)+1,Amortization[[#This Row],[số dư
đầu kỳ]]),""),0)</f>
        <v>625.32513307905538</v>
      </c>
      <c r="G234" s="19">
        <f ca="1">IF(Amortization[[#This Row],[ngày
thanh toán]]="",0,PropertyTaxAmount)</f>
        <v>375</v>
      </c>
      <c r="H234" s="19">
        <f ca="1">IF(Amortization[[#This Row],[ngày
thanh toán]]="",0,Amortization[[#This Row],[lãi suất]]+Amortization[[#This Row],[gốc]]+Amortization[[#This Row],[thuế
bất động sản]])</f>
        <v>1446.0377246364501</v>
      </c>
      <c r="I234" s="19">
        <f ca="1">IF(Amortization[[#This Row],[ngày
thanh toán]]="",0,Amortization[[#This Row],[số dư
đầu kỳ]]-Amortization[[#This Row],[gốc]])</f>
        <v>106971.02197377471</v>
      </c>
      <c r="J234" s="23">
        <f ca="1">IF(Amortization[[#This Row],[số dư
cuối kỳ]]&gt;0,LastRow-ROW(),0)</f>
        <v>129</v>
      </c>
    </row>
    <row r="235" spans="2:10" ht="15" customHeight="1" x14ac:dyDescent="0.25">
      <c r="B235" s="22">
        <f>ROWS($B$4:B235)</f>
        <v>232</v>
      </c>
      <c r="C235" s="13">
        <f ca="1">IF(ValuesEntered,IF(Amortization[[#This Row],['#]]&lt;=DurationOfLoan,IF(ROW()-ROW(Amortization[[#Headers],[ngày
thanh toán]])=1,LoanStart,IF(I234&gt;0,EDATE(C234,1),"")),""),"")</f>
        <v>50381</v>
      </c>
      <c r="D235" s="19">
        <f ca="1">IF(ROW()-ROW(Amortization[[#Headers],[số dư
đầu kỳ]])=1,LoanAmount,IF(Amortization[[#This Row],[ngày
thanh toán]]="",0,INDEX(Amortization[], ROW()-4,8)))</f>
        <v>106971.02197377471</v>
      </c>
      <c r="E235" s="19">
        <f ca="1">IF(ValuesEntered,IF(ROW()-ROW(Amortization[[#Headers],[lãi suất]])=1,-IPMT(InterestRate/12,1,DurationOfLoan-ROWS($C$4:C235)+1,Amortization[[#This Row],[số dư
đầu kỳ]]),IFERROR(-IPMT(InterestRate/12,1,Amortization[[#This Row],['#
còn lại]],D236),0)),0)</f>
        <v>443.0962138304493</v>
      </c>
      <c r="F235" s="19">
        <f ca="1">IFERROR(IF(AND(ValuesEntered,Amortization[[#This Row],[ngày
thanh toán]]&lt;&gt;""),-PPMT(InterestRate/12,1,DurationOfLoan-ROWS($C$4:C235)+1,Amortization[[#This Row],[số dư
đầu kỳ]]),""),0)</f>
        <v>627.93065446688468</v>
      </c>
      <c r="G235" s="19">
        <f ca="1">IF(Amortization[[#This Row],[ngày
thanh toán]]="",0,PropertyTaxAmount)</f>
        <v>375</v>
      </c>
      <c r="H235" s="19">
        <f ca="1">IF(Amortization[[#This Row],[ngày
thanh toán]]="",0,Amortization[[#This Row],[lãi suất]]+Amortization[[#This Row],[gốc]]+Amortization[[#This Row],[thuế
bất động sản]])</f>
        <v>1446.026868297334</v>
      </c>
      <c r="I235" s="19">
        <f ca="1">IF(Amortization[[#This Row],[ngày
thanh toán]]="",0,Amortization[[#This Row],[số dư
đầu kỳ]]-Amortization[[#This Row],[gốc]])</f>
        <v>106343.09131930783</v>
      </c>
      <c r="J235" s="23">
        <f ca="1">IF(Amortization[[#This Row],[số dư
cuối kỳ]]&gt;0,LastRow-ROW(),0)</f>
        <v>128</v>
      </c>
    </row>
    <row r="236" spans="2:10" ht="15" customHeight="1" x14ac:dyDescent="0.25">
      <c r="B236" s="22">
        <f>ROWS($B$4:B236)</f>
        <v>233</v>
      </c>
      <c r="C236" s="13">
        <f ca="1">IF(ValuesEntered,IF(Amortization[[#This Row],['#]]&lt;=DurationOfLoan,IF(ROW()-ROW(Amortization[[#Headers],[ngày
thanh toán]])=1,LoanStart,IF(I235&gt;0,EDATE(C235,1),"")),""),"")</f>
        <v>50412</v>
      </c>
      <c r="D236" s="19">
        <f ca="1">IF(ROW()-ROW(Amortization[[#Headers],[số dư
đầu kỳ]])=1,LoanAmount,IF(Amortization[[#This Row],[ngày
thanh toán]]="",0,INDEX(Amortization[], ROW()-4,8)))</f>
        <v>106343.09131930783</v>
      </c>
      <c r="E236" s="19">
        <f ca="1">IF(ValuesEntered,IF(ROW()-ROW(Amortization[[#Headers],[lãi suất]])=1,-IPMT(InterestRate/12,1,DurationOfLoan-ROWS($C$4:C236)+1,Amortization[[#This Row],[số dư
đầu kỳ]]),IFERROR(-IPMT(InterestRate/12,1,Amortization[[#This Row],['#
còn lại]],D237),0)),0)</f>
        <v>440.46893452964167</v>
      </c>
      <c r="F236" s="19">
        <f ca="1">IFERROR(IF(AND(ValuesEntered,Amortization[[#This Row],[ngày
thanh toán]]&lt;&gt;""),-PPMT(InterestRate/12,1,DurationOfLoan-ROWS($C$4:C236)+1,Amortization[[#This Row],[số dư
đầu kỳ]]),""),0)</f>
        <v>630.54703219382998</v>
      </c>
      <c r="G236" s="19">
        <f ca="1">IF(Amortization[[#This Row],[ngày
thanh toán]]="",0,PropertyTaxAmount)</f>
        <v>375</v>
      </c>
      <c r="H236" s="19">
        <f ca="1">IF(Amortization[[#This Row],[ngày
thanh toán]]="",0,Amortization[[#This Row],[lãi suất]]+Amortization[[#This Row],[gốc]]+Amortization[[#This Row],[thuế
bất động sản]])</f>
        <v>1446.0159667234716</v>
      </c>
      <c r="I236" s="19">
        <f ca="1">IF(Amortization[[#This Row],[ngày
thanh toán]]="",0,Amortization[[#This Row],[số dư
đầu kỳ]]-Amortization[[#This Row],[gốc]])</f>
        <v>105712.544287114</v>
      </c>
      <c r="J236" s="23">
        <f ca="1">IF(Amortization[[#This Row],[số dư
cuối kỳ]]&gt;0,LastRow-ROW(),0)</f>
        <v>127</v>
      </c>
    </row>
    <row r="237" spans="2:10" ht="15" customHeight="1" x14ac:dyDescent="0.25">
      <c r="B237" s="22">
        <f>ROWS($B$4:B237)</f>
        <v>234</v>
      </c>
      <c r="C237" s="13">
        <f ca="1">IF(ValuesEntered,IF(Amortization[[#This Row],['#]]&lt;=DurationOfLoan,IF(ROW()-ROW(Amortization[[#Headers],[ngày
thanh toán]])=1,LoanStart,IF(I236&gt;0,EDATE(C236,1),"")),""),"")</f>
        <v>50443</v>
      </c>
      <c r="D237" s="19">
        <f ca="1">IF(ROW()-ROW(Amortization[[#Headers],[số dư
đầu kỳ]])=1,LoanAmount,IF(Amortization[[#This Row],[ngày
thanh toán]]="",0,INDEX(Amortization[], ROW()-4,8)))</f>
        <v>105712.544287114</v>
      </c>
      <c r="E237" s="19">
        <f ca="1">IF(ValuesEntered,IF(ROW()-ROW(Amortization[[#Headers],[lãi suất]])=1,-IPMT(InterestRate/12,1,DurationOfLoan-ROWS($C$4:C237)+1,Amortization[[#This Row],[số dư
đầu kỳ]]),IFERROR(-IPMT(InterestRate/12,1,Amortization[[#This Row],['#
còn lại]],D238),0)),0)</f>
        <v>437.83070823174728</v>
      </c>
      <c r="F237" s="19">
        <f ca="1">IFERROR(IF(AND(ValuesEntered,Amortization[[#This Row],[ngày
thanh toán]]&lt;&gt;""),-PPMT(InterestRate/12,1,DurationOfLoan-ROWS($C$4:C237)+1,Amortization[[#This Row],[số dư
đầu kỳ]]),""),0)</f>
        <v>633.17431149463755</v>
      </c>
      <c r="G237" s="19">
        <f ca="1">IF(Amortization[[#This Row],[ngày
thanh toán]]="",0,PropertyTaxAmount)</f>
        <v>375</v>
      </c>
      <c r="H237" s="19">
        <f ca="1">IF(Amortization[[#This Row],[ngày
thanh toán]]="",0,Amortization[[#This Row],[lãi suất]]+Amortization[[#This Row],[gốc]]+Amortization[[#This Row],[thuế
bất động sản]])</f>
        <v>1446.0050197263849</v>
      </c>
      <c r="I237" s="19">
        <f ca="1">IF(Amortization[[#This Row],[ngày
thanh toán]]="",0,Amortization[[#This Row],[số dư
đầu kỳ]]-Amortization[[#This Row],[gốc]])</f>
        <v>105079.36997561935</v>
      </c>
      <c r="J237" s="23">
        <f ca="1">IF(Amortization[[#This Row],[số dư
cuối kỳ]]&gt;0,LastRow-ROW(),0)</f>
        <v>126</v>
      </c>
    </row>
    <row r="238" spans="2:10" ht="15" customHeight="1" x14ac:dyDescent="0.25">
      <c r="B238" s="22">
        <f>ROWS($B$4:B238)</f>
        <v>235</v>
      </c>
      <c r="C238" s="13">
        <f ca="1">IF(ValuesEntered,IF(Amortization[[#This Row],['#]]&lt;=DurationOfLoan,IF(ROW()-ROW(Amortization[[#Headers],[ngày
thanh toán]])=1,LoanStart,IF(I237&gt;0,EDATE(C237,1),"")),""),"")</f>
        <v>50471</v>
      </c>
      <c r="D238" s="19">
        <f ca="1">IF(ROW()-ROW(Amortization[[#Headers],[số dư
đầu kỳ]])=1,LoanAmount,IF(Amortization[[#This Row],[ngày
thanh toán]]="",0,INDEX(Amortization[], ROW()-4,8)))</f>
        <v>105079.36997561935</v>
      </c>
      <c r="E238" s="19">
        <f ca="1">IF(ValuesEntered,IF(ROW()-ROW(Amortization[[#Headers],[lãi suất]])=1,-IPMT(InterestRate/12,1,DurationOfLoan-ROWS($C$4:C238)+1,Amortization[[#This Row],[số dư
đầu kỳ]]),IFERROR(-IPMT(InterestRate/12,1,Amortization[[#This Row],['#
còn lại]],D239),0)),0)</f>
        <v>435.1814893242784</v>
      </c>
      <c r="F238" s="19">
        <f ca="1">IFERROR(IF(AND(ValuesEntered,Amortization[[#This Row],[ngày
thanh toán]]&lt;&gt;""),-PPMT(InterestRate/12,1,DurationOfLoan-ROWS($C$4:C238)+1,Amortization[[#This Row],[số dư
đầu kỳ]]),""),0)</f>
        <v>635.81253779253188</v>
      </c>
      <c r="G238" s="19">
        <f ca="1">IF(Amortization[[#This Row],[ngày
thanh toán]]="",0,PropertyTaxAmount)</f>
        <v>375</v>
      </c>
      <c r="H238" s="19">
        <f ca="1">IF(Amortization[[#This Row],[ngày
thanh toán]]="",0,Amortization[[#This Row],[lãi suất]]+Amortization[[#This Row],[gốc]]+Amortization[[#This Row],[thuế
bất động sản]])</f>
        <v>1445.9940271168102</v>
      </c>
      <c r="I238" s="19">
        <f ca="1">IF(Amortization[[#This Row],[ngày
thanh toán]]="",0,Amortization[[#This Row],[số dư
đầu kỳ]]-Amortization[[#This Row],[gốc]])</f>
        <v>104443.55743782682</v>
      </c>
      <c r="J238" s="23">
        <f ca="1">IF(Amortization[[#This Row],[số dư
cuối kỳ]]&gt;0,LastRow-ROW(),0)</f>
        <v>125</v>
      </c>
    </row>
    <row r="239" spans="2:10" ht="15" customHeight="1" x14ac:dyDescent="0.25">
      <c r="B239" s="22">
        <f>ROWS($B$4:B239)</f>
        <v>236</v>
      </c>
      <c r="C239" s="13">
        <f ca="1">IF(ValuesEntered,IF(Amortization[[#This Row],['#]]&lt;=DurationOfLoan,IF(ROW()-ROW(Amortization[[#Headers],[ngày
thanh toán]])=1,LoanStart,IF(I238&gt;0,EDATE(C238,1),"")),""),"")</f>
        <v>50502</v>
      </c>
      <c r="D239" s="19">
        <f ca="1">IF(ROW()-ROW(Amortization[[#Headers],[số dư
đầu kỳ]])=1,LoanAmount,IF(Amortization[[#This Row],[ngày
thanh toán]]="",0,INDEX(Amortization[], ROW()-4,8)))</f>
        <v>104443.55743782682</v>
      </c>
      <c r="E239" s="19">
        <f ca="1">IF(ValuesEntered,IF(ROW()-ROW(Amortization[[#Headers],[lãi suất]])=1,-IPMT(InterestRate/12,1,DurationOfLoan-ROWS($C$4:C239)+1,Amortization[[#This Row],[số dư
đầu kỳ]]),IFERROR(-IPMT(InterestRate/12,1,Amortization[[#This Row],['#
còn lại]],D240),0)),0)</f>
        <v>432.52123200469509</v>
      </c>
      <c r="F239" s="19">
        <f ca="1">IFERROR(IF(AND(ValuesEntered,Amortization[[#This Row],[ngày
thanh toán]]&lt;&gt;""),-PPMT(InterestRate/12,1,DurationOfLoan-ROWS($C$4:C239)+1,Amortization[[#This Row],[số dư
đầu kỳ]]),""),0)</f>
        <v>638.46175670000071</v>
      </c>
      <c r="G239" s="19">
        <f ca="1">IF(Amortization[[#This Row],[ngày
thanh toán]]="",0,PropertyTaxAmount)</f>
        <v>375</v>
      </c>
      <c r="H239" s="19">
        <f ca="1">IF(Amortization[[#This Row],[ngày
thanh toán]]="",0,Amortization[[#This Row],[lãi suất]]+Amortization[[#This Row],[gốc]]+Amortization[[#This Row],[thuế
bất động sản]])</f>
        <v>1445.9829887046958</v>
      </c>
      <c r="I239" s="19">
        <f ca="1">IF(Amortization[[#This Row],[ngày
thanh toán]]="",0,Amortization[[#This Row],[số dư
đầu kỳ]]-Amortization[[#This Row],[gốc]])</f>
        <v>103805.09568112683</v>
      </c>
      <c r="J239" s="23">
        <f ca="1">IF(Amortization[[#This Row],[số dư
cuối kỳ]]&gt;0,LastRow-ROW(),0)</f>
        <v>124</v>
      </c>
    </row>
    <row r="240" spans="2:10" ht="15" customHeight="1" x14ac:dyDescent="0.25">
      <c r="B240" s="22">
        <f>ROWS($B$4:B240)</f>
        <v>237</v>
      </c>
      <c r="C240" s="13">
        <f ca="1">IF(ValuesEntered,IF(Amortization[[#This Row],['#]]&lt;=DurationOfLoan,IF(ROW()-ROW(Amortization[[#Headers],[ngày
thanh toán]])=1,LoanStart,IF(I239&gt;0,EDATE(C239,1),"")),""),"")</f>
        <v>50532</v>
      </c>
      <c r="D240" s="19">
        <f ca="1">IF(ROW()-ROW(Amortization[[#Headers],[số dư
đầu kỳ]])=1,LoanAmount,IF(Amortization[[#This Row],[ngày
thanh toán]]="",0,INDEX(Amortization[], ROW()-4,8)))</f>
        <v>103805.09568112683</v>
      </c>
      <c r="E240" s="19">
        <f ca="1">IF(ValuesEntered,IF(ROW()-ROW(Amortization[[#Headers],[lãi suất]])=1,-IPMT(InterestRate/12,1,DurationOfLoan-ROWS($C$4:C240)+1,Amortization[[#This Row],[số dư
đầu kỳ]]),IFERROR(-IPMT(InterestRate/12,1,Amortization[[#This Row],['#
còn lại]],D241),0)),0)</f>
        <v>429.84989027961353</v>
      </c>
      <c r="F240" s="19">
        <f ca="1">IFERROR(IF(AND(ValuesEntered,Amortization[[#This Row],[ngày
thanh toán]]&lt;&gt;""),-PPMT(InterestRate/12,1,DurationOfLoan-ROWS($C$4:C240)+1,Amortization[[#This Row],[số dư
đầu kỳ]]),""),0)</f>
        <v>641.12201401958396</v>
      </c>
      <c r="G240" s="19">
        <f ca="1">IF(Amortization[[#This Row],[ngày
thanh toán]]="",0,PropertyTaxAmount)</f>
        <v>375</v>
      </c>
      <c r="H240" s="19">
        <f ca="1">IF(Amortization[[#This Row],[ngày
thanh toán]]="",0,Amortization[[#This Row],[lãi suất]]+Amortization[[#This Row],[gốc]]+Amortization[[#This Row],[thuế
bất động sản]])</f>
        <v>1445.9719042991974</v>
      </c>
      <c r="I240" s="19">
        <f ca="1">IF(Amortization[[#This Row],[ngày
thanh toán]]="",0,Amortization[[#This Row],[số dư
đầu kỳ]]-Amortization[[#This Row],[gốc]])</f>
        <v>103163.97366710725</v>
      </c>
      <c r="J240" s="23">
        <f ca="1">IF(Amortization[[#This Row],[số dư
cuối kỳ]]&gt;0,LastRow-ROW(),0)</f>
        <v>123</v>
      </c>
    </row>
    <row r="241" spans="2:10" ht="15" customHeight="1" x14ac:dyDescent="0.25">
      <c r="B241" s="22">
        <f>ROWS($B$4:B241)</f>
        <v>238</v>
      </c>
      <c r="C241" s="13">
        <f ca="1">IF(ValuesEntered,IF(Amortization[[#This Row],['#]]&lt;=DurationOfLoan,IF(ROW()-ROW(Amortization[[#Headers],[ngày
thanh toán]])=1,LoanStart,IF(I240&gt;0,EDATE(C240,1),"")),""),"")</f>
        <v>50563</v>
      </c>
      <c r="D241" s="19">
        <f ca="1">IF(ROW()-ROW(Amortization[[#Headers],[số dư
đầu kỳ]])=1,LoanAmount,IF(Amortization[[#This Row],[ngày
thanh toán]]="",0,INDEX(Amortization[], ROW()-4,8)))</f>
        <v>103163.97366710725</v>
      </c>
      <c r="E241" s="19">
        <f ca="1">IF(ValuesEntered,IF(ROW()-ROW(Amortization[[#Headers],[lãi suất]])=1,-IPMT(InterestRate/12,1,DurationOfLoan-ROWS($C$4:C241)+1,Amortization[[#This Row],[số dư
đầu kỳ]]),IFERROR(-IPMT(InterestRate/12,1,Amortization[[#This Row],['#
còn lại]],D242),0)),0)</f>
        <v>427.16741796401072</v>
      </c>
      <c r="F241" s="19">
        <f ca="1">IFERROR(IF(AND(ValuesEntered,Amortization[[#This Row],[ngày
thanh toán]]&lt;&gt;""),-PPMT(InterestRate/12,1,DurationOfLoan-ROWS($C$4:C241)+1,Amortization[[#This Row],[số dư
đầu kỳ]]),""),0)</f>
        <v>643.79335574466575</v>
      </c>
      <c r="G241" s="19">
        <f ca="1">IF(Amortization[[#This Row],[ngày
thanh toán]]="",0,PropertyTaxAmount)</f>
        <v>375</v>
      </c>
      <c r="H241" s="19">
        <f ca="1">IF(Amortization[[#This Row],[ngày
thanh toán]]="",0,Amortization[[#This Row],[lãi suất]]+Amortization[[#This Row],[gốc]]+Amortization[[#This Row],[thuế
bất động sản]])</f>
        <v>1445.9607737086765</v>
      </c>
      <c r="I241" s="19">
        <f ca="1">IF(Amortization[[#This Row],[ngày
thanh toán]]="",0,Amortization[[#This Row],[số dư
đầu kỳ]]-Amortization[[#This Row],[gốc]])</f>
        <v>102520.18031136258</v>
      </c>
      <c r="J241" s="23">
        <f ca="1">IF(Amortization[[#This Row],[số dư
cuối kỳ]]&gt;0,LastRow-ROW(),0)</f>
        <v>122</v>
      </c>
    </row>
    <row r="242" spans="2:10" ht="15" customHeight="1" x14ac:dyDescent="0.25">
      <c r="B242" s="22">
        <f>ROWS($B$4:B242)</f>
        <v>239</v>
      </c>
      <c r="C242" s="13">
        <f ca="1">IF(ValuesEntered,IF(Amortization[[#This Row],['#]]&lt;=DurationOfLoan,IF(ROW()-ROW(Amortization[[#Headers],[ngày
thanh toán]])=1,LoanStart,IF(I241&gt;0,EDATE(C241,1),"")),""),"")</f>
        <v>50593</v>
      </c>
      <c r="D242" s="19">
        <f ca="1">IF(ROW()-ROW(Amortization[[#Headers],[số dư
đầu kỳ]])=1,LoanAmount,IF(Amortization[[#This Row],[ngày
thanh toán]]="",0,INDEX(Amortization[], ROW()-4,8)))</f>
        <v>102520.18031136258</v>
      </c>
      <c r="E242" s="19">
        <f ca="1">IF(ValuesEntered,IF(ROW()-ROW(Amortization[[#Headers],[lãi suất]])=1,-IPMT(InterestRate/12,1,DurationOfLoan-ROWS($C$4:C242)+1,Amortization[[#This Row],[số dư
đầu kỳ]]),IFERROR(-IPMT(InterestRate/12,1,Amortization[[#This Row],['#
còn lại]],D243),0)),0)</f>
        <v>424.4737686804263</v>
      </c>
      <c r="F242" s="19">
        <f ca="1">IFERROR(IF(AND(ValuesEntered,Amortization[[#This Row],[ngày
thanh toán]]&lt;&gt;""),-PPMT(InterestRate/12,1,DurationOfLoan-ROWS($C$4:C242)+1,Amortization[[#This Row],[số dư
đầu kỳ]]),""),0)</f>
        <v>646.47582806026855</v>
      </c>
      <c r="G242" s="19">
        <f ca="1">IF(Amortization[[#This Row],[ngày
thanh toán]]="",0,PropertyTaxAmount)</f>
        <v>375</v>
      </c>
      <c r="H242" s="19">
        <f ca="1">IF(Amortization[[#This Row],[ngày
thanh toán]]="",0,Amortization[[#This Row],[lãi suất]]+Amortization[[#This Row],[gốc]]+Amortization[[#This Row],[thuế
bất động sản]])</f>
        <v>1445.9495967406949</v>
      </c>
      <c r="I242" s="19">
        <f ca="1">IF(Amortization[[#This Row],[ngày
thanh toán]]="",0,Amortization[[#This Row],[số dư
đầu kỳ]]-Amortization[[#This Row],[gốc]])</f>
        <v>101873.70448330231</v>
      </c>
      <c r="J242" s="23">
        <f ca="1">IF(Amortization[[#This Row],[số dư
cuối kỳ]]&gt;0,LastRow-ROW(),0)</f>
        <v>121</v>
      </c>
    </row>
    <row r="243" spans="2:10" ht="15" customHeight="1" x14ac:dyDescent="0.25">
      <c r="B243" s="22">
        <f>ROWS($B$4:B243)</f>
        <v>240</v>
      </c>
      <c r="C243" s="13">
        <f ca="1">IF(ValuesEntered,IF(Amortization[[#This Row],['#]]&lt;=DurationOfLoan,IF(ROW()-ROW(Amortization[[#Headers],[ngày
thanh toán]])=1,LoanStart,IF(I242&gt;0,EDATE(C242,1),"")),""),"")</f>
        <v>50624</v>
      </c>
      <c r="D243" s="19">
        <f ca="1">IF(ROW()-ROW(Amortization[[#Headers],[số dư
đầu kỳ]])=1,LoanAmount,IF(Amortization[[#This Row],[ngày
thanh toán]]="",0,INDEX(Amortization[], ROW()-4,8)))</f>
        <v>101873.70448330231</v>
      </c>
      <c r="E243" s="19">
        <f ca="1">IF(ValuesEntered,IF(ROW()-ROW(Amortization[[#Headers],[lãi suất]])=1,-IPMT(InterestRate/12,1,DurationOfLoan-ROWS($C$4:C243)+1,Amortization[[#This Row],[số dư
đầu kỳ]]),IFERROR(-IPMT(InterestRate/12,1,Amortization[[#This Row],['#
còn lại]],D244),0)),0)</f>
        <v>421.76889585816025</v>
      </c>
      <c r="F243" s="19">
        <f ca="1">IFERROR(IF(AND(ValuesEntered,Amortization[[#This Row],[ngày
thanh toán]]&lt;&gt;""),-PPMT(InterestRate/12,1,DurationOfLoan-ROWS($C$4:C243)+1,Amortization[[#This Row],[số dư
đầu kỳ]]),""),0)</f>
        <v>649.16947734385303</v>
      </c>
      <c r="G243" s="19">
        <f ca="1">IF(Amortization[[#This Row],[ngày
thanh toán]]="",0,PropertyTaxAmount)</f>
        <v>375</v>
      </c>
      <c r="H243" s="19">
        <f ca="1">IF(Amortization[[#This Row],[ngày
thanh toán]]="",0,Amortization[[#This Row],[lãi suất]]+Amortization[[#This Row],[gốc]]+Amortization[[#This Row],[thuế
bất động sản]])</f>
        <v>1445.9383732020133</v>
      </c>
      <c r="I243" s="19">
        <f ca="1">IF(Amortization[[#This Row],[ngày
thanh toán]]="",0,Amortization[[#This Row],[số dư
đầu kỳ]]-Amortization[[#This Row],[gốc]])</f>
        <v>101224.53500595846</v>
      </c>
      <c r="J243" s="23">
        <f ca="1">IF(Amortization[[#This Row],[số dư
cuối kỳ]]&gt;0,LastRow-ROW(),0)</f>
        <v>120</v>
      </c>
    </row>
    <row r="244" spans="2:10" ht="15" customHeight="1" x14ac:dyDescent="0.25">
      <c r="B244" s="22">
        <f>ROWS($B$4:B244)</f>
        <v>241</v>
      </c>
      <c r="C244" s="13">
        <f ca="1">IF(ValuesEntered,IF(Amortization[[#This Row],['#]]&lt;=DurationOfLoan,IF(ROW()-ROW(Amortization[[#Headers],[ngày
thanh toán]])=1,LoanStart,IF(I243&gt;0,EDATE(C243,1),"")),""),"")</f>
        <v>50655</v>
      </c>
      <c r="D244" s="19">
        <f ca="1">IF(ROW()-ROW(Amortization[[#Headers],[số dư
đầu kỳ]])=1,LoanAmount,IF(Amortization[[#This Row],[ngày
thanh toán]]="",0,INDEX(Amortization[], ROW()-4,8)))</f>
        <v>101224.53500595846</v>
      </c>
      <c r="E244" s="19">
        <f ca="1">IF(ValuesEntered,IF(ROW()-ROW(Amortization[[#Headers],[lãi suất]])=1,-IPMT(InterestRate/12,1,DurationOfLoan-ROWS($C$4:C244)+1,Amortization[[#This Row],[số dư
đầu kỳ]]),IFERROR(-IPMT(InterestRate/12,1,Amortization[[#This Row],['#
còn lại]],D245),0)),0)</f>
        <v>419.05275273246804</v>
      </c>
      <c r="F244" s="19">
        <f ca="1">IFERROR(IF(AND(ValuesEntered,Amortization[[#This Row],[ngày
thanh toán]]&lt;&gt;""),-PPMT(InterestRate/12,1,DurationOfLoan-ROWS($C$4:C244)+1,Amortization[[#This Row],[số dư
đầu kỳ]]),""),0)</f>
        <v>651.87435016611892</v>
      </c>
      <c r="G244" s="19">
        <f ca="1">IF(Amortization[[#This Row],[ngày
thanh toán]]="",0,PropertyTaxAmount)</f>
        <v>375</v>
      </c>
      <c r="H244" s="19">
        <f ca="1">IF(Amortization[[#This Row],[ngày
thanh toán]]="",0,Amortization[[#This Row],[lãi suất]]+Amortization[[#This Row],[gốc]]+Amortization[[#This Row],[thuế
bất động sản]])</f>
        <v>1445.927102898587</v>
      </c>
      <c r="I244" s="19">
        <f ca="1">IF(Amortization[[#This Row],[ngày
thanh toán]]="",0,Amortization[[#This Row],[số dư
đầu kỳ]]-Amortization[[#This Row],[gốc]])</f>
        <v>100572.66065579234</v>
      </c>
      <c r="J244" s="23">
        <f ca="1">IF(Amortization[[#This Row],[số dư
cuối kỳ]]&gt;0,LastRow-ROW(),0)</f>
        <v>119</v>
      </c>
    </row>
    <row r="245" spans="2:10" ht="15" customHeight="1" x14ac:dyDescent="0.25">
      <c r="B245" s="22">
        <f>ROWS($B$4:B245)</f>
        <v>242</v>
      </c>
      <c r="C245" s="13">
        <f ca="1">IF(ValuesEntered,IF(Amortization[[#This Row],['#]]&lt;=DurationOfLoan,IF(ROW()-ROW(Amortization[[#Headers],[ngày
thanh toán]])=1,LoanStart,IF(I244&gt;0,EDATE(C244,1),"")),""),"")</f>
        <v>50685</v>
      </c>
      <c r="D245" s="19">
        <f ca="1">IF(ROW()-ROW(Amortization[[#Headers],[số dư
đầu kỳ]])=1,LoanAmount,IF(Amortization[[#This Row],[ngày
thanh toán]]="",0,INDEX(Amortization[], ROW()-4,8)))</f>
        <v>100572.66065579234</v>
      </c>
      <c r="E245" s="19">
        <f ca="1">IF(ValuesEntered,IF(ROW()-ROW(Amortization[[#Headers],[lãi suất]])=1,-IPMT(InterestRate/12,1,DurationOfLoan-ROWS($C$4:C245)+1,Amortization[[#This Row],[số dư
đầu kỳ]]),IFERROR(-IPMT(InterestRate/12,1,Amortization[[#This Row],['#
còn lại]],D246),0)),0)</f>
        <v>416.32529234375221</v>
      </c>
      <c r="F245" s="19">
        <f ca="1">IFERROR(IF(AND(ValuesEntered,Amortization[[#This Row],[ngày
thanh toán]]&lt;&gt;""),-PPMT(InterestRate/12,1,DurationOfLoan-ROWS($C$4:C245)+1,Amortization[[#This Row],[số dư
đầu kỳ]]),""),0)</f>
        <v>654.59049329181119</v>
      </c>
      <c r="G245" s="19">
        <f ca="1">IF(Amortization[[#This Row],[ngày
thanh toán]]="",0,PropertyTaxAmount)</f>
        <v>375</v>
      </c>
      <c r="H245" s="19">
        <f ca="1">IF(Amortization[[#This Row],[ngày
thanh toán]]="",0,Amortization[[#This Row],[lãi suất]]+Amortization[[#This Row],[gốc]]+Amortization[[#This Row],[thuế
bất động sản]])</f>
        <v>1445.9157856355635</v>
      </c>
      <c r="I245" s="19">
        <f ca="1">IF(Amortization[[#This Row],[ngày
thanh toán]]="",0,Amortization[[#This Row],[số dư
đầu kỳ]]-Amortization[[#This Row],[gốc]])</f>
        <v>99918.070162500531</v>
      </c>
      <c r="J245" s="23">
        <f ca="1">IF(Amortization[[#This Row],[số dư
cuối kỳ]]&gt;0,LastRow-ROW(),0)</f>
        <v>118</v>
      </c>
    </row>
    <row r="246" spans="2:10" ht="15" customHeight="1" x14ac:dyDescent="0.25">
      <c r="B246" s="22">
        <f>ROWS($B$4:B246)</f>
        <v>243</v>
      </c>
      <c r="C246" s="13">
        <f ca="1">IF(ValuesEntered,IF(Amortization[[#This Row],['#]]&lt;=DurationOfLoan,IF(ROW()-ROW(Amortization[[#Headers],[ngày
thanh toán]])=1,LoanStart,IF(I245&gt;0,EDATE(C245,1),"")),""),"")</f>
        <v>50716</v>
      </c>
      <c r="D246" s="19">
        <f ca="1">IF(ROW()-ROW(Amortization[[#Headers],[số dư
đầu kỳ]])=1,LoanAmount,IF(Amortization[[#This Row],[ngày
thanh toán]]="",0,INDEX(Amortization[], ROW()-4,8)))</f>
        <v>99918.070162500531</v>
      </c>
      <c r="E246" s="19">
        <f ca="1">IF(ValuesEntered,IF(ROW()-ROW(Amortization[[#Headers],[lãi suất]])=1,-IPMT(InterestRate/12,1,DurationOfLoan-ROWS($C$4:C246)+1,Amortization[[#This Row],[số dư
đầu kỳ]]),IFERROR(-IPMT(InterestRate/12,1,Amortization[[#This Row],['#
còn lại]],D247),0)),0)</f>
        <v>413.58646753675004</v>
      </c>
      <c r="F246" s="19">
        <f ca="1">IFERROR(IF(AND(ValuesEntered,Amortization[[#This Row],[ngày
thanh toán]]&lt;&gt;""),-PPMT(InterestRate/12,1,DurationOfLoan-ROWS($C$4:C246)+1,Amortization[[#This Row],[số dư
đầu kỳ]]),""),0)</f>
        <v>657.31795368052724</v>
      </c>
      <c r="G246" s="19">
        <f ca="1">IF(Amortization[[#This Row],[ngày
thanh toán]]="",0,PropertyTaxAmount)</f>
        <v>375</v>
      </c>
      <c r="H246" s="19">
        <f ca="1">IF(Amortization[[#This Row],[ngày
thanh toán]]="",0,Amortization[[#This Row],[lãi suất]]+Amortization[[#This Row],[gốc]]+Amortization[[#This Row],[thuế
bất động sản]])</f>
        <v>1445.9044212172773</v>
      </c>
      <c r="I246" s="19">
        <f ca="1">IF(Amortization[[#This Row],[ngày
thanh toán]]="",0,Amortization[[#This Row],[số dư
đầu kỳ]]-Amortization[[#This Row],[gốc]])</f>
        <v>99260.752208820006</v>
      </c>
      <c r="J246" s="23">
        <f ca="1">IF(Amortization[[#This Row],[số dư
cuối kỳ]]&gt;0,LastRow-ROW(),0)</f>
        <v>117</v>
      </c>
    </row>
    <row r="247" spans="2:10" ht="15" customHeight="1" x14ac:dyDescent="0.25">
      <c r="B247" s="22">
        <f>ROWS($B$4:B247)</f>
        <v>244</v>
      </c>
      <c r="C247" s="13">
        <f ca="1">IF(ValuesEntered,IF(Amortization[[#This Row],['#]]&lt;=DurationOfLoan,IF(ROW()-ROW(Amortization[[#Headers],[ngày
thanh toán]])=1,LoanStart,IF(I246&gt;0,EDATE(C246,1),"")),""),"")</f>
        <v>50746</v>
      </c>
      <c r="D247" s="19">
        <f ca="1">IF(ROW()-ROW(Amortization[[#Headers],[số dư
đầu kỳ]])=1,LoanAmount,IF(Amortization[[#This Row],[ngày
thanh toán]]="",0,INDEX(Amortization[], ROW()-4,8)))</f>
        <v>99260.752208820006</v>
      </c>
      <c r="E247" s="19">
        <f ca="1">IF(ValuesEntered,IF(ROW()-ROW(Amortization[[#Headers],[lãi suất]])=1,-IPMT(InterestRate/12,1,DurationOfLoan-ROWS($C$4:C247)+1,Amortization[[#This Row],[số dư
đầu kỳ]]),IFERROR(-IPMT(InterestRate/12,1,Amortization[[#This Row],['#
còn lại]],D248),0)),0)</f>
        <v>410.83623095971865</v>
      </c>
      <c r="F247" s="19">
        <f ca="1">IFERROR(IF(AND(ValuesEntered,Amortization[[#This Row],[ngày
thanh toán]]&lt;&gt;""),-PPMT(InterestRate/12,1,DurationOfLoan-ROWS($C$4:C247)+1,Amortization[[#This Row],[số dư
đầu kỳ]]),""),0)</f>
        <v>660.05677848752941</v>
      </c>
      <c r="G247" s="19">
        <f ca="1">IF(Amortization[[#This Row],[ngày
thanh toán]]="",0,PropertyTaxAmount)</f>
        <v>375</v>
      </c>
      <c r="H247" s="19">
        <f ca="1">IF(Amortization[[#This Row],[ngày
thanh toán]]="",0,Amortization[[#This Row],[lãi suất]]+Amortization[[#This Row],[gốc]]+Amortization[[#This Row],[thuế
bất động sản]])</f>
        <v>1445.893009447248</v>
      </c>
      <c r="I247" s="19">
        <f ca="1">IF(Amortization[[#This Row],[ngày
thanh toán]]="",0,Amortization[[#This Row],[số dư
đầu kỳ]]-Amortization[[#This Row],[gốc]])</f>
        <v>98600.695430332475</v>
      </c>
      <c r="J247" s="23">
        <f ca="1">IF(Amortization[[#This Row],[số dư
cuối kỳ]]&gt;0,LastRow-ROW(),0)</f>
        <v>116</v>
      </c>
    </row>
    <row r="248" spans="2:10" ht="15" customHeight="1" x14ac:dyDescent="0.25">
      <c r="B248" s="22">
        <f>ROWS($B$4:B248)</f>
        <v>245</v>
      </c>
      <c r="C248" s="13">
        <f ca="1">IF(ValuesEntered,IF(Amortization[[#This Row],['#]]&lt;=DurationOfLoan,IF(ROW()-ROW(Amortization[[#Headers],[ngày
thanh toán]])=1,LoanStart,IF(I247&gt;0,EDATE(C247,1),"")),""),"")</f>
        <v>50777</v>
      </c>
      <c r="D248" s="19">
        <f ca="1">IF(ROW()-ROW(Amortization[[#Headers],[số dư
đầu kỳ]])=1,LoanAmount,IF(Amortization[[#This Row],[ngày
thanh toán]]="",0,INDEX(Amortization[], ROW()-4,8)))</f>
        <v>98600.695430332475</v>
      </c>
      <c r="E248" s="19">
        <f ca="1">IF(ValuesEntered,IF(ROW()-ROW(Amortization[[#Headers],[lãi suất]])=1,-IPMT(InterestRate/12,1,DurationOfLoan-ROWS($C$4:C248)+1,Amortization[[#This Row],[số dư
đầu kỳ]]),IFERROR(-IPMT(InterestRate/12,1,Amortization[[#This Row],['#
còn lại]],D249),0)),0)</f>
        <v>408.07453506361628</v>
      </c>
      <c r="F248" s="19">
        <f ca="1">IFERROR(IF(AND(ValuesEntered,Amortization[[#This Row],[ngày
thanh toán]]&lt;&gt;""),-PPMT(InterestRate/12,1,DurationOfLoan-ROWS($C$4:C248)+1,Amortization[[#This Row],[số dư
đầu kỳ]]),""),0)</f>
        <v>662.80701506456057</v>
      </c>
      <c r="G248" s="19">
        <f ca="1">IF(Amortization[[#This Row],[ngày
thanh toán]]="",0,PropertyTaxAmount)</f>
        <v>375</v>
      </c>
      <c r="H248" s="19">
        <f ca="1">IF(Amortization[[#This Row],[ngày
thanh toán]]="",0,Amortization[[#This Row],[lãi suất]]+Amortization[[#This Row],[gốc]]+Amortization[[#This Row],[thuế
bất động sản]])</f>
        <v>1445.881550128177</v>
      </c>
      <c r="I248" s="19">
        <f ca="1">IF(Amortization[[#This Row],[ngày
thanh toán]]="",0,Amortization[[#This Row],[số dư
đầu kỳ]]-Amortization[[#This Row],[gốc]])</f>
        <v>97937.888415267909</v>
      </c>
      <c r="J248" s="23">
        <f ca="1">IF(Amortization[[#This Row],[số dư
cuối kỳ]]&gt;0,LastRow-ROW(),0)</f>
        <v>115</v>
      </c>
    </row>
    <row r="249" spans="2:10" ht="15" customHeight="1" x14ac:dyDescent="0.25">
      <c r="B249" s="22">
        <f>ROWS($B$4:B249)</f>
        <v>246</v>
      </c>
      <c r="C249" s="13">
        <f ca="1">IF(ValuesEntered,IF(Amortization[[#This Row],['#]]&lt;=DurationOfLoan,IF(ROW()-ROW(Amortization[[#Headers],[ngày
thanh toán]])=1,LoanStart,IF(I248&gt;0,EDATE(C248,1),"")),""),"")</f>
        <v>50808</v>
      </c>
      <c r="D249" s="19">
        <f ca="1">IF(ROW()-ROW(Amortization[[#Headers],[số dư
đầu kỳ]])=1,LoanAmount,IF(Amortization[[#This Row],[ngày
thanh toán]]="",0,INDEX(Amortization[], ROW()-4,8)))</f>
        <v>97937.888415267909</v>
      </c>
      <c r="E249" s="19">
        <f ca="1">IF(ValuesEntered,IF(ROW()-ROW(Amortization[[#Headers],[lãi suất]])=1,-IPMT(InterestRate/12,1,DurationOfLoan-ROWS($C$4:C249)+1,Amortization[[#This Row],[số dư
đầu kỳ]]),IFERROR(-IPMT(InterestRate/12,1,Amortization[[#This Row],['#
còn lại]],D250),0)),0)</f>
        <v>405.3013321012802</v>
      </c>
      <c r="F249" s="19">
        <f ca="1">IFERROR(IF(AND(ValuesEntered,Amortization[[#This Row],[ngày
thanh toán]]&lt;&gt;""),-PPMT(InterestRate/12,1,DurationOfLoan-ROWS($C$4:C249)+1,Amortization[[#This Row],[số dư
đầu kỳ]]),""),0)</f>
        <v>665.56871096066288</v>
      </c>
      <c r="G249" s="19">
        <f ca="1">IF(Amortization[[#This Row],[ngày
thanh toán]]="",0,PropertyTaxAmount)</f>
        <v>375</v>
      </c>
      <c r="H249" s="19">
        <f ca="1">IF(Amortization[[#This Row],[ngày
thanh toán]]="",0,Amortization[[#This Row],[lãi suất]]+Amortization[[#This Row],[gốc]]+Amortization[[#This Row],[thuế
bất động sản]])</f>
        <v>1445.8700430619431</v>
      </c>
      <c r="I249" s="19">
        <f ca="1">IF(Amortization[[#This Row],[ngày
thanh toán]]="",0,Amortization[[#This Row],[số dư
đầu kỳ]]-Amortization[[#This Row],[gốc]])</f>
        <v>97272.319704307243</v>
      </c>
      <c r="J249" s="23">
        <f ca="1">IF(Amortization[[#This Row],[số dư
cuối kỳ]]&gt;0,LastRow-ROW(),0)</f>
        <v>114</v>
      </c>
    </row>
    <row r="250" spans="2:10" ht="15" customHeight="1" x14ac:dyDescent="0.25">
      <c r="B250" s="22">
        <f>ROWS($B$4:B250)</f>
        <v>247</v>
      </c>
      <c r="C250" s="13">
        <f ca="1">IF(ValuesEntered,IF(Amortization[[#This Row],['#]]&lt;=DurationOfLoan,IF(ROW()-ROW(Amortization[[#Headers],[ngày
thanh toán]])=1,LoanStart,IF(I249&gt;0,EDATE(C249,1),"")),""),"")</f>
        <v>50836</v>
      </c>
      <c r="D250" s="19">
        <f ca="1">IF(ROW()-ROW(Amortization[[#Headers],[số dư
đầu kỳ]])=1,LoanAmount,IF(Amortization[[#This Row],[ngày
thanh toán]]="",0,INDEX(Amortization[], ROW()-4,8)))</f>
        <v>97272.319704307243</v>
      </c>
      <c r="E250" s="19">
        <f ca="1">IF(ValuesEntered,IF(ROW()-ROW(Amortization[[#Headers],[lãi suất]])=1,-IPMT(InterestRate/12,1,DurationOfLoan-ROWS($C$4:C250)+1,Amortization[[#This Row],[số dư
đầu kỳ]]),IFERROR(-IPMT(InterestRate/12,1,Amortization[[#This Row],['#
còn lại]],D251),0)),0)</f>
        <v>402.51657412660103</v>
      </c>
      <c r="F250" s="19">
        <f ca="1">IFERROR(IF(AND(ValuesEntered,Amortization[[#This Row],[ngày
thanh toán]]&lt;&gt;""),-PPMT(InterestRate/12,1,DurationOfLoan-ROWS($C$4:C250)+1,Amortization[[#This Row],[số dư
đầu kỳ]]),""),0)</f>
        <v>668.34191392299908</v>
      </c>
      <c r="G250" s="19">
        <f ca="1">IF(Amortization[[#This Row],[ngày
thanh toán]]="",0,PropertyTaxAmount)</f>
        <v>375</v>
      </c>
      <c r="H250" s="19">
        <f ca="1">IF(Amortization[[#This Row],[ngày
thanh toán]]="",0,Amortization[[#This Row],[lãi suất]]+Amortization[[#This Row],[gốc]]+Amortization[[#This Row],[thuế
bất động sản]])</f>
        <v>1445.8584880496001</v>
      </c>
      <c r="I250" s="19">
        <f ca="1">IF(Amortization[[#This Row],[ngày
thanh toán]]="",0,Amortization[[#This Row],[số dư
đầu kỳ]]-Amortization[[#This Row],[gốc]])</f>
        <v>96603.977790384248</v>
      </c>
      <c r="J250" s="23">
        <f ca="1">IF(Amortization[[#This Row],[số dư
cuối kỳ]]&gt;0,LastRow-ROW(),0)</f>
        <v>113</v>
      </c>
    </row>
    <row r="251" spans="2:10" ht="15" customHeight="1" x14ac:dyDescent="0.25">
      <c r="B251" s="22">
        <f>ROWS($B$4:B251)</f>
        <v>248</v>
      </c>
      <c r="C251" s="13">
        <f ca="1">IF(ValuesEntered,IF(Amortization[[#This Row],['#]]&lt;=DurationOfLoan,IF(ROW()-ROW(Amortization[[#Headers],[ngày
thanh toán]])=1,LoanStart,IF(I250&gt;0,EDATE(C250,1),"")),""),"")</f>
        <v>50867</v>
      </c>
      <c r="D251" s="19">
        <f ca="1">IF(ROW()-ROW(Amortization[[#Headers],[số dư
đầu kỳ]])=1,LoanAmount,IF(Amortization[[#This Row],[ngày
thanh toán]]="",0,INDEX(Amortization[], ROW()-4,8)))</f>
        <v>96603.977790384248</v>
      </c>
      <c r="E251" s="19">
        <f ca="1">IF(ValuesEntered,IF(ROW()-ROW(Amortization[[#Headers],[lãi suất]])=1,-IPMT(InterestRate/12,1,DurationOfLoan-ROWS($C$4:C251)+1,Amortization[[#This Row],[số dư
đầu kỳ]]),IFERROR(-IPMT(InterestRate/12,1,Amortization[[#This Row],['#
còn lại]],D252),0)),0)</f>
        <v>399.72021299369402</v>
      </c>
      <c r="F251" s="19">
        <f ca="1">IFERROR(IF(AND(ValuesEntered,Amortization[[#This Row],[ngày
thanh toán]]&lt;&gt;""),-PPMT(InterestRate/12,1,DurationOfLoan-ROWS($C$4:C251)+1,Amortization[[#This Row],[số dư
đầu kỳ]]),""),0)</f>
        <v>671.12667189767831</v>
      </c>
      <c r="G251" s="19">
        <f ca="1">IF(Amortization[[#This Row],[ngày
thanh toán]]="",0,PropertyTaxAmount)</f>
        <v>375</v>
      </c>
      <c r="H251" s="19">
        <f ca="1">IF(Amortization[[#This Row],[ngày
thanh toán]]="",0,Amortization[[#This Row],[lãi suất]]+Amortization[[#This Row],[gốc]]+Amortization[[#This Row],[thuế
bất động sản]])</f>
        <v>1445.8468848913724</v>
      </c>
      <c r="I251" s="19">
        <f ca="1">IF(Amortization[[#This Row],[ngày
thanh toán]]="",0,Amortization[[#This Row],[số dư
đầu kỳ]]-Amortization[[#This Row],[gốc]])</f>
        <v>95932.851118486564</v>
      </c>
      <c r="J251" s="23">
        <f ca="1">IF(Amortization[[#This Row],[số dư
cuối kỳ]]&gt;0,LastRow-ROW(),0)</f>
        <v>112</v>
      </c>
    </row>
    <row r="252" spans="2:10" ht="15" customHeight="1" x14ac:dyDescent="0.25">
      <c r="B252" s="22">
        <f>ROWS($B$4:B252)</f>
        <v>249</v>
      </c>
      <c r="C252" s="13">
        <f ca="1">IF(ValuesEntered,IF(Amortization[[#This Row],['#]]&lt;=DurationOfLoan,IF(ROW()-ROW(Amortization[[#Headers],[ngày
thanh toán]])=1,LoanStart,IF(I251&gt;0,EDATE(C251,1),"")),""),"")</f>
        <v>50897</v>
      </c>
      <c r="D252" s="19">
        <f ca="1">IF(ROW()-ROW(Amortization[[#Headers],[số dư
đầu kỳ]])=1,LoanAmount,IF(Amortization[[#This Row],[ngày
thanh toán]]="",0,INDEX(Amortization[], ROW()-4,8)))</f>
        <v>95932.851118486564</v>
      </c>
      <c r="E252" s="19">
        <f ca="1">IF(ValuesEntered,IF(ROW()-ROW(Amortization[[#Headers],[lãi suất]])=1,-IPMT(InterestRate/12,1,DurationOfLoan-ROWS($C$4:C252)+1,Amortization[[#This Row],[số dư
đầu kỳ]]),IFERROR(-IPMT(InterestRate/12,1,Amortization[[#This Row],['#
còn lại]],D253),0)),0)</f>
        <v>396.91220035606659</v>
      </c>
      <c r="F252" s="19">
        <f ca="1">IFERROR(IF(AND(ValuesEntered,Amortization[[#This Row],[ngày
thanh toán]]&lt;&gt;""),-PPMT(InterestRate/12,1,DurationOfLoan-ROWS($C$4:C252)+1,Amortization[[#This Row],[số dư
đầu kỳ]]),""),0)</f>
        <v>673.92303303058509</v>
      </c>
      <c r="G252" s="19">
        <f ca="1">IF(Amortization[[#This Row],[ngày
thanh toán]]="",0,PropertyTaxAmount)</f>
        <v>375</v>
      </c>
      <c r="H252" s="19">
        <f ca="1">IF(Amortization[[#This Row],[ngày
thanh toán]]="",0,Amortization[[#This Row],[lãi suất]]+Amortization[[#This Row],[gốc]]+Amortization[[#This Row],[thuế
bất động sản]])</f>
        <v>1445.8352333866517</v>
      </c>
      <c r="I252" s="19">
        <f ca="1">IF(Amortization[[#This Row],[ngày
thanh toán]]="",0,Amortization[[#This Row],[số dư
đầu kỳ]]-Amortization[[#This Row],[gốc]])</f>
        <v>95258.928085455977</v>
      </c>
      <c r="J252" s="23">
        <f ca="1">IF(Amortization[[#This Row],[số dư
cuối kỳ]]&gt;0,LastRow-ROW(),0)</f>
        <v>111</v>
      </c>
    </row>
    <row r="253" spans="2:10" ht="15" customHeight="1" x14ac:dyDescent="0.25">
      <c r="B253" s="22">
        <f>ROWS($B$4:B253)</f>
        <v>250</v>
      </c>
      <c r="C253" s="13">
        <f ca="1">IF(ValuesEntered,IF(Amortization[[#This Row],['#]]&lt;=DurationOfLoan,IF(ROW()-ROW(Amortization[[#Headers],[ngày
thanh toán]])=1,LoanStart,IF(I252&gt;0,EDATE(C252,1),"")),""),"")</f>
        <v>50928</v>
      </c>
      <c r="D253" s="19">
        <f ca="1">IF(ROW()-ROW(Amortization[[#Headers],[số dư
đầu kỳ]])=1,LoanAmount,IF(Amortization[[#This Row],[ngày
thanh toán]]="",0,INDEX(Amortization[], ROW()-4,8)))</f>
        <v>95258.928085455977</v>
      </c>
      <c r="E253" s="19">
        <f ca="1">IF(ValuesEntered,IF(ROW()-ROW(Amortization[[#Headers],[lãi suất]])=1,-IPMT(InterestRate/12,1,DurationOfLoan-ROWS($C$4:C253)+1,Amortization[[#This Row],[số dư
đầu kỳ]]),IFERROR(-IPMT(InterestRate/12,1,Amortization[[#This Row],['#
còn lại]],D254),0)),0)</f>
        <v>394.0924876657823</v>
      </c>
      <c r="F253" s="19">
        <f ca="1">IFERROR(IF(AND(ValuesEntered,Amortization[[#This Row],[ngày
thanh toán]]&lt;&gt;""),-PPMT(InterestRate/12,1,DurationOfLoan-ROWS($C$4:C253)+1,Amortization[[#This Row],[số dư
đầu kỳ]]),""),0)</f>
        <v>676.73104566821257</v>
      </c>
      <c r="G253" s="19">
        <f ca="1">IF(Amortization[[#This Row],[ngày
thanh toán]]="",0,PropertyTaxAmount)</f>
        <v>375</v>
      </c>
      <c r="H253" s="19">
        <f ca="1">IF(Amortization[[#This Row],[ngày
thanh toán]]="",0,Amortization[[#This Row],[lãi suất]]+Amortization[[#This Row],[gốc]]+Amortization[[#This Row],[thuế
bất động sản]])</f>
        <v>1445.8235333339949</v>
      </c>
      <c r="I253" s="19">
        <f ca="1">IF(Amortization[[#This Row],[ngày
thanh toán]]="",0,Amortization[[#This Row],[số dư
đầu kỳ]]-Amortization[[#This Row],[gốc]])</f>
        <v>94582.197039787759</v>
      </c>
      <c r="J253" s="23">
        <f ca="1">IF(Amortization[[#This Row],[số dư
cuối kỳ]]&gt;0,LastRow-ROW(),0)</f>
        <v>110</v>
      </c>
    </row>
    <row r="254" spans="2:10" ht="15" customHeight="1" x14ac:dyDescent="0.25">
      <c r="B254" s="22">
        <f>ROWS($B$4:B254)</f>
        <v>251</v>
      </c>
      <c r="C254" s="13">
        <f ca="1">IF(ValuesEntered,IF(Amortization[[#This Row],['#]]&lt;=DurationOfLoan,IF(ROW()-ROW(Amortization[[#Headers],[ngày
thanh toán]])=1,LoanStart,IF(I253&gt;0,EDATE(C253,1),"")),""),"")</f>
        <v>50958</v>
      </c>
      <c r="D254" s="19">
        <f ca="1">IF(ROW()-ROW(Amortization[[#Headers],[số dư
đầu kỳ]])=1,LoanAmount,IF(Amortization[[#This Row],[ngày
thanh toán]]="",0,INDEX(Amortization[], ROW()-4,8)))</f>
        <v>94582.197039787759</v>
      </c>
      <c r="E254" s="19">
        <f ca="1">IF(ValuesEntered,IF(ROW()-ROW(Amortization[[#Headers],[lãi suất]])=1,-IPMT(InterestRate/12,1,DurationOfLoan-ROWS($C$4:C254)+1,Amortization[[#This Row],[số dư
đầu kỳ]]),IFERROR(-IPMT(InterestRate/12,1,Amortization[[#This Row],['#
còn lại]],D255),0)),0)</f>
        <v>391.26102617262194</v>
      </c>
      <c r="F254" s="19">
        <f ca="1">IFERROR(IF(AND(ValuesEntered,Amortization[[#This Row],[ngày
thanh toán]]&lt;&gt;""),-PPMT(InterestRate/12,1,DurationOfLoan-ROWS($C$4:C254)+1,Amortization[[#This Row],[số dư
đầu kỳ]]),""),0)</f>
        <v>679.55075835849686</v>
      </c>
      <c r="G254" s="19">
        <f ca="1">IF(Amortization[[#This Row],[ngày
thanh toán]]="",0,PropertyTaxAmount)</f>
        <v>375</v>
      </c>
      <c r="H254" s="19">
        <f ca="1">IF(Amortization[[#This Row],[ngày
thanh toán]]="",0,Amortization[[#This Row],[lãi suất]]+Amortization[[#This Row],[gốc]]+Amortization[[#This Row],[thuế
bất động sản]])</f>
        <v>1445.8117845311187</v>
      </c>
      <c r="I254" s="19">
        <f ca="1">IF(Amortization[[#This Row],[ngày
thanh toán]]="",0,Amortization[[#This Row],[số dư
đầu kỳ]]-Amortization[[#This Row],[gốc]])</f>
        <v>93902.646281429261</v>
      </c>
      <c r="J254" s="23">
        <f ca="1">IF(Amortization[[#This Row],[số dư
cuối kỳ]]&gt;0,LastRow-ROW(),0)</f>
        <v>109</v>
      </c>
    </row>
    <row r="255" spans="2:10" ht="15" customHeight="1" x14ac:dyDescent="0.25">
      <c r="B255" s="22">
        <f>ROWS($B$4:B255)</f>
        <v>252</v>
      </c>
      <c r="C255" s="13">
        <f ca="1">IF(ValuesEntered,IF(Amortization[[#This Row],['#]]&lt;=DurationOfLoan,IF(ROW()-ROW(Amortization[[#Headers],[ngày
thanh toán]])=1,LoanStart,IF(I254&gt;0,EDATE(C254,1),"")),""),"")</f>
        <v>50989</v>
      </c>
      <c r="D255" s="19">
        <f ca="1">IF(ROW()-ROW(Amortization[[#Headers],[số dư
đầu kỳ]])=1,LoanAmount,IF(Amortization[[#This Row],[ngày
thanh toán]]="",0,INDEX(Amortization[], ROW()-4,8)))</f>
        <v>93902.646281429261</v>
      </c>
      <c r="E255" s="19">
        <f ca="1">IF(ValuesEntered,IF(ROW()-ROW(Amortization[[#Headers],[lãi suất]])=1,-IPMT(InterestRate/12,1,DurationOfLoan-ROWS($C$4:C255)+1,Amortization[[#This Row],[số dư
đầu kỳ]]),IFERROR(-IPMT(InterestRate/12,1,Amortization[[#This Row],['#
còn lại]],D256),0)),0)</f>
        <v>388.41776692324004</v>
      </c>
      <c r="F255" s="19">
        <f ca="1">IFERROR(IF(AND(ValuesEntered,Amortization[[#This Row],[ngày
thanh toán]]&lt;&gt;""),-PPMT(InterestRate/12,1,DurationOfLoan-ROWS($C$4:C255)+1,Amortization[[#This Row],[số dư
đầu kỳ]]),""),0)</f>
        <v>682.38221985165728</v>
      </c>
      <c r="G255" s="19">
        <f ca="1">IF(Amortization[[#This Row],[ngày
thanh toán]]="",0,PropertyTaxAmount)</f>
        <v>375</v>
      </c>
      <c r="H255" s="19">
        <f ca="1">IF(Amortization[[#This Row],[ngày
thanh toán]]="",0,Amortization[[#This Row],[lãi suất]]+Amortization[[#This Row],[gốc]]+Amortization[[#This Row],[thuế
bất động sản]])</f>
        <v>1445.7999867748972</v>
      </c>
      <c r="I255" s="19">
        <f ca="1">IF(Amortization[[#This Row],[ngày
thanh toán]]="",0,Amortization[[#This Row],[số dư
đầu kỳ]]-Amortization[[#This Row],[gốc]])</f>
        <v>93220.264061577604</v>
      </c>
      <c r="J255" s="23">
        <f ca="1">IF(Amortization[[#This Row],[số dư
cuối kỳ]]&gt;0,LastRow-ROW(),0)</f>
        <v>108</v>
      </c>
    </row>
    <row r="256" spans="2:10" ht="15" customHeight="1" x14ac:dyDescent="0.25">
      <c r="B256" s="22">
        <f>ROWS($B$4:B256)</f>
        <v>253</v>
      </c>
      <c r="C256" s="13">
        <f ca="1">IF(ValuesEntered,IF(Amortization[[#This Row],['#]]&lt;=DurationOfLoan,IF(ROW()-ROW(Amortization[[#Headers],[ngày
thanh toán]])=1,LoanStart,IF(I255&gt;0,EDATE(C255,1),"")),""),"")</f>
        <v>51020</v>
      </c>
      <c r="D256" s="19">
        <f ca="1">IF(ROW()-ROW(Amortization[[#Headers],[số dư
đầu kỳ]])=1,LoanAmount,IF(Amortization[[#This Row],[ngày
thanh toán]]="",0,INDEX(Amortization[], ROW()-4,8)))</f>
        <v>93220.264061577604</v>
      </c>
      <c r="E256" s="19">
        <f ca="1">IF(ValuesEntered,IF(ROW()-ROW(Amortization[[#Headers],[lãi suất]])=1,-IPMT(InterestRate/12,1,DurationOfLoan-ROWS($C$4:C256)+1,Amortization[[#This Row],[số dư
đầu kỳ]]),IFERROR(-IPMT(InterestRate/12,1,Amortization[[#This Row],['#
còn lại]],D257),0)),0)</f>
        <v>385.56266076031903</v>
      </c>
      <c r="F256" s="19">
        <f ca="1">IFERROR(IF(AND(ValuesEntered,Amortization[[#This Row],[ngày
thanh toán]]&lt;&gt;""),-PPMT(InterestRate/12,1,DurationOfLoan-ROWS($C$4:C256)+1,Amortization[[#This Row],[số dư
đầu kỳ]]),""),0)</f>
        <v>685.22547910103913</v>
      </c>
      <c r="G256" s="19">
        <f ca="1">IF(Amortization[[#This Row],[ngày
thanh toán]]="",0,PropertyTaxAmount)</f>
        <v>375</v>
      </c>
      <c r="H256" s="19">
        <f ca="1">IF(Amortization[[#This Row],[ngày
thanh toán]]="",0,Amortization[[#This Row],[lãi suất]]+Amortization[[#This Row],[gốc]]+Amortization[[#This Row],[thuế
bất động sản]])</f>
        <v>1445.7881398613581</v>
      </c>
      <c r="I256" s="19">
        <f ca="1">IF(Amortization[[#This Row],[ngày
thanh toán]]="",0,Amortization[[#This Row],[số dư
đầu kỳ]]-Amortization[[#This Row],[gốc]])</f>
        <v>92535.038582476569</v>
      </c>
      <c r="J256" s="23">
        <f ca="1">IF(Amortization[[#This Row],[số dư
cuối kỳ]]&gt;0,LastRow-ROW(),0)</f>
        <v>107</v>
      </c>
    </row>
    <row r="257" spans="2:10" ht="15" customHeight="1" x14ac:dyDescent="0.25">
      <c r="B257" s="22">
        <f>ROWS($B$4:B257)</f>
        <v>254</v>
      </c>
      <c r="C257" s="13">
        <f ca="1">IF(ValuesEntered,IF(Amortization[[#This Row],['#]]&lt;=DurationOfLoan,IF(ROW()-ROW(Amortization[[#Headers],[ngày
thanh toán]])=1,LoanStart,IF(I256&gt;0,EDATE(C256,1),"")),""),"")</f>
        <v>51050</v>
      </c>
      <c r="D257" s="19">
        <f ca="1">IF(ROW()-ROW(Amortization[[#Headers],[số dư
đầu kỳ]])=1,LoanAmount,IF(Amortization[[#This Row],[ngày
thanh toán]]="",0,INDEX(Amortization[], ROW()-4,8)))</f>
        <v>92535.038582476569</v>
      </c>
      <c r="E257" s="19">
        <f ca="1">IF(ValuesEntered,IF(ROW()-ROW(Amortization[[#Headers],[lãi suất]])=1,-IPMT(InterestRate/12,1,DurationOfLoan-ROWS($C$4:C257)+1,Amortization[[#This Row],[số dư
đầu kỳ]]),IFERROR(-IPMT(InterestRate/12,1,Amortization[[#This Row],['#
còn lại]],D258),0)),0)</f>
        <v>382.69565832171918</v>
      </c>
      <c r="F257" s="19">
        <f ca="1">IFERROR(IF(AND(ValuesEntered,Amortization[[#This Row],[ngày
thanh toán]]&lt;&gt;""),-PPMT(InterestRate/12,1,DurationOfLoan-ROWS($C$4:C257)+1,Amortization[[#This Row],[số dư
đầu kỳ]]),""),0)</f>
        <v>688.08058526396007</v>
      </c>
      <c r="G257" s="19">
        <f ca="1">IF(Amortization[[#This Row],[ngày
thanh toán]]="",0,PropertyTaxAmount)</f>
        <v>375</v>
      </c>
      <c r="H257" s="19">
        <f ca="1">IF(Amortization[[#This Row],[ngày
thanh toán]]="",0,Amortization[[#This Row],[lãi suất]]+Amortization[[#This Row],[gốc]]+Amortization[[#This Row],[thuế
bất động sản]])</f>
        <v>1445.7762435856794</v>
      </c>
      <c r="I257" s="19">
        <f ca="1">IF(Amortization[[#This Row],[ngày
thanh toán]]="",0,Amortization[[#This Row],[số dư
đầu kỳ]]-Amortization[[#This Row],[gốc]])</f>
        <v>91846.957997212608</v>
      </c>
      <c r="J257" s="23">
        <f ca="1">IF(Amortization[[#This Row],[số dư
cuối kỳ]]&gt;0,LastRow-ROW(),0)</f>
        <v>106</v>
      </c>
    </row>
    <row r="258" spans="2:10" ht="15" customHeight="1" x14ac:dyDescent="0.25">
      <c r="B258" s="22">
        <f>ROWS($B$4:B258)</f>
        <v>255</v>
      </c>
      <c r="C258" s="13">
        <f ca="1">IF(ValuesEntered,IF(Amortization[[#This Row],['#]]&lt;=DurationOfLoan,IF(ROW()-ROW(Amortization[[#Headers],[ngày
thanh toán]])=1,LoanStart,IF(I257&gt;0,EDATE(C257,1),"")),""),"")</f>
        <v>51081</v>
      </c>
      <c r="D258" s="19">
        <f ca="1">IF(ROW()-ROW(Amortization[[#Headers],[số dư
đầu kỳ]])=1,LoanAmount,IF(Amortization[[#This Row],[ngày
thanh toán]]="",0,INDEX(Amortization[], ROW()-4,8)))</f>
        <v>91846.957997212608</v>
      </c>
      <c r="E258" s="19">
        <f ca="1">IF(ValuesEntered,IF(ROW()-ROW(Amortization[[#Headers],[lãi suất]])=1,-IPMT(InterestRate/12,1,DurationOfLoan-ROWS($C$4:C258)+1,Amortization[[#This Row],[số dư
đầu kỳ]]),IFERROR(-IPMT(InterestRate/12,1,Amortization[[#This Row],['#
còn lại]],D259),0)),0)</f>
        <v>379.81671003962521</v>
      </c>
      <c r="F258" s="19">
        <f ca="1">IFERROR(IF(AND(ValuesEntered,Amortization[[#This Row],[ngày
thanh toán]]&lt;&gt;""),-PPMT(InterestRate/12,1,DurationOfLoan-ROWS($C$4:C258)+1,Amortization[[#This Row],[số dư
đầu kỳ]]),""),0)</f>
        <v>690.94758770255987</v>
      </c>
      <c r="G258" s="19">
        <f ca="1">IF(Amortization[[#This Row],[ngày
thanh toán]]="",0,PropertyTaxAmount)</f>
        <v>375</v>
      </c>
      <c r="H258" s="19">
        <f ca="1">IF(Amortization[[#This Row],[ngày
thanh toán]]="",0,Amortization[[#This Row],[lãi suất]]+Amortization[[#This Row],[gốc]]+Amortization[[#This Row],[thuế
bất động sản]])</f>
        <v>1445.7642977421851</v>
      </c>
      <c r="I258" s="19">
        <f ca="1">IF(Amortization[[#This Row],[ngày
thanh toán]]="",0,Amortization[[#This Row],[số dư
đầu kỳ]]-Amortization[[#This Row],[gốc]])</f>
        <v>91156.010409510054</v>
      </c>
      <c r="J258" s="23">
        <f ca="1">IF(Amortization[[#This Row],[số dư
cuối kỳ]]&gt;0,LastRow-ROW(),0)</f>
        <v>105</v>
      </c>
    </row>
    <row r="259" spans="2:10" ht="15" customHeight="1" x14ac:dyDescent="0.25">
      <c r="B259" s="22">
        <f>ROWS($B$4:B259)</f>
        <v>256</v>
      </c>
      <c r="C259" s="13">
        <f ca="1">IF(ValuesEntered,IF(Amortization[[#This Row],['#]]&lt;=DurationOfLoan,IF(ROW()-ROW(Amortization[[#Headers],[ngày
thanh toán]])=1,LoanStart,IF(I258&gt;0,EDATE(C258,1),"")),""),"")</f>
        <v>51111</v>
      </c>
      <c r="D259" s="19">
        <f ca="1">IF(ROW()-ROW(Amortization[[#Headers],[số dư
đầu kỳ]])=1,LoanAmount,IF(Amortization[[#This Row],[ngày
thanh toán]]="",0,INDEX(Amortization[], ROW()-4,8)))</f>
        <v>91156.010409510054</v>
      </c>
      <c r="E259" s="19">
        <f ca="1">IF(ValuesEntered,IF(ROW()-ROW(Amortization[[#Headers],[lãi suất]])=1,-IPMT(InterestRate/12,1,DurationOfLoan-ROWS($C$4:C259)+1,Amortization[[#This Row],[số dư
đầu kỳ]]),IFERROR(-IPMT(InterestRate/12,1,Amortization[[#This Row],['#
còn lại]],D260),0)),0)</f>
        <v>376.92576613968913</v>
      </c>
      <c r="F259" s="19">
        <f ca="1">IFERROR(IF(AND(ValuesEntered,Amortization[[#This Row],[ngày
thanh toán]]&lt;&gt;""),-PPMT(InterestRate/12,1,DurationOfLoan-ROWS($C$4:C259)+1,Amortization[[#This Row],[số dư
đầu kỳ]]),""),0)</f>
        <v>693.82653598465402</v>
      </c>
      <c r="G259" s="19">
        <f ca="1">IF(Amortization[[#This Row],[ngày
thanh toán]]="",0,PropertyTaxAmount)</f>
        <v>375</v>
      </c>
      <c r="H259" s="19">
        <f ca="1">IF(Amortization[[#This Row],[ngày
thanh toán]]="",0,Amortization[[#This Row],[lãi suất]]+Amortization[[#This Row],[gốc]]+Amortization[[#This Row],[thuế
bất động sản]])</f>
        <v>1445.7523021243433</v>
      </c>
      <c r="I259" s="19">
        <f ca="1">IF(Amortization[[#This Row],[ngày
thanh toán]]="",0,Amortization[[#This Row],[số dư
đầu kỳ]]-Amortization[[#This Row],[gốc]])</f>
        <v>90462.183873525399</v>
      </c>
      <c r="J259" s="23">
        <f ca="1">IF(Amortization[[#This Row],[số dư
cuối kỳ]]&gt;0,LastRow-ROW(),0)</f>
        <v>104</v>
      </c>
    </row>
    <row r="260" spans="2:10" ht="15" customHeight="1" x14ac:dyDescent="0.25">
      <c r="B260" s="22">
        <f>ROWS($B$4:B260)</f>
        <v>257</v>
      </c>
      <c r="C260" s="13">
        <f ca="1">IF(ValuesEntered,IF(Amortization[[#This Row],['#]]&lt;=DurationOfLoan,IF(ROW()-ROW(Amortization[[#Headers],[ngày
thanh toán]])=1,LoanStart,IF(I259&gt;0,EDATE(C259,1),"")),""),"")</f>
        <v>51142</v>
      </c>
      <c r="D260" s="19">
        <f ca="1">IF(ROW()-ROW(Amortization[[#Headers],[số dư
đầu kỳ]])=1,LoanAmount,IF(Amortization[[#This Row],[ngày
thanh toán]]="",0,INDEX(Amortization[], ROW()-4,8)))</f>
        <v>90462.183873525399</v>
      </c>
      <c r="E260" s="19">
        <f ca="1">IF(ValuesEntered,IF(ROW()-ROW(Amortization[[#Headers],[lãi suất]])=1,-IPMT(InterestRate/12,1,DurationOfLoan-ROWS($C$4:C260)+1,Amortization[[#This Row],[số dư
đầu kỳ]]),IFERROR(-IPMT(InterestRate/12,1,Amortization[[#This Row],['#
còn lại]],D261),0)),0)</f>
        <v>374.02277664017004</v>
      </c>
      <c r="F260" s="19">
        <f ca="1">IFERROR(IF(AND(ValuesEntered,Amortization[[#This Row],[ngày
thanh toán]]&lt;&gt;""),-PPMT(InterestRate/12,1,DurationOfLoan-ROWS($C$4:C260)+1,Amortization[[#This Row],[số dư
đầu kỳ]]),""),0)</f>
        <v>696.71747988459003</v>
      </c>
      <c r="G260" s="19">
        <f ca="1">IF(Amortization[[#This Row],[ngày
thanh toán]]="",0,PropertyTaxAmount)</f>
        <v>375</v>
      </c>
      <c r="H260" s="19">
        <f ca="1">IF(Amortization[[#This Row],[ngày
thanh toán]]="",0,Amortization[[#This Row],[lãi suất]]+Amortization[[#This Row],[gốc]]+Amortization[[#This Row],[thuế
bất động sản]])</f>
        <v>1445.7402565247601</v>
      </c>
      <c r="I260" s="19">
        <f ca="1">IF(Amortization[[#This Row],[ngày
thanh toán]]="",0,Amortization[[#This Row],[số dư
đầu kỳ]]-Amortization[[#This Row],[gốc]])</f>
        <v>89765.466393640803</v>
      </c>
      <c r="J260" s="23">
        <f ca="1">IF(Amortization[[#This Row],[số dư
cuối kỳ]]&gt;0,LastRow-ROW(),0)</f>
        <v>103</v>
      </c>
    </row>
    <row r="261" spans="2:10" ht="15" customHeight="1" x14ac:dyDescent="0.25">
      <c r="B261" s="22">
        <f>ROWS($B$4:B261)</f>
        <v>258</v>
      </c>
      <c r="C261" s="13">
        <f ca="1">IF(ValuesEntered,IF(Amortization[[#This Row],['#]]&lt;=DurationOfLoan,IF(ROW()-ROW(Amortization[[#Headers],[ngày
thanh toán]])=1,LoanStart,IF(I260&gt;0,EDATE(C260,1),"")),""),"")</f>
        <v>51173</v>
      </c>
      <c r="D261" s="19">
        <f ca="1">IF(ROW()-ROW(Amortization[[#Headers],[số dư
đầu kỳ]])=1,LoanAmount,IF(Amortization[[#This Row],[ngày
thanh toán]]="",0,INDEX(Amortization[], ROW()-4,8)))</f>
        <v>89765.466393640803</v>
      </c>
      <c r="E261" s="19">
        <f ca="1">IF(ValuesEntered,IF(ROW()-ROW(Amortization[[#Headers],[lãi suất]])=1,-IPMT(InterestRate/12,1,DurationOfLoan-ROWS($C$4:C261)+1,Amortization[[#This Row],[số dư
đầu kỳ]]),IFERROR(-IPMT(InterestRate/12,1,Amortization[[#This Row],['#
còn lại]],D262),0)),0)</f>
        <v>371.10769135106955</v>
      </c>
      <c r="F261" s="19">
        <f ca="1">IFERROR(IF(AND(ValuesEntered,Amortization[[#This Row],[ngày
thanh toán]]&lt;&gt;""),-PPMT(InterestRate/12,1,DurationOfLoan-ROWS($C$4:C261)+1,Amortization[[#This Row],[số dư
đầu kỳ]]),""),0)</f>
        <v>699.62046938410901</v>
      </c>
      <c r="G261" s="19">
        <f ca="1">IF(Amortization[[#This Row],[ngày
thanh toán]]="",0,PropertyTaxAmount)</f>
        <v>375</v>
      </c>
      <c r="H261" s="19">
        <f ca="1">IF(Amortization[[#This Row],[ngày
thanh toán]]="",0,Amortization[[#This Row],[lãi suất]]+Amortization[[#This Row],[gốc]]+Amortization[[#This Row],[thuế
bất động sản]])</f>
        <v>1445.7281607351786</v>
      </c>
      <c r="I261" s="19">
        <f ca="1">IF(Amortization[[#This Row],[ngày
thanh toán]]="",0,Amortization[[#This Row],[số dư
đầu kỳ]]-Amortization[[#This Row],[gốc]])</f>
        <v>89065.84592425669</v>
      </c>
      <c r="J261" s="23">
        <f ca="1">IF(Amortization[[#This Row],[số dư
cuối kỳ]]&gt;0,LastRow-ROW(),0)</f>
        <v>102</v>
      </c>
    </row>
    <row r="262" spans="2:10" ht="15" customHeight="1" x14ac:dyDescent="0.25">
      <c r="B262" s="22">
        <f>ROWS($B$4:B262)</f>
        <v>259</v>
      </c>
      <c r="C262" s="13">
        <f ca="1">IF(ValuesEntered,IF(Amortization[[#This Row],['#]]&lt;=DurationOfLoan,IF(ROW()-ROW(Amortization[[#Headers],[ngày
thanh toán]])=1,LoanStart,IF(I261&gt;0,EDATE(C261,1),"")),""),"")</f>
        <v>51202</v>
      </c>
      <c r="D262" s="19">
        <f ca="1">IF(ROW()-ROW(Amortization[[#Headers],[số dư
đầu kỳ]])=1,LoanAmount,IF(Amortization[[#This Row],[ngày
thanh toán]]="",0,INDEX(Amortization[], ROW()-4,8)))</f>
        <v>89065.84592425669</v>
      </c>
      <c r="E262" s="19">
        <f ca="1">IF(ValuesEntered,IF(ROW()-ROW(Amortization[[#Headers],[lãi suất]])=1,-IPMT(InterestRate/12,1,DurationOfLoan-ROWS($C$4:C262)+1,Amortization[[#This Row],[số dư
đầu kỳ]]),IFERROR(-IPMT(InterestRate/12,1,Amortization[[#This Row],['#
còn lại]],D263),0)),0)</f>
        <v>368.18045987326451</v>
      </c>
      <c r="F262" s="19">
        <f ca="1">IFERROR(IF(AND(ValuesEntered,Amortization[[#This Row],[ngày
thanh toán]]&lt;&gt;""),-PPMT(InterestRate/12,1,DurationOfLoan-ROWS($C$4:C262)+1,Amortization[[#This Row],[số dư
đầu kỳ]]),""),0)</f>
        <v>702.5355546732095</v>
      </c>
      <c r="G262" s="19">
        <f ca="1">IF(Amortization[[#This Row],[ngày
thanh toán]]="",0,PropertyTaxAmount)</f>
        <v>375</v>
      </c>
      <c r="H262" s="19">
        <f ca="1">IF(Amortization[[#This Row],[ngày
thanh toán]]="",0,Amortization[[#This Row],[lãi suất]]+Amortization[[#This Row],[gốc]]+Amortization[[#This Row],[thuế
bất động sản]])</f>
        <v>1445.7160145464741</v>
      </c>
      <c r="I262" s="19">
        <f ca="1">IF(Amortization[[#This Row],[ngày
thanh toán]]="",0,Amortization[[#This Row],[số dư
đầu kỳ]]-Amortization[[#This Row],[gốc]])</f>
        <v>88363.310369583487</v>
      </c>
      <c r="J262" s="23">
        <f ca="1">IF(Amortization[[#This Row],[số dư
cuối kỳ]]&gt;0,LastRow-ROW(),0)</f>
        <v>101</v>
      </c>
    </row>
    <row r="263" spans="2:10" ht="15" customHeight="1" x14ac:dyDescent="0.25">
      <c r="B263" s="22">
        <f>ROWS($B$4:B263)</f>
        <v>260</v>
      </c>
      <c r="C263" s="13">
        <f ca="1">IF(ValuesEntered,IF(Amortization[[#This Row],['#]]&lt;=DurationOfLoan,IF(ROW()-ROW(Amortization[[#Headers],[ngày
thanh toán]])=1,LoanStart,IF(I262&gt;0,EDATE(C262,1),"")),""),"")</f>
        <v>51233</v>
      </c>
      <c r="D263" s="19">
        <f ca="1">IF(ROW()-ROW(Amortization[[#Headers],[số dư
đầu kỳ]])=1,LoanAmount,IF(Amortization[[#This Row],[ngày
thanh toán]]="",0,INDEX(Amortization[], ROW()-4,8)))</f>
        <v>88363.310369583487</v>
      </c>
      <c r="E263" s="19">
        <f ca="1">IF(ValuesEntered,IF(ROW()-ROW(Amortization[[#Headers],[lãi suất]])=1,-IPMT(InterestRate/12,1,DurationOfLoan-ROWS($C$4:C263)+1,Amortization[[#This Row],[số dư
đầu kỳ]]),IFERROR(-IPMT(InterestRate/12,1,Amortization[[#This Row],['#
còn lại]],D264),0)),0)</f>
        <v>365.2410315976353</v>
      </c>
      <c r="F263" s="19">
        <f ca="1">IFERROR(IF(AND(ValuesEntered,Amortization[[#This Row],[ngày
thanh toán]]&lt;&gt;""),-PPMT(InterestRate/12,1,DurationOfLoan-ROWS($C$4:C263)+1,Amortization[[#This Row],[số dư
đầu kỳ]]),""),0)</f>
        <v>705.4627861510146</v>
      </c>
      <c r="G263" s="19">
        <f ca="1">IF(Amortization[[#This Row],[ngày
thanh toán]]="",0,PropertyTaxAmount)</f>
        <v>375</v>
      </c>
      <c r="H263" s="19">
        <f ca="1">IF(Amortization[[#This Row],[ngày
thanh toán]]="",0,Amortization[[#This Row],[lãi suất]]+Amortization[[#This Row],[gốc]]+Amortization[[#This Row],[thuế
bất động sản]])</f>
        <v>1445.70381774865</v>
      </c>
      <c r="I263" s="19">
        <f ca="1">IF(Amortization[[#This Row],[ngày
thanh toán]]="",0,Amortization[[#This Row],[số dư
đầu kỳ]]-Amortization[[#This Row],[gốc]])</f>
        <v>87657.847583432478</v>
      </c>
      <c r="J263" s="23">
        <f ca="1">IF(Amortization[[#This Row],[số dư
cuối kỳ]]&gt;0,LastRow-ROW(),0)</f>
        <v>100</v>
      </c>
    </row>
    <row r="264" spans="2:10" ht="15" customHeight="1" x14ac:dyDescent="0.25">
      <c r="B264" s="22">
        <f>ROWS($B$4:B264)</f>
        <v>261</v>
      </c>
      <c r="C264" s="13">
        <f ca="1">IF(ValuesEntered,IF(Amortization[[#This Row],['#]]&lt;=DurationOfLoan,IF(ROW()-ROW(Amortization[[#Headers],[ngày
thanh toán]])=1,LoanStart,IF(I263&gt;0,EDATE(C263,1),"")),""),"")</f>
        <v>51263</v>
      </c>
      <c r="D264" s="19">
        <f ca="1">IF(ROW()-ROW(Amortization[[#Headers],[số dư
đầu kỳ]])=1,LoanAmount,IF(Amortization[[#This Row],[ngày
thanh toán]]="",0,INDEX(Amortization[], ROW()-4,8)))</f>
        <v>87657.847583432478</v>
      </c>
      <c r="E264" s="19">
        <f ca="1">IF(ValuesEntered,IF(ROW()-ROW(Amortization[[#Headers],[lãi suất]])=1,-IPMT(InterestRate/12,1,DurationOfLoan-ROWS($C$4:C264)+1,Amortization[[#This Row],[số dư
đầu kỳ]]),IFERROR(-IPMT(InterestRate/12,1,Amortization[[#This Row],['#
còn lại]],D265),0)),0)</f>
        <v>362.28935570419094</v>
      </c>
      <c r="F264" s="19">
        <f ca="1">IFERROR(IF(AND(ValuesEntered,Amortization[[#This Row],[ngày
thanh toán]]&lt;&gt;""),-PPMT(InterestRate/12,1,DurationOfLoan-ROWS($C$4:C264)+1,Amortization[[#This Row],[số dư
đầu kỳ]]),""),0)</f>
        <v>708.40221442664392</v>
      </c>
      <c r="G264" s="19">
        <f ca="1">IF(Amortization[[#This Row],[ngày
thanh toán]]="",0,PropertyTaxAmount)</f>
        <v>375</v>
      </c>
      <c r="H264" s="19">
        <f ca="1">IF(Amortization[[#This Row],[ngày
thanh toán]]="",0,Amortization[[#This Row],[lãi suất]]+Amortization[[#This Row],[gốc]]+Amortization[[#This Row],[thuế
bất động sản]])</f>
        <v>1445.6915701308349</v>
      </c>
      <c r="I264" s="19">
        <f ca="1">IF(Amortization[[#This Row],[ngày
thanh toán]]="",0,Amortization[[#This Row],[số dư
đầu kỳ]]-Amortization[[#This Row],[gốc]])</f>
        <v>86949.445369005829</v>
      </c>
      <c r="J264" s="23">
        <f ca="1">IF(Amortization[[#This Row],[số dư
cuối kỳ]]&gt;0,LastRow-ROW(),0)</f>
        <v>99</v>
      </c>
    </row>
    <row r="265" spans="2:10" ht="15" customHeight="1" x14ac:dyDescent="0.25">
      <c r="B265" s="22">
        <f>ROWS($B$4:B265)</f>
        <v>262</v>
      </c>
      <c r="C265" s="13">
        <f ca="1">IF(ValuesEntered,IF(Amortization[[#This Row],['#]]&lt;=DurationOfLoan,IF(ROW()-ROW(Amortization[[#Headers],[ngày
thanh toán]])=1,LoanStart,IF(I264&gt;0,EDATE(C264,1),"")),""),"")</f>
        <v>51294</v>
      </c>
      <c r="D265" s="19">
        <f ca="1">IF(ROW()-ROW(Amortization[[#Headers],[số dư
đầu kỳ]])=1,LoanAmount,IF(Amortization[[#This Row],[ngày
thanh toán]]="",0,INDEX(Amortization[], ROW()-4,8)))</f>
        <v>86949.445369005829</v>
      </c>
      <c r="E265" s="19">
        <f ca="1">IF(ValuesEntered,IF(ROW()-ROW(Amortization[[#Headers],[lãi suất]])=1,-IPMT(InterestRate/12,1,DurationOfLoan-ROWS($C$4:C265)+1,Amortization[[#This Row],[số dư
đầu kỳ]]),IFERROR(-IPMT(InterestRate/12,1,Amortization[[#This Row],['#
còn lại]],D266),0)),0)</f>
        <v>359.32538116119059</v>
      </c>
      <c r="F265" s="19">
        <f ca="1">IFERROR(IF(AND(ValuesEntered,Amortization[[#This Row],[ngày
thanh toán]]&lt;&gt;""),-PPMT(InterestRate/12,1,DurationOfLoan-ROWS($C$4:C265)+1,Amortization[[#This Row],[số dư
đầu kỳ]]),""),0)</f>
        <v>711.35389032008823</v>
      </c>
      <c r="G265" s="19">
        <f ca="1">IF(Amortization[[#This Row],[ngày
thanh toán]]="",0,PropertyTaxAmount)</f>
        <v>375</v>
      </c>
      <c r="H265" s="19">
        <f ca="1">IF(Amortization[[#This Row],[ngày
thanh toán]]="",0,Amortization[[#This Row],[lãi suất]]+Amortization[[#This Row],[gốc]]+Amortization[[#This Row],[thuế
bất động sản]])</f>
        <v>1445.6792714812789</v>
      </c>
      <c r="I265" s="19">
        <f ca="1">IF(Amortization[[#This Row],[ngày
thanh toán]]="",0,Amortization[[#This Row],[số dư
đầu kỳ]]-Amortization[[#This Row],[gốc]])</f>
        <v>86238.091478685747</v>
      </c>
      <c r="J265" s="23">
        <f ca="1">IF(Amortization[[#This Row],[số dư
cuối kỳ]]&gt;0,LastRow-ROW(),0)</f>
        <v>98</v>
      </c>
    </row>
    <row r="266" spans="2:10" ht="15" customHeight="1" x14ac:dyDescent="0.25">
      <c r="B266" s="22">
        <f>ROWS($B$4:B266)</f>
        <v>263</v>
      </c>
      <c r="C266" s="13">
        <f ca="1">IF(ValuesEntered,IF(Amortization[[#This Row],['#]]&lt;=DurationOfLoan,IF(ROW()-ROW(Amortization[[#Headers],[ngày
thanh toán]])=1,LoanStart,IF(I265&gt;0,EDATE(C265,1),"")),""),"")</f>
        <v>51324</v>
      </c>
      <c r="D266" s="19">
        <f ca="1">IF(ROW()-ROW(Amortization[[#Headers],[số dư
đầu kỳ]])=1,LoanAmount,IF(Amortization[[#This Row],[ngày
thanh toán]]="",0,INDEX(Amortization[], ROW()-4,8)))</f>
        <v>86238.091478685747</v>
      </c>
      <c r="E266" s="19">
        <f ca="1">IF(ValuesEntered,IF(ROW()-ROW(Amortization[[#Headers],[lãi suất]])=1,-IPMT(InterestRate/12,1,DurationOfLoan-ROWS($C$4:C266)+1,Amortization[[#This Row],[số dư
đầu kỳ]]),IFERROR(-IPMT(InterestRate/12,1,Amortization[[#This Row],['#
còn lại]],D267),0)),0)</f>
        <v>356.34905672426106</v>
      </c>
      <c r="F266" s="19">
        <f ca="1">IFERROR(IF(AND(ValuesEntered,Amortization[[#This Row],[ngày
thanh toán]]&lt;&gt;""),-PPMT(InterestRate/12,1,DurationOfLoan-ROWS($C$4:C266)+1,Amortization[[#This Row],[số dư
đầu kỳ]]),""),0)</f>
        <v>714.31786486308874</v>
      </c>
      <c r="G266" s="19">
        <f ca="1">IF(Amortization[[#This Row],[ngày
thanh toán]]="",0,PropertyTaxAmount)</f>
        <v>375</v>
      </c>
      <c r="H266" s="19">
        <f ca="1">IF(Amortization[[#This Row],[ngày
thanh toán]]="",0,Amortization[[#This Row],[lãi suất]]+Amortization[[#This Row],[gốc]]+Amortization[[#This Row],[thuế
bất động sản]])</f>
        <v>1445.6669215873499</v>
      </c>
      <c r="I266" s="19">
        <f ca="1">IF(Amortization[[#This Row],[ngày
thanh toán]]="",0,Amortization[[#This Row],[số dư
đầu kỳ]]-Amortization[[#This Row],[gốc]])</f>
        <v>85523.773613822661</v>
      </c>
      <c r="J266" s="23">
        <f ca="1">IF(Amortization[[#This Row],[số dư
cuối kỳ]]&gt;0,LastRow-ROW(),0)</f>
        <v>97</v>
      </c>
    </row>
    <row r="267" spans="2:10" ht="15" customHeight="1" x14ac:dyDescent="0.25">
      <c r="B267" s="22">
        <f>ROWS($B$4:B267)</f>
        <v>264</v>
      </c>
      <c r="C267" s="13">
        <f ca="1">IF(ValuesEntered,IF(Amortization[[#This Row],['#]]&lt;=DurationOfLoan,IF(ROW()-ROW(Amortization[[#Headers],[ngày
thanh toán]])=1,LoanStart,IF(I266&gt;0,EDATE(C266,1),"")),""),"")</f>
        <v>51355</v>
      </c>
      <c r="D267" s="19">
        <f ca="1">IF(ROW()-ROW(Amortization[[#Headers],[số dư
đầu kỳ]])=1,LoanAmount,IF(Amortization[[#This Row],[ngày
thanh toán]]="",0,INDEX(Amortization[], ROW()-4,8)))</f>
        <v>85523.773613822661</v>
      </c>
      <c r="E267" s="19">
        <f ca="1">IF(ValuesEntered,IF(ROW()-ROW(Amortization[[#Headers],[lãi suất]])=1,-IPMT(InterestRate/12,1,DurationOfLoan-ROWS($C$4:C267)+1,Amortization[[#This Row],[số dư
đầu kỳ]]),IFERROR(-IPMT(InterestRate/12,1,Amortization[[#This Row],['#
còn lại]],D268),0)),0)</f>
        <v>353.360330935511</v>
      </c>
      <c r="F267" s="19">
        <f ca="1">IFERROR(IF(AND(ValuesEntered,Amortization[[#This Row],[ngày
thanh toán]]&lt;&gt;""),-PPMT(InterestRate/12,1,DurationOfLoan-ROWS($C$4:C267)+1,Amortization[[#This Row],[số dư
đầu kỳ]]),""),0)</f>
        <v>717.29418930001827</v>
      </c>
      <c r="G267" s="19">
        <f ca="1">IF(Amortization[[#This Row],[ngày
thanh toán]]="",0,PropertyTaxAmount)</f>
        <v>375</v>
      </c>
      <c r="H267" s="19">
        <f ca="1">IF(Amortization[[#This Row],[ngày
thanh toán]]="",0,Amortization[[#This Row],[lãi suất]]+Amortization[[#This Row],[gốc]]+Amortization[[#This Row],[thuế
bất động sản]])</f>
        <v>1445.6545202355292</v>
      </c>
      <c r="I267" s="19">
        <f ca="1">IF(Amortization[[#This Row],[ngày
thanh toán]]="",0,Amortization[[#This Row],[số dư
đầu kỳ]]-Amortization[[#This Row],[gốc]])</f>
        <v>84806.479424522637</v>
      </c>
      <c r="J267" s="23">
        <f ca="1">IF(Amortization[[#This Row],[số dư
cuối kỳ]]&gt;0,LastRow-ROW(),0)</f>
        <v>96</v>
      </c>
    </row>
    <row r="268" spans="2:10" ht="15" customHeight="1" x14ac:dyDescent="0.25">
      <c r="B268" s="22">
        <f>ROWS($B$4:B268)</f>
        <v>265</v>
      </c>
      <c r="C268" s="13">
        <f ca="1">IF(ValuesEntered,IF(Amortization[[#This Row],['#]]&lt;=DurationOfLoan,IF(ROW()-ROW(Amortization[[#Headers],[ngày
thanh toán]])=1,LoanStart,IF(I267&gt;0,EDATE(C267,1),"")),""),"")</f>
        <v>51386</v>
      </c>
      <c r="D268" s="19">
        <f ca="1">IF(ROW()-ROW(Amortization[[#Headers],[số dư
đầu kỳ]])=1,LoanAmount,IF(Amortization[[#This Row],[ngày
thanh toán]]="",0,INDEX(Amortization[], ROW()-4,8)))</f>
        <v>84806.479424522637</v>
      </c>
      <c r="E268" s="19">
        <f ca="1">IF(ValuesEntered,IF(ROW()-ROW(Amortization[[#Headers],[lãi suất]])=1,-IPMT(InterestRate/12,1,DurationOfLoan-ROWS($C$4:C268)+1,Amortization[[#This Row],[số dư
đầu kỳ]]),IFERROR(-IPMT(InterestRate/12,1,Amortization[[#This Row],['#
còn lại]],D269),0)),0)</f>
        <v>350.35915212264109</v>
      </c>
      <c r="F268" s="19">
        <f ca="1">IFERROR(IF(AND(ValuesEntered,Amortization[[#This Row],[ngày
thanh toán]]&lt;&gt;""),-PPMT(InterestRate/12,1,DurationOfLoan-ROWS($C$4:C268)+1,Amortization[[#This Row],[số dư
đầu kỳ]]),""),0)</f>
        <v>720.28291508876816</v>
      </c>
      <c r="G268" s="19">
        <f ca="1">IF(Amortization[[#This Row],[ngày
thanh toán]]="",0,PropertyTaxAmount)</f>
        <v>375</v>
      </c>
      <c r="H268" s="19">
        <f ca="1">IF(Amortization[[#This Row],[ngày
thanh toán]]="",0,Amortization[[#This Row],[lãi suất]]+Amortization[[#This Row],[gốc]]+Amortization[[#This Row],[thuế
bất động sản]])</f>
        <v>1445.6420672114093</v>
      </c>
      <c r="I268" s="19">
        <f ca="1">IF(Amortization[[#This Row],[ngày
thanh toán]]="",0,Amortization[[#This Row],[số dư
đầu kỳ]]-Amortization[[#This Row],[gốc]])</f>
        <v>84086.196509433867</v>
      </c>
      <c r="J268" s="23">
        <f ca="1">IF(Amortization[[#This Row],[số dư
cuối kỳ]]&gt;0,LastRow-ROW(),0)</f>
        <v>95</v>
      </c>
    </row>
    <row r="269" spans="2:10" ht="15" customHeight="1" x14ac:dyDescent="0.25">
      <c r="B269" s="22">
        <f>ROWS($B$4:B269)</f>
        <v>266</v>
      </c>
      <c r="C269" s="13">
        <f ca="1">IF(ValuesEntered,IF(Amortization[[#This Row],['#]]&lt;=DurationOfLoan,IF(ROW()-ROW(Amortization[[#Headers],[ngày
thanh toán]])=1,LoanStart,IF(I268&gt;0,EDATE(C268,1),"")),""),"")</f>
        <v>51416</v>
      </c>
      <c r="D269" s="19">
        <f ca="1">IF(ROW()-ROW(Amortization[[#Headers],[số dư
đầu kỳ]])=1,LoanAmount,IF(Amortization[[#This Row],[ngày
thanh toán]]="",0,INDEX(Amortization[], ROW()-4,8)))</f>
        <v>84086.196509433867</v>
      </c>
      <c r="E269" s="19">
        <f ca="1">IF(ValuesEntered,IF(ROW()-ROW(Amortization[[#Headers],[lãi suất]])=1,-IPMT(InterestRate/12,1,DurationOfLoan-ROWS($C$4:C269)+1,Amortization[[#This Row],[số dư
đầu kỳ]]),IFERROR(-IPMT(InterestRate/12,1,Amortization[[#This Row],['#
còn lại]],D270),0)),0)</f>
        <v>347.34546839805097</v>
      </c>
      <c r="F269" s="19">
        <f ca="1">IFERROR(IF(AND(ValuesEntered,Amortization[[#This Row],[ngày
thanh toán]]&lt;&gt;""),-PPMT(InterestRate/12,1,DurationOfLoan-ROWS($C$4:C269)+1,Amortization[[#This Row],[số dư
đầu kỳ]]),""),0)</f>
        <v>723.28409390163813</v>
      </c>
      <c r="G269" s="19">
        <f ca="1">IF(Amortization[[#This Row],[ngày
thanh toán]]="",0,PropertyTaxAmount)</f>
        <v>375</v>
      </c>
      <c r="H269" s="19">
        <f ca="1">IF(Amortization[[#This Row],[ngày
thanh toán]]="",0,Amortization[[#This Row],[lãi suất]]+Amortization[[#This Row],[gốc]]+Amortization[[#This Row],[thuế
bất động sản]])</f>
        <v>1445.629562299689</v>
      </c>
      <c r="I269" s="19">
        <f ca="1">IF(Amortization[[#This Row],[ngày
thanh toán]]="",0,Amortization[[#This Row],[số dư
đầu kỳ]]-Amortization[[#This Row],[gốc]])</f>
        <v>83362.912415532235</v>
      </c>
      <c r="J269" s="23">
        <f ca="1">IF(Amortization[[#This Row],[số dư
cuối kỳ]]&gt;0,LastRow-ROW(),0)</f>
        <v>94</v>
      </c>
    </row>
    <row r="270" spans="2:10" ht="15" customHeight="1" x14ac:dyDescent="0.25">
      <c r="B270" s="22">
        <f>ROWS($B$4:B270)</f>
        <v>267</v>
      </c>
      <c r="C270" s="13">
        <f ca="1">IF(ValuesEntered,IF(Amortization[[#This Row],['#]]&lt;=DurationOfLoan,IF(ROW()-ROW(Amortization[[#Headers],[ngày
thanh toán]])=1,LoanStart,IF(I269&gt;0,EDATE(C269,1),"")),""),"")</f>
        <v>51447</v>
      </c>
      <c r="D270" s="19">
        <f ca="1">IF(ROW()-ROW(Amortization[[#Headers],[số dư
đầu kỳ]])=1,LoanAmount,IF(Amortization[[#This Row],[ngày
thanh toán]]="",0,INDEX(Amortization[], ROW()-4,8)))</f>
        <v>83362.912415532235</v>
      </c>
      <c r="E270" s="19">
        <f ca="1">IF(ValuesEntered,IF(ROW()-ROW(Amortization[[#Headers],[lãi suất]])=1,-IPMT(InterestRate/12,1,DurationOfLoan-ROWS($C$4:C270)+1,Amortization[[#This Row],[số dư
đầu kỳ]]),IFERROR(-IPMT(InterestRate/12,1,Amortization[[#This Row],['#
còn lại]],D271),0)),0)</f>
        <v>344.31922765794172</v>
      </c>
      <c r="F270" s="19">
        <f ca="1">IFERROR(IF(AND(ValuesEntered,Amortization[[#This Row],[ngày
thanh toán]]&lt;&gt;""),-PPMT(InterestRate/12,1,DurationOfLoan-ROWS($C$4:C270)+1,Amortization[[#This Row],[số dư
đầu kỳ]]),""),0)</f>
        <v>726.29777762622825</v>
      </c>
      <c r="G270" s="19">
        <f ca="1">IF(Amortization[[#This Row],[ngày
thanh toán]]="",0,PropertyTaxAmount)</f>
        <v>375</v>
      </c>
      <c r="H270" s="19">
        <f ca="1">IF(Amortization[[#This Row],[ngày
thanh toán]]="",0,Amortization[[#This Row],[lãi suất]]+Amortization[[#This Row],[gốc]]+Amortization[[#This Row],[thuế
bất động sản]])</f>
        <v>1445.6170052841699</v>
      </c>
      <c r="I270" s="19">
        <f ca="1">IF(Amortization[[#This Row],[ngày
thanh toán]]="",0,Amortization[[#This Row],[số dư
đầu kỳ]]-Amortization[[#This Row],[gốc]])</f>
        <v>82636.614637906008</v>
      </c>
      <c r="J270" s="23">
        <f ca="1">IF(Amortization[[#This Row],[số dư
cuối kỳ]]&gt;0,LastRow-ROW(),0)</f>
        <v>93</v>
      </c>
    </row>
    <row r="271" spans="2:10" ht="15" customHeight="1" x14ac:dyDescent="0.25">
      <c r="B271" s="22">
        <f>ROWS($B$4:B271)</f>
        <v>268</v>
      </c>
      <c r="C271" s="13">
        <f ca="1">IF(ValuesEntered,IF(Amortization[[#This Row],['#]]&lt;=DurationOfLoan,IF(ROW()-ROW(Amortization[[#Headers],[ngày
thanh toán]])=1,LoanStart,IF(I270&gt;0,EDATE(C270,1),"")),""),"")</f>
        <v>51477</v>
      </c>
      <c r="D271" s="19">
        <f ca="1">IF(ROW()-ROW(Amortization[[#Headers],[số dư
đầu kỳ]])=1,LoanAmount,IF(Amortization[[#This Row],[ngày
thanh toán]]="",0,INDEX(Amortization[], ROW()-4,8)))</f>
        <v>82636.614637906008</v>
      </c>
      <c r="E271" s="19">
        <f ca="1">IF(ValuesEntered,IF(ROW()-ROW(Amortization[[#Headers],[lãi suất]])=1,-IPMT(InterestRate/12,1,DurationOfLoan-ROWS($C$4:C271)+1,Amortization[[#This Row],[số dư
đầu kỳ]]),IFERROR(-IPMT(InterestRate/12,1,Amortization[[#This Row],['#
còn lại]],D272),0)),0)</f>
        <v>341.28037758141528</v>
      </c>
      <c r="F271" s="19">
        <f ca="1">IFERROR(IF(AND(ValuesEntered,Amortization[[#This Row],[ngày
thanh toán]]&lt;&gt;""),-PPMT(InterestRate/12,1,DurationOfLoan-ROWS($C$4:C271)+1,Amortization[[#This Row],[số dư
đầu kỳ]]),""),0)</f>
        <v>729.32401836633744</v>
      </c>
      <c r="G271" s="19">
        <f ca="1">IF(Amortization[[#This Row],[ngày
thanh toán]]="",0,PropertyTaxAmount)</f>
        <v>375</v>
      </c>
      <c r="H271" s="19">
        <f ca="1">IF(Amortization[[#This Row],[ngày
thanh toán]]="",0,Amortization[[#This Row],[lãi suất]]+Amortization[[#This Row],[gốc]]+Amortization[[#This Row],[thuế
bất động sản]])</f>
        <v>1445.6043959477527</v>
      </c>
      <c r="I271" s="19">
        <f ca="1">IF(Amortization[[#This Row],[ngày
thanh toán]]="",0,Amortization[[#This Row],[số dư
đầu kỳ]]-Amortization[[#This Row],[gốc]])</f>
        <v>81907.290619539664</v>
      </c>
      <c r="J271" s="23">
        <f ca="1">IF(Amortization[[#This Row],[số dư
cuối kỳ]]&gt;0,LastRow-ROW(),0)</f>
        <v>92</v>
      </c>
    </row>
    <row r="272" spans="2:10" ht="15" customHeight="1" x14ac:dyDescent="0.25">
      <c r="B272" s="22">
        <f>ROWS($B$4:B272)</f>
        <v>269</v>
      </c>
      <c r="C272" s="13">
        <f ca="1">IF(ValuesEntered,IF(Amortization[[#This Row],['#]]&lt;=DurationOfLoan,IF(ROW()-ROW(Amortization[[#Headers],[ngày
thanh toán]])=1,LoanStart,IF(I271&gt;0,EDATE(C271,1),"")),""),"")</f>
        <v>51508</v>
      </c>
      <c r="D272" s="19">
        <f ca="1">IF(ROW()-ROW(Amortization[[#Headers],[số dư
đầu kỳ]])=1,LoanAmount,IF(Amortization[[#This Row],[ngày
thanh toán]]="",0,INDEX(Amortization[], ROW()-4,8)))</f>
        <v>81907.290619539664</v>
      </c>
      <c r="E272" s="19">
        <f ca="1">IF(ValuesEntered,IF(ROW()-ROW(Amortization[[#Headers],[lãi suất]])=1,-IPMT(InterestRate/12,1,DurationOfLoan-ROWS($C$4:C272)+1,Amortization[[#This Row],[số dư
đầu kỳ]]),IFERROR(-IPMT(InterestRate/12,1,Amortization[[#This Row],['#
còn lại]],D273),0)),0)</f>
        <v>338.22886562956995</v>
      </c>
      <c r="F272" s="19">
        <f ca="1">IFERROR(IF(AND(ValuesEntered,Amortization[[#This Row],[ngày
thanh toán]]&lt;&gt;""),-PPMT(InterestRate/12,1,DurationOfLoan-ROWS($C$4:C272)+1,Amortization[[#This Row],[số dư
đầu kỳ]]),""),0)</f>
        <v>732.36286844286394</v>
      </c>
      <c r="G272" s="19">
        <f ca="1">IF(Amortization[[#This Row],[ngày
thanh toán]]="",0,PropertyTaxAmount)</f>
        <v>375</v>
      </c>
      <c r="H272" s="19">
        <f ca="1">IF(Amortization[[#This Row],[ngày
thanh toán]]="",0,Amortization[[#This Row],[lãi suất]]+Amortization[[#This Row],[gốc]]+Amortization[[#This Row],[thuế
bất động sản]])</f>
        <v>1445.5917340724338</v>
      </c>
      <c r="I272" s="19">
        <f ca="1">IF(Amortization[[#This Row],[ngày
thanh toán]]="",0,Amortization[[#This Row],[số dư
đầu kỳ]]-Amortization[[#This Row],[gốc]])</f>
        <v>81174.927751096795</v>
      </c>
      <c r="J272" s="23">
        <f ca="1">IF(Amortization[[#This Row],[số dư
cuối kỳ]]&gt;0,LastRow-ROW(),0)</f>
        <v>91</v>
      </c>
    </row>
    <row r="273" spans="2:10" ht="15" customHeight="1" x14ac:dyDescent="0.25">
      <c r="B273" s="22">
        <f>ROWS($B$4:B273)</f>
        <v>270</v>
      </c>
      <c r="C273" s="13">
        <f ca="1">IF(ValuesEntered,IF(Amortization[[#This Row],['#]]&lt;=DurationOfLoan,IF(ROW()-ROW(Amortization[[#Headers],[ngày
thanh toán]])=1,LoanStart,IF(I272&gt;0,EDATE(C272,1),"")),""),"")</f>
        <v>51539</v>
      </c>
      <c r="D273" s="19">
        <f ca="1">IF(ROW()-ROW(Amortization[[#Headers],[số dư
đầu kỳ]])=1,LoanAmount,IF(Amortization[[#This Row],[ngày
thanh toán]]="",0,INDEX(Amortization[], ROW()-4,8)))</f>
        <v>81174.927751096795</v>
      </c>
      <c r="E273" s="19">
        <f ca="1">IF(ValuesEntered,IF(ROW()-ROW(Amortization[[#Headers],[lãi suất]])=1,-IPMT(InterestRate/12,1,DurationOfLoan-ROWS($C$4:C273)+1,Amortization[[#This Row],[số dư
đầu kỳ]]),IFERROR(-IPMT(InterestRate/12,1,Amortization[[#This Row],['#
còn lại]],D274),0)),0)</f>
        <v>335.16463904459204</v>
      </c>
      <c r="F273" s="19">
        <f ca="1">IFERROR(IF(AND(ValuesEntered,Amortization[[#This Row],[ngày
thanh toán]]&lt;&gt;""),-PPMT(InterestRate/12,1,DurationOfLoan-ROWS($C$4:C273)+1,Amortization[[#This Row],[số dư
đầu kỳ]]),""),0)</f>
        <v>735.41438039470904</v>
      </c>
      <c r="G273" s="19">
        <f ca="1">IF(Amortization[[#This Row],[ngày
thanh toán]]="",0,PropertyTaxAmount)</f>
        <v>375</v>
      </c>
      <c r="H273" s="19">
        <f ca="1">IF(Amortization[[#This Row],[ngày
thanh toán]]="",0,Amortization[[#This Row],[lãi suất]]+Amortization[[#This Row],[gốc]]+Amortization[[#This Row],[thuế
bất động sản]])</f>
        <v>1445.5790194393012</v>
      </c>
      <c r="I273" s="19">
        <f ca="1">IF(Amortization[[#This Row],[ngày
thanh toán]]="",0,Amortization[[#This Row],[số dư
đầu kỳ]]-Amortization[[#This Row],[gốc]])</f>
        <v>80439.513370702087</v>
      </c>
      <c r="J273" s="23">
        <f ca="1">IF(Amortization[[#This Row],[số dư
cuối kỳ]]&gt;0,LastRow-ROW(),0)</f>
        <v>90</v>
      </c>
    </row>
    <row r="274" spans="2:10" ht="15" customHeight="1" x14ac:dyDescent="0.25">
      <c r="B274" s="22">
        <f>ROWS($B$4:B274)</f>
        <v>271</v>
      </c>
      <c r="C274" s="13">
        <f ca="1">IF(ValuesEntered,IF(Amortization[[#This Row],['#]]&lt;=DurationOfLoan,IF(ROW()-ROW(Amortization[[#Headers],[ngày
thanh toán]])=1,LoanStart,IF(I273&gt;0,EDATE(C273,1),"")),""),"")</f>
        <v>51567</v>
      </c>
      <c r="D274" s="19">
        <f ca="1">IF(ROW()-ROW(Amortization[[#Headers],[số dư
đầu kỳ]])=1,LoanAmount,IF(Amortization[[#This Row],[ngày
thanh toán]]="",0,INDEX(Amortization[], ROW()-4,8)))</f>
        <v>80439.513370702087</v>
      </c>
      <c r="E274" s="19">
        <f ca="1">IF(ValuesEntered,IF(ROW()-ROW(Amortization[[#Headers],[lãi suất]])=1,-IPMT(InterestRate/12,1,DurationOfLoan-ROWS($C$4:C274)+1,Amortization[[#This Row],[số dư
đầu kỳ]]),IFERROR(-IPMT(InterestRate/12,1,Amortization[[#This Row],['#
còn lại]],D275),0)),0)</f>
        <v>332.08764484884335</v>
      </c>
      <c r="F274" s="19">
        <f ca="1">IFERROR(IF(AND(ValuesEntered,Amortization[[#This Row],[ngày
thanh toán]]&lt;&gt;""),-PPMT(InterestRate/12,1,DurationOfLoan-ROWS($C$4:C274)+1,Amortization[[#This Row],[số dư
đầu kỳ]]),""),0)</f>
        <v>738.47860697968702</v>
      </c>
      <c r="G274" s="19">
        <f ca="1">IF(Amortization[[#This Row],[ngày
thanh toán]]="",0,PropertyTaxAmount)</f>
        <v>375</v>
      </c>
      <c r="H274" s="19">
        <f ca="1">IF(Amortization[[#This Row],[ngày
thanh toán]]="",0,Amortization[[#This Row],[lãi suất]]+Amortization[[#This Row],[gốc]]+Amortization[[#This Row],[thuế
bất động sản]])</f>
        <v>1445.5662518285303</v>
      </c>
      <c r="I274" s="19">
        <f ca="1">IF(Amortization[[#This Row],[ngày
thanh toán]]="",0,Amortization[[#This Row],[số dư
đầu kỳ]]-Amortization[[#This Row],[gốc]])</f>
        <v>79701.034763722404</v>
      </c>
      <c r="J274" s="23">
        <f ca="1">IF(Amortization[[#This Row],[số dư
cuối kỳ]]&gt;0,LastRow-ROW(),0)</f>
        <v>89</v>
      </c>
    </row>
    <row r="275" spans="2:10" ht="15" customHeight="1" x14ac:dyDescent="0.25">
      <c r="B275" s="22">
        <f>ROWS($B$4:B275)</f>
        <v>272</v>
      </c>
      <c r="C275" s="13">
        <f ca="1">IF(ValuesEntered,IF(Amortization[[#This Row],['#]]&lt;=DurationOfLoan,IF(ROW()-ROW(Amortization[[#Headers],[ngày
thanh toán]])=1,LoanStart,IF(I274&gt;0,EDATE(C274,1),"")),""),"")</f>
        <v>51598</v>
      </c>
      <c r="D275" s="19">
        <f ca="1">IF(ROW()-ROW(Amortization[[#Headers],[số dư
đầu kỳ]])=1,LoanAmount,IF(Amortization[[#This Row],[ngày
thanh toán]]="",0,INDEX(Amortization[], ROW()-4,8)))</f>
        <v>79701.034763722404</v>
      </c>
      <c r="E275" s="19">
        <f ca="1">IF(ValuesEntered,IF(ROW()-ROW(Amortization[[#Headers],[lãi suất]])=1,-IPMT(InterestRate/12,1,DurationOfLoan-ROWS($C$4:C275)+1,Amortization[[#This Row],[số dư
đầu kỳ]]),IFERROR(-IPMT(InterestRate/12,1,Amortization[[#This Row],['#
còn lại]],D276),0)),0)</f>
        <v>328.99782984394568</v>
      </c>
      <c r="F275" s="19">
        <f ca="1">IFERROR(IF(AND(ValuesEntered,Amortization[[#This Row],[ngày
thanh toán]]&lt;&gt;""),-PPMT(InterestRate/12,1,DurationOfLoan-ROWS($C$4:C275)+1,Amortization[[#This Row],[số dư
đầu kỳ]]),""),0)</f>
        <v>741.55560117543587</v>
      </c>
      <c r="G275" s="19">
        <f ca="1">IF(Amortization[[#This Row],[ngày
thanh toán]]="",0,PropertyTaxAmount)</f>
        <v>375</v>
      </c>
      <c r="H275" s="19">
        <f ca="1">IF(Amortization[[#This Row],[ngày
thanh toán]]="",0,Amortization[[#This Row],[lãi suất]]+Amortization[[#This Row],[gốc]]+Amortization[[#This Row],[thuế
bất động sản]])</f>
        <v>1445.5534310193816</v>
      </c>
      <c r="I275" s="19">
        <f ca="1">IF(Amortization[[#This Row],[ngày
thanh toán]]="",0,Amortization[[#This Row],[số dư
đầu kỳ]]-Amortization[[#This Row],[gốc]])</f>
        <v>78959.479162546966</v>
      </c>
      <c r="J275" s="23">
        <f ca="1">IF(Amortization[[#This Row],[số dư
cuối kỳ]]&gt;0,LastRow-ROW(),0)</f>
        <v>88</v>
      </c>
    </row>
    <row r="276" spans="2:10" ht="15" customHeight="1" x14ac:dyDescent="0.25">
      <c r="B276" s="22">
        <f>ROWS($B$4:B276)</f>
        <v>273</v>
      </c>
      <c r="C276" s="13">
        <f ca="1">IF(ValuesEntered,IF(Amortization[[#This Row],['#]]&lt;=DurationOfLoan,IF(ROW()-ROW(Amortization[[#Headers],[ngày
thanh toán]])=1,LoanStart,IF(I275&gt;0,EDATE(C275,1),"")),""),"")</f>
        <v>51628</v>
      </c>
      <c r="D276" s="19">
        <f ca="1">IF(ROW()-ROW(Amortization[[#Headers],[số dư
đầu kỳ]])=1,LoanAmount,IF(Amortization[[#This Row],[ngày
thanh toán]]="",0,INDEX(Amortization[], ROW()-4,8)))</f>
        <v>78959.479162546966</v>
      </c>
      <c r="E276" s="19">
        <f ca="1">IF(ValuesEntered,IF(ROW()-ROW(Amortization[[#Headers],[lãi suất]])=1,-IPMT(InterestRate/12,1,DurationOfLoan-ROWS($C$4:C276)+1,Amortization[[#This Row],[số dư
đầu kỳ]]),IFERROR(-IPMT(InterestRate/12,1,Amortization[[#This Row],['#
còn lại]],D277),0)),0)</f>
        <v>325.89514060986102</v>
      </c>
      <c r="F276" s="19">
        <f ca="1">IFERROR(IF(AND(ValuesEntered,Amortization[[#This Row],[ngày
thanh toán]]&lt;&gt;""),-PPMT(InterestRate/12,1,DurationOfLoan-ROWS($C$4:C276)+1,Amortization[[#This Row],[số dư
đầu kỳ]]),""),0)</f>
        <v>744.64541618033354</v>
      </c>
      <c r="G276" s="19">
        <f ca="1">IF(Amortization[[#This Row],[ngày
thanh toán]]="",0,PropertyTaxAmount)</f>
        <v>375</v>
      </c>
      <c r="H276" s="19">
        <f ca="1">IF(Amortization[[#This Row],[ngày
thanh toán]]="",0,Amortization[[#This Row],[lãi suất]]+Amortization[[#This Row],[gốc]]+Amortization[[#This Row],[thuế
bất động sản]])</f>
        <v>1445.5405567901946</v>
      </c>
      <c r="I276" s="19">
        <f ca="1">IF(Amortization[[#This Row],[ngày
thanh toán]]="",0,Amortization[[#This Row],[số dư
đầu kỳ]]-Amortization[[#This Row],[gốc]])</f>
        <v>78214.833746366639</v>
      </c>
      <c r="J276" s="23">
        <f ca="1">IF(Amortization[[#This Row],[số dư
cuối kỳ]]&gt;0,LastRow-ROW(),0)</f>
        <v>87</v>
      </c>
    </row>
    <row r="277" spans="2:10" ht="15" customHeight="1" x14ac:dyDescent="0.25">
      <c r="B277" s="22">
        <f>ROWS($B$4:B277)</f>
        <v>274</v>
      </c>
      <c r="C277" s="13">
        <f ca="1">IF(ValuesEntered,IF(Amortization[[#This Row],['#]]&lt;=DurationOfLoan,IF(ROW()-ROW(Amortization[[#Headers],[ngày
thanh toán]])=1,LoanStart,IF(I276&gt;0,EDATE(C276,1),"")),""),"")</f>
        <v>51659</v>
      </c>
      <c r="D277" s="19">
        <f ca="1">IF(ROW()-ROW(Amortization[[#Headers],[số dư
đầu kỳ]])=1,LoanAmount,IF(Amortization[[#This Row],[ngày
thanh toán]]="",0,INDEX(Amortization[], ROW()-4,8)))</f>
        <v>78214.833746366639</v>
      </c>
      <c r="E277" s="19">
        <f ca="1">IF(ValuesEntered,IF(ROW()-ROW(Amortization[[#Headers],[lãi suất]])=1,-IPMT(InterestRate/12,1,DurationOfLoan-ROWS($C$4:C277)+1,Amortization[[#This Row],[số dư
đầu kỳ]]),IFERROR(-IPMT(InterestRate/12,1,Amortization[[#This Row],['#
còn lại]],D278),0)),0)</f>
        <v>322.7795235039676</v>
      </c>
      <c r="F277" s="19">
        <f ca="1">IFERROR(IF(AND(ValuesEntered,Amortization[[#This Row],[ngày
thanh toán]]&lt;&gt;""),-PPMT(InterestRate/12,1,DurationOfLoan-ROWS($C$4:C277)+1,Amortization[[#This Row],[số dư
đầu kỳ]]),""),0)</f>
        <v>747.74810541441821</v>
      </c>
      <c r="G277" s="19">
        <f ca="1">IF(Amortization[[#This Row],[ngày
thanh toán]]="",0,PropertyTaxAmount)</f>
        <v>375</v>
      </c>
      <c r="H277" s="19">
        <f ca="1">IF(Amortization[[#This Row],[ngày
thanh toán]]="",0,Amortization[[#This Row],[lãi suất]]+Amortization[[#This Row],[gốc]]+Amortization[[#This Row],[thuế
bất động sản]])</f>
        <v>1445.5276289183857</v>
      </c>
      <c r="I277" s="19">
        <f ca="1">IF(Amortization[[#This Row],[ngày
thanh toán]]="",0,Amortization[[#This Row],[số dư
đầu kỳ]]-Amortization[[#This Row],[gốc]])</f>
        <v>77467.085640952224</v>
      </c>
      <c r="J277" s="23">
        <f ca="1">IF(Amortization[[#This Row],[số dư
cuối kỳ]]&gt;0,LastRow-ROW(),0)</f>
        <v>86</v>
      </c>
    </row>
    <row r="278" spans="2:10" ht="15" customHeight="1" x14ac:dyDescent="0.25">
      <c r="B278" s="22">
        <f>ROWS($B$4:B278)</f>
        <v>275</v>
      </c>
      <c r="C278" s="13">
        <f ca="1">IF(ValuesEntered,IF(Amortization[[#This Row],['#]]&lt;=DurationOfLoan,IF(ROW()-ROW(Amortization[[#Headers],[ngày
thanh toán]])=1,LoanStart,IF(I277&gt;0,EDATE(C277,1),"")),""),"")</f>
        <v>51689</v>
      </c>
      <c r="D278" s="19">
        <f ca="1">IF(ROW()-ROW(Amortization[[#Headers],[số dư
đầu kỳ]])=1,LoanAmount,IF(Amortization[[#This Row],[ngày
thanh toán]]="",0,INDEX(Amortization[], ROW()-4,8)))</f>
        <v>77467.085640952224</v>
      </c>
      <c r="E278" s="19">
        <f ca="1">IF(ValuesEntered,IF(ROW()-ROW(Amortization[[#Headers],[lãi suất]])=1,-IPMT(InterestRate/12,1,DurationOfLoan-ROWS($C$4:C278)+1,Amortization[[#This Row],[số dư
đầu kỳ]]),IFERROR(-IPMT(InterestRate/12,1,Amortization[[#This Row],['#
còn lại]],D279),0)),0)</f>
        <v>319.65092466013294</v>
      </c>
      <c r="F278" s="19">
        <f ca="1">IFERROR(IF(AND(ValuesEntered,Amortization[[#This Row],[ngày
thanh toán]]&lt;&gt;""),-PPMT(InterestRate/12,1,DurationOfLoan-ROWS($C$4:C278)+1,Amortization[[#This Row],[số dư
đầu kỳ]]),""),0)</f>
        <v>750.86372252031174</v>
      </c>
      <c r="G278" s="19">
        <f ca="1">IF(Amortization[[#This Row],[ngày
thanh toán]]="",0,PropertyTaxAmount)</f>
        <v>375</v>
      </c>
      <c r="H278" s="19">
        <f ca="1">IF(Amortization[[#This Row],[ngày
thanh toán]]="",0,Amortization[[#This Row],[lãi suất]]+Amortization[[#This Row],[gốc]]+Amortization[[#This Row],[thuế
bất động sản]])</f>
        <v>1445.5146471804446</v>
      </c>
      <c r="I278" s="19">
        <f ca="1">IF(Amortization[[#This Row],[ngày
thanh toán]]="",0,Amortization[[#This Row],[số dư
đầu kỳ]]-Amortization[[#This Row],[gốc]])</f>
        <v>76716.221918431911</v>
      </c>
      <c r="J278" s="23">
        <f ca="1">IF(Amortization[[#This Row],[số dư
cuối kỳ]]&gt;0,LastRow-ROW(),0)</f>
        <v>85</v>
      </c>
    </row>
    <row r="279" spans="2:10" ht="15" customHeight="1" x14ac:dyDescent="0.25">
      <c r="B279" s="22">
        <f>ROWS($B$4:B279)</f>
        <v>276</v>
      </c>
      <c r="C279" s="13">
        <f ca="1">IF(ValuesEntered,IF(Amortization[[#This Row],['#]]&lt;=DurationOfLoan,IF(ROW()-ROW(Amortization[[#Headers],[ngày
thanh toán]])=1,LoanStart,IF(I278&gt;0,EDATE(C278,1),"")),""),"")</f>
        <v>51720</v>
      </c>
      <c r="D279" s="19">
        <f ca="1">IF(ROW()-ROW(Amortization[[#Headers],[số dư
đầu kỳ]])=1,LoanAmount,IF(Amortization[[#This Row],[ngày
thanh toán]]="",0,INDEX(Amortization[], ROW()-4,8)))</f>
        <v>76716.221918431911</v>
      </c>
      <c r="E279" s="19">
        <f ca="1">IF(ValuesEntered,IF(ROW()-ROW(Amortization[[#Headers],[lãi suất]])=1,-IPMT(InterestRate/12,1,DurationOfLoan-ROWS($C$4:C279)+1,Amortization[[#This Row],[số dư
đầu kỳ]]),IFERROR(-IPMT(InterestRate/12,1,Amortization[[#This Row],['#
còn lại]],D280),0)),0)</f>
        <v>316.50928998778238</v>
      </c>
      <c r="F279" s="19">
        <f ca="1">IFERROR(IF(AND(ValuesEntered,Amortization[[#This Row],[ngày
thanh toán]]&lt;&gt;""),-PPMT(InterestRate/12,1,DurationOfLoan-ROWS($C$4:C279)+1,Amortization[[#This Row],[số dư
đầu kỳ]]),""),0)</f>
        <v>753.99232136414628</v>
      </c>
      <c r="G279" s="19">
        <f ca="1">IF(Amortization[[#This Row],[ngày
thanh toán]]="",0,PropertyTaxAmount)</f>
        <v>375</v>
      </c>
      <c r="H279" s="19">
        <f ca="1">IF(Amortization[[#This Row],[ngày
thanh toán]]="",0,Amortization[[#This Row],[lãi suất]]+Amortization[[#This Row],[gốc]]+Amortization[[#This Row],[thuế
bất động sản]])</f>
        <v>1445.5016113519287</v>
      </c>
      <c r="I279" s="19">
        <f ca="1">IF(Amortization[[#This Row],[ngày
thanh toán]]="",0,Amortization[[#This Row],[số dư
đầu kỳ]]-Amortization[[#This Row],[gốc]])</f>
        <v>75962.229597067766</v>
      </c>
      <c r="J279" s="23">
        <f ca="1">IF(Amortization[[#This Row],[số dư
cuối kỳ]]&gt;0,LastRow-ROW(),0)</f>
        <v>84</v>
      </c>
    </row>
    <row r="280" spans="2:10" ht="15" customHeight="1" x14ac:dyDescent="0.25">
      <c r="B280" s="22">
        <f>ROWS($B$4:B280)</f>
        <v>277</v>
      </c>
      <c r="C280" s="13">
        <f ca="1">IF(ValuesEntered,IF(Amortization[[#This Row],['#]]&lt;=DurationOfLoan,IF(ROW()-ROW(Amortization[[#Headers],[ngày
thanh toán]])=1,LoanStart,IF(I279&gt;0,EDATE(C279,1),"")),""),"")</f>
        <v>51751</v>
      </c>
      <c r="D280" s="19">
        <f ca="1">IF(ROW()-ROW(Amortization[[#Headers],[số dư
đầu kỳ]])=1,LoanAmount,IF(Amortization[[#This Row],[ngày
thanh toán]]="",0,INDEX(Amortization[], ROW()-4,8)))</f>
        <v>75962.229597067766</v>
      </c>
      <c r="E280" s="19">
        <f ca="1">IF(ValuesEntered,IF(ROW()-ROW(Amortization[[#Headers],[lãi suất]])=1,-IPMT(InterestRate/12,1,DurationOfLoan-ROWS($C$4:C280)+1,Amortization[[#This Row],[số dư
đầu kỳ]]),IFERROR(-IPMT(InterestRate/12,1,Amortization[[#This Row],['#
còn lại]],D281),0)),0)</f>
        <v>313.35456517096361</v>
      </c>
      <c r="F280" s="19">
        <f ca="1">IFERROR(IF(AND(ValuesEntered,Amortization[[#This Row],[ngày
thanh toán]]&lt;&gt;""),-PPMT(InterestRate/12,1,DurationOfLoan-ROWS($C$4:C280)+1,Amortization[[#This Row],[số dư
đầu kỳ]]),""),0)</f>
        <v>757.13395603649678</v>
      </c>
      <c r="G280" s="19">
        <f ca="1">IF(Amortization[[#This Row],[ngày
thanh toán]]="",0,PropertyTaxAmount)</f>
        <v>375</v>
      </c>
      <c r="H280" s="19">
        <f ca="1">IF(Amortization[[#This Row],[ngày
thanh toán]]="",0,Amortization[[#This Row],[lãi suất]]+Amortization[[#This Row],[gốc]]+Amortization[[#This Row],[thuế
bất động sản]])</f>
        <v>1445.4885212074605</v>
      </c>
      <c r="I280" s="19">
        <f ca="1">IF(Amortization[[#This Row],[ngày
thanh toán]]="",0,Amortization[[#This Row],[số dư
đầu kỳ]]-Amortization[[#This Row],[gốc]])</f>
        <v>75205.095641031265</v>
      </c>
      <c r="J280" s="23">
        <f ca="1">IF(Amortization[[#This Row],[số dư
cuối kỳ]]&gt;0,LastRow-ROW(),0)</f>
        <v>83</v>
      </c>
    </row>
    <row r="281" spans="2:10" ht="15" customHeight="1" x14ac:dyDescent="0.25">
      <c r="B281" s="22">
        <f>ROWS($B$4:B281)</f>
        <v>278</v>
      </c>
      <c r="C281" s="13">
        <f ca="1">IF(ValuesEntered,IF(Amortization[[#This Row],['#]]&lt;=DurationOfLoan,IF(ROW()-ROW(Amortization[[#Headers],[ngày
thanh toán]])=1,LoanStart,IF(I280&gt;0,EDATE(C280,1),"")),""),"")</f>
        <v>51781</v>
      </c>
      <c r="D281" s="19">
        <f ca="1">IF(ROW()-ROW(Amortization[[#Headers],[số dư
đầu kỳ]])=1,LoanAmount,IF(Amortization[[#This Row],[ngày
thanh toán]]="",0,INDEX(Amortization[], ROW()-4,8)))</f>
        <v>75205.095641031265</v>
      </c>
      <c r="E281" s="19">
        <f ca="1">IF(ValuesEntered,IF(ROW()-ROW(Amortization[[#Headers],[lãi suất]])=1,-IPMT(InterestRate/12,1,DurationOfLoan-ROWS($C$4:C281)+1,Amortization[[#This Row],[số dư
đầu kỳ]]),IFERROR(-IPMT(InterestRate/12,1,Amortization[[#This Row],['#
còn lại]],D282),0)),0)</f>
        <v>310.18669566740812</v>
      </c>
      <c r="F281" s="19">
        <f ca="1">IFERROR(IF(AND(ValuesEntered,Amortization[[#This Row],[ngày
thanh toán]]&lt;&gt;""),-PPMT(InterestRate/12,1,DurationOfLoan-ROWS($C$4:C281)+1,Amortization[[#This Row],[số dư
đầu kỳ]]),""),0)</f>
        <v>760.28868085331555</v>
      </c>
      <c r="G281" s="19">
        <f ca="1">IF(Amortization[[#This Row],[ngày
thanh toán]]="",0,PropertyTaxAmount)</f>
        <v>375</v>
      </c>
      <c r="H281" s="19">
        <f ca="1">IF(Amortization[[#This Row],[ngày
thanh toán]]="",0,Amortization[[#This Row],[lãi suất]]+Amortization[[#This Row],[gốc]]+Amortization[[#This Row],[thuế
bất động sản]])</f>
        <v>1445.4753765207238</v>
      </c>
      <c r="I281" s="19">
        <f ca="1">IF(Amortization[[#This Row],[ngày
thanh toán]]="",0,Amortization[[#This Row],[số dư
đầu kỳ]]-Amortization[[#This Row],[gốc]])</f>
        <v>74444.806960177943</v>
      </c>
      <c r="J281" s="23">
        <f ca="1">IF(Amortization[[#This Row],[số dư
cuối kỳ]]&gt;0,LastRow-ROW(),0)</f>
        <v>82</v>
      </c>
    </row>
    <row r="282" spans="2:10" ht="15" customHeight="1" x14ac:dyDescent="0.25">
      <c r="B282" s="22">
        <f>ROWS($B$4:B282)</f>
        <v>279</v>
      </c>
      <c r="C282" s="13">
        <f ca="1">IF(ValuesEntered,IF(Amortization[[#This Row],['#]]&lt;=DurationOfLoan,IF(ROW()-ROW(Amortization[[#Headers],[ngày
thanh toán]])=1,LoanStart,IF(I281&gt;0,EDATE(C281,1),"")),""),"")</f>
        <v>51812</v>
      </c>
      <c r="D282" s="19">
        <f ca="1">IF(ROW()-ROW(Amortization[[#Headers],[số dư
đầu kỳ]])=1,LoanAmount,IF(Amortization[[#This Row],[ngày
thanh toán]]="",0,INDEX(Amortization[], ROW()-4,8)))</f>
        <v>74444.806960177943</v>
      </c>
      <c r="E282" s="19">
        <f ca="1">IF(ValuesEntered,IF(ROW()-ROW(Amortization[[#Headers],[lãi suất]])=1,-IPMT(InterestRate/12,1,DurationOfLoan-ROWS($C$4:C282)+1,Amortization[[#This Row],[số dư
đầu kỳ]]),IFERROR(-IPMT(InterestRate/12,1,Amortization[[#This Row],['#
còn lại]],D283),0)),0)</f>
        <v>307.00562670758779</v>
      </c>
      <c r="F282" s="19">
        <f ca="1">IFERROR(IF(AND(ValuesEntered,Amortization[[#This Row],[ngày
thanh toán]]&lt;&gt;""),-PPMT(InterestRate/12,1,DurationOfLoan-ROWS($C$4:C282)+1,Amortization[[#This Row],[số dư
đầu kỳ]]),""),0)</f>
        <v>763.45655035687093</v>
      </c>
      <c r="G282" s="19">
        <f ca="1">IF(Amortization[[#This Row],[ngày
thanh toán]]="",0,PropertyTaxAmount)</f>
        <v>375</v>
      </c>
      <c r="H282" s="19">
        <f ca="1">IF(Amortization[[#This Row],[ngày
thanh toán]]="",0,Amortization[[#This Row],[lãi suất]]+Amortization[[#This Row],[gốc]]+Amortization[[#This Row],[thuế
bất động sản]])</f>
        <v>1445.4621770644587</v>
      </c>
      <c r="I282" s="19">
        <f ca="1">IF(Amortization[[#This Row],[ngày
thanh toán]]="",0,Amortization[[#This Row],[số dư
đầu kỳ]]-Amortization[[#This Row],[gốc]])</f>
        <v>73681.350409821069</v>
      </c>
      <c r="J282" s="23">
        <f ca="1">IF(Amortization[[#This Row],[số dư
cuối kỳ]]&gt;0,LastRow-ROW(),0)</f>
        <v>81</v>
      </c>
    </row>
    <row r="283" spans="2:10" ht="15" customHeight="1" x14ac:dyDescent="0.25">
      <c r="B283" s="22">
        <f>ROWS($B$4:B283)</f>
        <v>280</v>
      </c>
      <c r="C283" s="13">
        <f ca="1">IF(ValuesEntered,IF(Amortization[[#This Row],['#]]&lt;=DurationOfLoan,IF(ROW()-ROW(Amortization[[#Headers],[ngày
thanh toán]])=1,LoanStart,IF(I282&gt;0,EDATE(C282,1),"")),""),"")</f>
        <v>51842</v>
      </c>
      <c r="D283" s="19">
        <f ca="1">IF(ROW()-ROW(Amortization[[#Headers],[số dư
đầu kỳ]])=1,LoanAmount,IF(Amortization[[#This Row],[ngày
thanh toán]]="",0,INDEX(Amortization[], ROW()-4,8)))</f>
        <v>73681.350409821069</v>
      </c>
      <c r="E283" s="19">
        <f ca="1">IF(ValuesEntered,IF(ROW()-ROW(Amortization[[#Headers],[lãi suất]])=1,-IPMT(InterestRate/12,1,DurationOfLoan-ROWS($C$4:C283)+1,Amortization[[#This Row],[số dư
đầu kỳ]]),IFERROR(-IPMT(InterestRate/12,1,Amortization[[#This Row],['#
còn lại]],D284),0)),0)</f>
        <v>303.81130329376822</v>
      </c>
      <c r="F283" s="19">
        <f ca="1">IFERROR(IF(AND(ValuesEntered,Amortization[[#This Row],[ngày
thanh toán]]&lt;&gt;""),-PPMT(InterestRate/12,1,DurationOfLoan-ROWS($C$4:C283)+1,Amortization[[#This Row],[số dư
đầu kỳ]]),""),0)</f>
        <v>766.63761931669126</v>
      </c>
      <c r="G283" s="19">
        <f ca="1">IF(Amortization[[#This Row],[ngày
thanh toán]]="",0,PropertyTaxAmount)</f>
        <v>375</v>
      </c>
      <c r="H283" s="19">
        <f ca="1">IF(Amortization[[#This Row],[ngày
thanh toán]]="",0,Amortization[[#This Row],[lãi suất]]+Amortization[[#This Row],[gốc]]+Amortization[[#This Row],[thuế
bất động sản]])</f>
        <v>1445.4489226104595</v>
      </c>
      <c r="I283" s="19">
        <f ca="1">IF(Amortization[[#This Row],[ngày
thanh toán]]="",0,Amortization[[#This Row],[số dư
đầu kỳ]]-Amortization[[#This Row],[gốc]])</f>
        <v>72914.712790504374</v>
      </c>
      <c r="J283" s="23">
        <f ca="1">IF(Amortization[[#This Row],[số dư
cuối kỳ]]&gt;0,LastRow-ROW(),0)</f>
        <v>80</v>
      </c>
    </row>
    <row r="284" spans="2:10" ht="15" customHeight="1" x14ac:dyDescent="0.25">
      <c r="B284" s="22">
        <f>ROWS($B$4:B284)</f>
        <v>281</v>
      </c>
      <c r="C284" s="13">
        <f ca="1">IF(ValuesEntered,IF(Amortization[[#This Row],['#]]&lt;=DurationOfLoan,IF(ROW()-ROW(Amortization[[#Headers],[ngày
thanh toán]])=1,LoanStart,IF(I283&gt;0,EDATE(C283,1),"")),""),"")</f>
        <v>51873</v>
      </c>
      <c r="D284" s="19">
        <f ca="1">IF(ROW()-ROW(Amortization[[#Headers],[số dư
đầu kỳ]])=1,LoanAmount,IF(Amortization[[#This Row],[ngày
thanh toán]]="",0,INDEX(Amortization[], ROW()-4,8)))</f>
        <v>72914.712790504374</v>
      </c>
      <c r="E284" s="19">
        <f ca="1">IF(ValuesEntered,IF(ROW()-ROW(Amortization[[#Headers],[lãi suất]])=1,-IPMT(InterestRate/12,1,DurationOfLoan-ROWS($C$4:C284)+1,Amortization[[#This Row],[số dư
đầu kỳ]]),IFERROR(-IPMT(InterestRate/12,1,Amortization[[#This Row],['#
còn lại]],D285),0)),0)</f>
        <v>300.60367019905777</v>
      </c>
      <c r="F284" s="19">
        <f ca="1">IFERROR(IF(AND(ValuesEntered,Amortization[[#This Row],[ngày
thanh toán]]&lt;&gt;""),-PPMT(InterestRate/12,1,DurationOfLoan-ROWS($C$4:C284)+1,Amortization[[#This Row],[số dư
đầu kỳ]]),""),0)</f>
        <v>769.83194273051083</v>
      </c>
      <c r="G284" s="19">
        <f ca="1">IF(Amortization[[#This Row],[ngày
thanh toán]]="",0,PropertyTaxAmount)</f>
        <v>375</v>
      </c>
      <c r="H284" s="19">
        <f ca="1">IF(Amortization[[#This Row],[ngày
thanh toán]]="",0,Amortization[[#This Row],[lãi suất]]+Amortization[[#This Row],[gốc]]+Amortization[[#This Row],[thuế
bất động sản]])</f>
        <v>1445.4356129295686</v>
      </c>
      <c r="I284" s="19">
        <f ca="1">IF(Amortization[[#This Row],[ngày
thanh toán]]="",0,Amortization[[#This Row],[số dư
đầu kỳ]]-Amortization[[#This Row],[gốc]])</f>
        <v>72144.880847773864</v>
      </c>
      <c r="J284" s="23">
        <f ca="1">IF(Amortization[[#This Row],[số dư
cuối kỳ]]&gt;0,LastRow-ROW(),0)</f>
        <v>79</v>
      </c>
    </row>
    <row r="285" spans="2:10" ht="15" customHeight="1" x14ac:dyDescent="0.25">
      <c r="B285" s="22">
        <f>ROWS($B$4:B285)</f>
        <v>282</v>
      </c>
      <c r="C285" s="13">
        <f ca="1">IF(ValuesEntered,IF(Amortization[[#This Row],['#]]&lt;=DurationOfLoan,IF(ROW()-ROW(Amortization[[#Headers],[ngày
thanh toán]])=1,LoanStart,IF(I284&gt;0,EDATE(C284,1),"")),""),"")</f>
        <v>51904</v>
      </c>
      <c r="D285" s="19">
        <f ca="1">IF(ROW()-ROW(Amortization[[#Headers],[số dư
đầu kỳ]])=1,LoanAmount,IF(Amortization[[#This Row],[ngày
thanh toán]]="",0,INDEX(Amortization[], ROW()-4,8)))</f>
        <v>72144.880847773864</v>
      </c>
      <c r="E285" s="19">
        <f ca="1">IF(ValuesEntered,IF(ROW()-ROW(Amortization[[#Headers],[lãi suất]])=1,-IPMT(InterestRate/12,1,DurationOfLoan-ROWS($C$4:C285)+1,Amortization[[#This Row],[số dư
đầu kỳ]]),IFERROR(-IPMT(InterestRate/12,1,Amortization[[#This Row],['#
còn lại]],D286),0)),0)</f>
        <v>297.38267196645268</v>
      </c>
      <c r="F285" s="19">
        <f ca="1">IFERROR(IF(AND(ValuesEntered,Amortization[[#This Row],[ngày
thanh toán]]&lt;&gt;""),-PPMT(InterestRate/12,1,DurationOfLoan-ROWS($C$4:C285)+1,Amortization[[#This Row],[số dư
đầu kỳ]]),""),0)</f>
        <v>773.03957582522128</v>
      </c>
      <c r="G285" s="19">
        <f ca="1">IF(Amortization[[#This Row],[ngày
thanh toán]]="",0,PropertyTaxAmount)</f>
        <v>375</v>
      </c>
      <c r="H285" s="19">
        <f ca="1">IF(Amortization[[#This Row],[ngày
thanh toán]]="",0,Amortization[[#This Row],[lãi suất]]+Amortization[[#This Row],[gốc]]+Amortization[[#This Row],[thuế
bất động sản]])</f>
        <v>1445.422247791674</v>
      </c>
      <c r="I285" s="19">
        <f ca="1">IF(Amortization[[#This Row],[ngày
thanh toán]]="",0,Amortization[[#This Row],[số dư
đầu kỳ]]-Amortization[[#This Row],[gốc]])</f>
        <v>71371.841271948637</v>
      </c>
      <c r="J285" s="23">
        <f ca="1">IF(Amortization[[#This Row],[số dư
cuối kỳ]]&gt;0,LastRow-ROW(),0)</f>
        <v>78</v>
      </c>
    </row>
    <row r="286" spans="2:10" ht="15" customHeight="1" x14ac:dyDescent="0.25">
      <c r="B286" s="22">
        <f>ROWS($B$4:B286)</f>
        <v>283</v>
      </c>
      <c r="C286" s="13">
        <f ca="1">IF(ValuesEntered,IF(Amortization[[#This Row],['#]]&lt;=DurationOfLoan,IF(ROW()-ROW(Amortization[[#Headers],[ngày
thanh toán]])=1,LoanStart,IF(I285&gt;0,EDATE(C285,1),"")),""),"")</f>
        <v>51932</v>
      </c>
      <c r="D286" s="19">
        <f ca="1">IF(ROW()-ROW(Amortization[[#Headers],[số dư
đầu kỳ]])=1,LoanAmount,IF(Amortization[[#This Row],[ngày
thanh toán]]="",0,INDEX(Amortization[], ROW()-4,8)))</f>
        <v>71371.841271948637</v>
      </c>
      <c r="E286" s="19">
        <f ca="1">IF(ValuesEntered,IF(ROW()-ROW(Amortization[[#Headers],[lãi suất]])=1,-IPMT(InterestRate/12,1,DurationOfLoan-ROWS($C$4:C286)+1,Amortization[[#This Row],[số dư
đầu kỳ]]),IFERROR(-IPMT(InterestRate/12,1,Amortization[[#This Row],['#
còn lại]],D287),0)),0)</f>
        <v>294.14825290787837</v>
      </c>
      <c r="F286" s="19">
        <f ca="1">IFERROR(IF(AND(ValuesEntered,Amortization[[#This Row],[ngày
thanh toán]]&lt;&gt;""),-PPMT(InterestRate/12,1,DurationOfLoan-ROWS($C$4:C286)+1,Amortization[[#This Row],[số dư
đầu kỳ]]),""),0)</f>
        <v>776.26057405782615</v>
      </c>
      <c r="G286" s="19">
        <f ca="1">IF(Amortization[[#This Row],[ngày
thanh toán]]="",0,PropertyTaxAmount)</f>
        <v>375</v>
      </c>
      <c r="H286" s="19">
        <f ca="1">IF(Amortization[[#This Row],[ngày
thanh toán]]="",0,Amortization[[#This Row],[lãi suất]]+Amortization[[#This Row],[gốc]]+Amortization[[#This Row],[thuế
bất động sản]])</f>
        <v>1445.4088269657045</v>
      </c>
      <c r="I286" s="19">
        <f ca="1">IF(Amortization[[#This Row],[ngày
thanh toán]]="",0,Amortization[[#This Row],[số dư
đầu kỳ]]-Amortization[[#This Row],[gốc]])</f>
        <v>70595.580697890808</v>
      </c>
      <c r="J286" s="23">
        <f ca="1">IF(Amortization[[#This Row],[số dư
cuối kỳ]]&gt;0,LastRow-ROW(),0)</f>
        <v>77</v>
      </c>
    </row>
    <row r="287" spans="2:10" ht="15" customHeight="1" x14ac:dyDescent="0.25">
      <c r="B287" s="22">
        <f>ROWS($B$4:B287)</f>
        <v>284</v>
      </c>
      <c r="C287" s="13">
        <f ca="1">IF(ValuesEntered,IF(Amortization[[#This Row],['#]]&lt;=DurationOfLoan,IF(ROW()-ROW(Amortization[[#Headers],[ngày
thanh toán]])=1,LoanStart,IF(I286&gt;0,EDATE(C286,1),"")),""),"")</f>
        <v>51963</v>
      </c>
      <c r="D287" s="19">
        <f ca="1">IF(ROW()-ROW(Amortization[[#Headers],[số dư
đầu kỳ]])=1,LoanAmount,IF(Amortization[[#This Row],[ngày
thanh toán]]="",0,INDEX(Amortization[], ROW()-4,8)))</f>
        <v>70595.580697890808</v>
      </c>
      <c r="E287" s="19">
        <f ca="1">IF(ValuesEntered,IF(ROW()-ROW(Amortization[[#Headers],[lãi suất]])=1,-IPMT(InterestRate/12,1,DurationOfLoan-ROWS($C$4:C287)+1,Amortization[[#This Row],[số dư
đầu kỳ]]),IFERROR(-IPMT(InterestRate/12,1,Amortization[[#This Row],['#
còn lại]],D288),0)),0)</f>
        <v>290.90035710322667</v>
      </c>
      <c r="F287" s="19">
        <f ca="1">IFERROR(IF(AND(ValuesEntered,Amortization[[#This Row],[ngày
thanh toán]]&lt;&gt;""),-PPMT(InterestRate/12,1,DurationOfLoan-ROWS($C$4:C287)+1,Amortization[[#This Row],[số dư
đầu kỳ]]),""),0)</f>
        <v>779.49499311640034</v>
      </c>
      <c r="G287" s="19">
        <f ca="1">IF(Amortization[[#This Row],[ngày
thanh toán]]="",0,PropertyTaxAmount)</f>
        <v>375</v>
      </c>
      <c r="H287" s="19">
        <f ca="1">IF(Amortization[[#This Row],[ngày
thanh toán]]="",0,Amortization[[#This Row],[lãi suất]]+Amortization[[#This Row],[gốc]]+Amortization[[#This Row],[thuế
bất động sản]])</f>
        <v>1445.3953502196271</v>
      </c>
      <c r="I287" s="19">
        <f ca="1">IF(Amortization[[#This Row],[ngày
thanh toán]]="",0,Amortization[[#This Row],[số dư
đầu kỳ]]-Amortization[[#This Row],[gốc]])</f>
        <v>69816.085704774407</v>
      </c>
      <c r="J287" s="23">
        <f ca="1">IF(Amortization[[#This Row],[số dư
cuối kỳ]]&gt;0,LastRow-ROW(),0)</f>
        <v>76</v>
      </c>
    </row>
    <row r="288" spans="2:10" ht="15" customHeight="1" x14ac:dyDescent="0.25">
      <c r="B288" s="22">
        <f>ROWS($B$4:B288)</f>
        <v>285</v>
      </c>
      <c r="C288" s="13">
        <f ca="1">IF(ValuesEntered,IF(Amortization[[#This Row],['#]]&lt;=DurationOfLoan,IF(ROW()-ROW(Amortization[[#Headers],[ngày
thanh toán]])=1,LoanStart,IF(I287&gt;0,EDATE(C287,1),"")),""),"")</f>
        <v>51993</v>
      </c>
      <c r="D288" s="19">
        <f ca="1">IF(ROW()-ROW(Amortization[[#Headers],[số dư
đầu kỳ]])=1,LoanAmount,IF(Amortization[[#This Row],[ngày
thanh toán]]="",0,INDEX(Amortization[], ROW()-4,8)))</f>
        <v>69816.085704774407</v>
      </c>
      <c r="E288" s="19">
        <f ca="1">IF(ValuesEntered,IF(ROW()-ROW(Amortization[[#Headers],[lãi suất]])=1,-IPMT(InterestRate/12,1,DurationOfLoan-ROWS($C$4:C288)+1,Amortization[[#This Row],[số dư
đầu kỳ]]),IFERROR(-IPMT(InterestRate/12,1,Amortization[[#This Row],['#
còn lại]],D289),0)),0)</f>
        <v>287.63892839938893</v>
      </c>
      <c r="F288" s="19">
        <f ca="1">IFERROR(IF(AND(ValuesEntered,Amortization[[#This Row],[ngày
thanh toán]]&lt;&gt;""),-PPMT(InterestRate/12,1,DurationOfLoan-ROWS($C$4:C288)+1,Amortization[[#This Row],[số dư
đầu kỳ]]),""),0)</f>
        <v>782.7428889210521</v>
      </c>
      <c r="G288" s="19">
        <f ca="1">IF(Amortization[[#This Row],[ngày
thanh toán]]="",0,PropertyTaxAmount)</f>
        <v>375</v>
      </c>
      <c r="H288" s="19">
        <f ca="1">IF(Amortization[[#This Row],[ngày
thanh toán]]="",0,Amortization[[#This Row],[lãi suất]]+Amortization[[#This Row],[gốc]]+Amortization[[#This Row],[thuế
bất động sản]])</f>
        <v>1445.3818173204411</v>
      </c>
      <c r="I288" s="19">
        <f ca="1">IF(Amortization[[#This Row],[ngày
thanh toán]]="",0,Amortization[[#This Row],[số dư
đầu kỳ]]-Amortization[[#This Row],[gốc]])</f>
        <v>69033.34281585335</v>
      </c>
      <c r="J288" s="23">
        <f ca="1">IF(Amortization[[#This Row],[số dư
cuối kỳ]]&gt;0,LastRow-ROW(),0)</f>
        <v>75</v>
      </c>
    </row>
    <row r="289" spans="2:10" ht="15" customHeight="1" x14ac:dyDescent="0.25">
      <c r="B289" s="22">
        <f>ROWS($B$4:B289)</f>
        <v>286</v>
      </c>
      <c r="C289" s="13">
        <f ca="1">IF(ValuesEntered,IF(Amortization[[#This Row],['#]]&lt;=DurationOfLoan,IF(ROW()-ROW(Amortization[[#Headers],[ngày
thanh toán]])=1,LoanStart,IF(I288&gt;0,EDATE(C288,1),"")),""),"")</f>
        <v>52024</v>
      </c>
      <c r="D289" s="19">
        <f ca="1">IF(ROW()-ROW(Amortization[[#Headers],[số dư
đầu kỳ]])=1,LoanAmount,IF(Amortization[[#This Row],[ngày
thanh toán]]="",0,INDEX(Amortization[], ROW()-4,8)))</f>
        <v>69033.34281585335</v>
      </c>
      <c r="E289" s="19">
        <f ca="1">IF(ValuesEntered,IF(ROW()-ROW(Amortization[[#Headers],[lãi suất]])=1,-IPMT(InterestRate/12,1,DurationOfLoan-ROWS($C$4:C289)+1,Amortization[[#This Row],[số dư
đầu kỳ]]),IFERROR(-IPMT(InterestRate/12,1,Amortization[[#This Row],['#
còn lại]],D290),0)),0)</f>
        <v>284.36391040928527</v>
      </c>
      <c r="F289" s="19">
        <f ca="1">IFERROR(IF(AND(ValuesEntered,Amortization[[#This Row],[ngày
thanh toán]]&lt;&gt;""),-PPMT(InterestRate/12,1,DurationOfLoan-ROWS($C$4:C289)+1,Amortization[[#This Row],[số dư
đầu kỳ]]),""),0)</f>
        <v>786.00431762488984</v>
      </c>
      <c r="G289" s="19">
        <f ca="1">IF(Amortization[[#This Row],[ngày
thanh toán]]="",0,PropertyTaxAmount)</f>
        <v>375</v>
      </c>
      <c r="H289" s="19">
        <f ca="1">IF(Amortization[[#This Row],[ngày
thanh toán]]="",0,Amortization[[#This Row],[lãi suất]]+Amortization[[#This Row],[gốc]]+Amortization[[#This Row],[thuế
bất động sản]])</f>
        <v>1445.368228034175</v>
      </c>
      <c r="I289" s="19">
        <f ca="1">IF(Amortization[[#This Row],[ngày
thanh toán]]="",0,Amortization[[#This Row],[số dư
đầu kỳ]]-Amortization[[#This Row],[gốc]])</f>
        <v>68247.338498228462</v>
      </c>
      <c r="J289" s="23">
        <f ca="1">IF(Amortization[[#This Row],[số dư
cuối kỳ]]&gt;0,LastRow-ROW(),0)</f>
        <v>74</v>
      </c>
    </row>
    <row r="290" spans="2:10" ht="15" customHeight="1" x14ac:dyDescent="0.25">
      <c r="B290" s="22">
        <f>ROWS($B$4:B290)</f>
        <v>287</v>
      </c>
      <c r="C290" s="13">
        <f ca="1">IF(ValuesEntered,IF(Amortization[[#This Row],['#]]&lt;=DurationOfLoan,IF(ROW()-ROW(Amortization[[#Headers],[ngày
thanh toán]])=1,LoanStart,IF(I289&gt;0,EDATE(C289,1),"")),""),"")</f>
        <v>52054</v>
      </c>
      <c r="D290" s="19">
        <f ca="1">IF(ROW()-ROW(Amortization[[#Headers],[số dư
đầu kỳ]])=1,LoanAmount,IF(Amortization[[#This Row],[ngày
thanh toán]]="",0,INDEX(Amortization[], ROW()-4,8)))</f>
        <v>68247.338498228462</v>
      </c>
      <c r="E290" s="19">
        <f ca="1">IF(ValuesEntered,IF(ROW()-ROW(Amortization[[#Headers],[lãi suất]])=1,-IPMT(InterestRate/12,1,DurationOfLoan-ROWS($C$4:C290)+1,Amortization[[#This Row],[số dư
đầu kỳ]]),IFERROR(-IPMT(InterestRate/12,1,Amortization[[#This Row],['#
còn lại]],D291),0)),0)</f>
        <v>281.07524651088943</v>
      </c>
      <c r="F290" s="19">
        <f ca="1">IFERROR(IF(AND(ValuesEntered,Amortization[[#This Row],[ngày
thanh toán]]&lt;&gt;""),-PPMT(InterestRate/12,1,DurationOfLoan-ROWS($C$4:C290)+1,Amortization[[#This Row],[số dư
đầu kỳ]]),""),0)</f>
        <v>789.27933561499356</v>
      </c>
      <c r="G290" s="19">
        <f ca="1">IF(Amortization[[#This Row],[ngày
thanh toán]]="",0,PropertyTaxAmount)</f>
        <v>375</v>
      </c>
      <c r="H290" s="19">
        <f ca="1">IF(Amortization[[#This Row],[ngày
thanh toán]]="",0,Amortization[[#This Row],[lãi suất]]+Amortization[[#This Row],[gốc]]+Amortization[[#This Row],[thuế
bất động sản]])</f>
        <v>1445.3545821258831</v>
      </c>
      <c r="I290" s="19">
        <f ca="1">IF(Amortization[[#This Row],[ngày
thanh toán]]="",0,Amortization[[#This Row],[số dư
đầu kỳ]]-Amortization[[#This Row],[gốc]])</f>
        <v>67458.05916261347</v>
      </c>
      <c r="J290" s="23">
        <f ca="1">IF(Amortization[[#This Row],[số dư
cuối kỳ]]&gt;0,LastRow-ROW(),0)</f>
        <v>73</v>
      </c>
    </row>
    <row r="291" spans="2:10" ht="15" customHeight="1" x14ac:dyDescent="0.25">
      <c r="B291" s="22">
        <f>ROWS($B$4:B291)</f>
        <v>288</v>
      </c>
      <c r="C291" s="13">
        <f ca="1">IF(ValuesEntered,IF(Amortization[[#This Row],['#]]&lt;=DurationOfLoan,IF(ROW()-ROW(Amortization[[#Headers],[ngày
thanh toán]])=1,LoanStart,IF(I290&gt;0,EDATE(C290,1),"")),""),"")</f>
        <v>52085</v>
      </c>
      <c r="D291" s="19">
        <f ca="1">IF(ROW()-ROW(Amortization[[#Headers],[số dư
đầu kỳ]])=1,LoanAmount,IF(Amortization[[#This Row],[ngày
thanh toán]]="",0,INDEX(Amortization[], ROW()-4,8)))</f>
        <v>67458.05916261347</v>
      </c>
      <c r="E291" s="19">
        <f ca="1">IF(ValuesEntered,IF(ROW()-ROW(Amortization[[#Headers],[lãi suất]])=1,-IPMT(InterestRate/12,1,DurationOfLoan-ROWS($C$4:C291)+1,Amortization[[#This Row],[số dư
đầu kỳ]]),IFERROR(-IPMT(InterestRate/12,1,Amortization[[#This Row],['#
còn lại]],D292),0)),0)</f>
        <v>277.77287984625036</v>
      </c>
      <c r="F291" s="19">
        <f ca="1">IFERROR(IF(AND(ValuesEntered,Amortization[[#This Row],[ngày
thanh toán]]&lt;&gt;""),-PPMT(InterestRate/12,1,DurationOfLoan-ROWS($C$4:C291)+1,Amortization[[#This Row],[số dư
đầu kỳ]]),""),0)</f>
        <v>792.5679995133894</v>
      </c>
      <c r="G291" s="19">
        <f ca="1">IF(Amortization[[#This Row],[ngày
thanh toán]]="",0,PropertyTaxAmount)</f>
        <v>375</v>
      </c>
      <c r="H291" s="19">
        <f ca="1">IF(Amortization[[#This Row],[ngày
thanh toán]]="",0,Amortization[[#This Row],[lãi suất]]+Amortization[[#This Row],[gốc]]+Amortization[[#This Row],[thuế
bất động sản]])</f>
        <v>1445.3408793596398</v>
      </c>
      <c r="I291" s="19">
        <f ca="1">IF(Amortization[[#This Row],[ngày
thanh toán]]="",0,Amortization[[#This Row],[số dư
đầu kỳ]]-Amortization[[#This Row],[gốc]])</f>
        <v>66665.491163100087</v>
      </c>
      <c r="J291" s="23">
        <f ca="1">IF(Amortization[[#This Row],[số dư
cuối kỳ]]&gt;0,LastRow-ROW(),0)</f>
        <v>72</v>
      </c>
    </row>
    <row r="292" spans="2:10" ht="15" customHeight="1" x14ac:dyDescent="0.25">
      <c r="B292" s="22">
        <f>ROWS($B$4:B292)</f>
        <v>289</v>
      </c>
      <c r="C292" s="13">
        <f ca="1">IF(ValuesEntered,IF(Amortization[[#This Row],['#]]&lt;=DurationOfLoan,IF(ROW()-ROW(Amortization[[#Headers],[ngày
thanh toán]])=1,LoanStart,IF(I291&gt;0,EDATE(C291,1),"")),""),"")</f>
        <v>52116</v>
      </c>
      <c r="D292" s="19">
        <f ca="1">IF(ROW()-ROW(Amortization[[#Headers],[số dư
đầu kỳ]])=1,LoanAmount,IF(Amortization[[#This Row],[ngày
thanh toán]]="",0,INDEX(Amortization[], ROW()-4,8)))</f>
        <v>66665.491163100087</v>
      </c>
      <c r="E292" s="19">
        <f ca="1">IF(ValuesEntered,IF(ROW()-ROW(Amortization[[#Headers],[lãi suất]])=1,-IPMT(InterestRate/12,1,DurationOfLoan-ROWS($C$4:C292)+1,Amortization[[#This Row],[số dư
đầu kỳ]]),IFERROR(-IPMT(InterestRate/12,1,Amortization[[#This Row],['#
còn lại]],D293),0)),0)</f>
        <v>274.45675332050854</v>
      </c>
      <c r="F292" s="19">
        <f ca="1">IFERROR(IF(AND(ValuesEntered,Amortization[[#This Row],[ngày
thanh toán]]&lt;&gt;""),-PPMT(InterestRate/12,1,DurationOfLoan-ROWS($C$4:C292)+1,Amortization[[#This Row],[số dư
đầu kỳ]]),""),0)</f>
        <v>795.87036617802869</v>
      </c>
      <c r="G292" s="19">
        <f ca="1">IF(Amortization[[#This Row],[ngày
thanh toán]]="",0,PropertyTaxAmount)</f>
        <v>375</v>
      </c>
      <c r="H292" s="19">
        <f ca="1">IF(Amortization[[#This Row],[ngày
thanh toán]]="",0,Amortization[[#This Row],[lãi suất]]+Amortization[[#This Row],[gốc]]+Amortization[[#This Row],[thuế
bất động sản]])</f>
        <v>1445.3271194985373</v>
      </c>
      <c r="I292" s="19">
        <f ca="1">IF(Amortization[[#This Row],[ngày
thanh toán]]="",0,Amortization[[#This Row],[số dư
đầu kỳ]]-Amortization[[#This Row],[gốc]])</f>
        <v>65869.620796922056</v>
      </c>
      <c r="J292" s="23">
        <f ca="1">IF(Amortization[[#This Row],[số dư
cuối kỳ]]&gt;0,LastRow-ROW(),0)</f>
        <v>71</v>
      </c>
    </row>
    <row r="293" spans="2:10" ht="15" customHeight="1" x14ac:dyDescent="0.25">
      <c r="B293" s="22">
        <f>ROWS($B$4:B293)</f>
        <v>290</v>
      </c>
      <c r="C293" s="13">
        <f ca="1">IF(ValuesEntered,IF(Amortization[[#This Row],['#]]&lt;=DurationOfLoan,IF(ROW()-ROW(Amortization[[#Headers],[ngày
thanh toán]])=1,LoanStart,IF(I292&gt;0,EDATE(C292,1),"")),""),"")</f>
        <v>52146</v>
      </c>
      <c r="D293" s="19">
        <f ca="1">IF(ROW()-ROW(Amortization[[#Headers],[số dư
đầu kỳ]])=1,LoanAmount,IF(Amortization[[#This Row],[ngày
thanh toán]]="",0,INDEX(Amortization[], ROW()-4,8)))</f>
        <v>65869.620796922056</v>
      </c>
      <c r="E293" s="19">
        <f ca="1">IF(ValuesEntered,IF(ROW()-ROW(Amortization[[#Headers],[lãi suất]])=1,-IPMT(InterestRate/12,1,DurationOfLoan-ROWS($C$4:C293)+1,Amortization[[#This Row],[số dư
đầu kỳ]]),IFERROR(-IPMT(InterestRate/12,1,Amortization[[#This Row],['#
còn lại]],D294),0)),0)</f>
        <v>271.12680960090955</v>
      </c>
      <c r="F293" s="19">
        <f ca="1">IFERROR(IF(AND(ValuesEntered,Amortization[[#This Row],[ngày
thanh toán]]&lt;&gt;""),-PPMT(InterestRate/12,1,DurationOfLoan-ROWS($C$4:C293)+1,Amortization[[#This Row],[số dư
đầu kỳ]]),""),0)</f>
        <v>799.18649270377034</v>
      </c>
      <c r="G293" s="19">
        <f ca="1">IF(Amortization[[#This Row],[ngày
thanh toán]]="",0,PropertyTaxAmount)</f>
        <v>375</v>
      </c>
      <c r="H293" s="19">
        <f ca="1">IF(Amortization[[#This Row],[ngày
thanh toán]]="",0,Amortization[[#This Row],[lãi suất]]+Amortization[[#This Row],[gốc]]+Amortization[[#This Row],[thuế
bất động sản]])</f>
        <v>1445.3133023046798</v>
      </c>
      <c r="I293" s="19">
        <f ca="1">IF(Amortization[[#This Row],[ngày
thanh toán]]="",0,Amortization[[#This Row],[số dư
đầu kỳ]]-Amortization[[#This Row],[gốc]])</f>
        <v>65070.434304218288</v>
      </c>
      <c r="J293" s="23">
        <f ca="1">IF(Amortization[[#This Row],[số dư
cuối kỳ]]&gt;0,LastRow-ROW(),0)</f>
        <v>70</v>
      </c>
    </row>
    <row r="294" spans="2:10" ht="15" customHeight="1" x14ac:dyDescent="0.25">
      <c r="B294" s="22">
        <f>ROWS($B$4:B294)</f>
        <v>291</v>
      </c>
      <c r="C294" s="13">
        <f ca="1">IF(ValuesEntered,IF(Amortization[[#This Row],['#]]&lt;=DurationOfLoan,IF(ROW()-ROW(Amortization[[#Headers],[ngày
thanh toán]])=1,LoanStart,IF(I293&gt;0,EDATE(C293,1),"")),""),"")</f>
        <v>52177</v>
      </c>
      <c r="D294" s="19">
        <f ca="1">IF(ROW()-ROW(Amortization[[#Headers],[số dư
đầu kỳ]])=1,LoanAmount,IF(Amortization[[#This Row],[ngày
thanh toán]]="",0,INDEX(Amortization[], ROW()-4,8)))</f>
        <v>65070.434304218288</v>
      </c>
      <c r="E294" s="19">
        <f ca="1">IF(ValuesEntered,IF(ROW()-ROW(Amortization[[#Headers],[lãi suất]])=1,-IPMT(InterestRate/12,1,DurationOfLoan-ROWS($C$4:C294)+1,Amortization[[#This Row],[số dư
đầu kỳ]]),IFERROR(-IPMT(InterestRate/12,1,Amortization[[#This Row],['#
còn lại]],D295),0)),0)</f>
        <v>267.78299111581214</v>
      </c>
      <c r="F294" s="19">
        <f ca="1">IFERROR(IF(AND(ValuesEntered,Amortization[[#This Row],[ngày
thanh toán]]&lt;&gt;""),-PPMT(InterestRate/12,1,DurationOfLoan-ROWS($C$4:C294)+1,Amortization[[#This Row],[số dư
đầu kỳ]]),""),0)</f>
        <v>802.51643642336933</v>
      </c>
      <c r="G294" s="19">
        <f ca="1">IF(Amortization[[#This Row],[ngày
thanh toán]]="",0,PropertyTaxAmount)</f>
        <v>375</v>
      </c>
      <c r="H294" s="19">
        <f ca="1">IF(Amortization[[#This Row],[ngày
thanh toán]]="",0,Amortization[[#This Row],[lãi suất]]+Amortization[[#This Row],[gốc]]+Amortization[[#This Row],[thuế
bất động sản]])</f>
        <v>1445.2994275391816</v>
      </c>
      <c r="I294" s="19">
        <f ca="1">IF(Amortization[[#This Row],[ngày
thanh toán]]="",0,Amortization[[#This Row],[số dư
đầu kỳ]]-Amortization[[#This Row],[gốc]])</f>
        <v>64267.917867794917</v>
      </c>
      <c r="J294" s="23">
        <f ca="1">IF(Amortization[[#This Row],[số dư
cuối kỳ]]&gt;0,LastRow-ROW(),0)</f>
        <v>69</v>
      </c>
    </row>
    <row r="295" spans="2:10" ht="15" customHeight="1" x14ac:dyDescent="0.25">
      <c r="B295" s="22">
        <f>ROWS($B$4:B295)</f>
        <v>292</v>
      </c>
      <c r="C295" s="13">
        <f ca="1">IF(ValuesEntered,IF(Amortization[[#This Row],['#]]&lt;=DurationOfLoan,IF(ROW()-ROW(Amortization[[#Headers],[ngày
thanh toán]])=1,LoanStart,IF(I294&gt;0,EDATE(C294,1),"")),""),"")</f>
        <v>52207</v>
      </c>
      <c r="D295" s="19">
        <f ca="1">IF(ROW()-ROW(Amortization[[#Headers],[số dư
đầu kỳ]])=1,LoanAmount,IF(Amortization[[#This Row],[ngày
thanh toán]]="",0,INDEX(Amortization[], ROW()-4,8)))</f>
        <v>64267.917867794917</v>
      </c>
      <c r="E295" s="19">
        <f ca="1">IF(ValuesEntered,IF(ROW()-ROW(Amortization[[#Headers],[lãi suất]])=1,-IPMT(InterestRate/12,1,DurationOfLoan-ROWS($C$4:C295)+1,Amortization[[#This Row],[số dư
đầu kỳ]]),IFERROR(-IPMT(InterestRate/12,1,Amortization[[#This Row],['#
còn lại]],D296),0)),0)</f>
        <v>264.42524005369353</v>
      </c>
      <c r="F295" s="19">
        <f ca="1">IFERROR(IF(AND(ValuesEntered,Amortization[[#This Row],[ngày
thanh toán]]&lt;&gt;""),-PPMT(InterestRate/12,1,DurationOfLoan-ROWS($C$4:C295)+1,Amortization[[#This Row],[số dư
đầu kỳ]]),""),0)</f>
        <v>805.86025490846669</v>
      </c>
      <c r="G295" s="19">
        <f ca="1">IF(Amortization[[#This Row],[ngày
thanh toán]]="",0,PropertyTaxAmount)</f>
        <v>375</v>
      </c>
      <c r="H295" s="19">
        <f ca="1">IF(Amortization[[#This Row],[ngày
thanh toán]]="",0,Amortization[[#This Row],[lãi suất]]+Amortization[[#This Row],[gốc]]+Amortization[[#This Row],[thuế
bất động sản]])</f>
        <v>1445.2854949621601</v>
      </c>
      <c r="I295" s="19">
        <f ca="1">IF(Amortization[[#This Row],[ngày
thanh toán]]="",0,Amortization[[#This Row],[số dư
đầu kỳ]]-Amortization[[#This Row],[gốc]])</f>
        <v>63462.057612886449</v>
      </c>
      <c r="J295" s="23">
        <f ca="1">IF(Amortization[[#This Row],[số dư
cuối kỳ]]&gt;0,LastRow-ROW(),0)</f>
        <v>68</v>
      </c>
    </row>
    <row r="296" spans="2:10" ht="15" customHeight="1" x14ac:dyDescent="0.25">
      <c r="B296" s="22">
        <f>ROWS($B$4:B296)</f>
        <v>293</v>
      </c>
      <c r="C296" s="13">
        <f ca="1">IF(ValuesEntered,IF(Amortization[[#This Row],['#]]&lt;=DurationOfLoan,IF(ROW()-ROW(Amortization[[#Headers],[ngày
thanh toán]])=1,LoanStart,IF(I295&gt;0,EDATE(C295,1),"")),""),"")</f>
        <v>52238</v>
      </c>
      <c r="D296" s="19">
        <f ca="1">IF(ROW()-ROW(Amortization[[#Headers],[số dư
đầu kỳ]])=1,LoanAmount,IF(Amortization[[#This Row],[ngày
thanh toán]]="",0,INDEX(Amortization[], ROW()-4,8)))</f>
        <v>63462.057612886449</v>
      </c>
      <c r="E296" s="19">
        <f ca="1">IF(ValuesEntered,IF(ROW()-ROW(Amortization[[#Headers],[lãi suất]])=1,-IPMT(InterestRate/12,1,DurationOfLoan-ROWS($C$4:C296)+1,Amortization[[#This Row],[số dư
đầu kỳ]]),IFERROR(-IPMT(InterestRate/12,1,Amortization[[#This Row],['#
còn lại]],D297),0)),0)</f>
        <v>261.05349836214941</v>
      </c>
      <c r="F296" s="19">
        <f ca="1">IFERROR(IF(AND(ValuesEntered,Amortization[[#This Row],[ngày
thanh toán]]&lt;&gt;""),-PPMT(InterestRate/12,1,DurationOfLoan-ROWS($C$4:C296)+1,Amortization[[#This Row],[số dư
đầu kỳ]]),""),0)</f>
        <v>809.21800597058541</v>
      </c>
      <c r="G296" s="19">
        <f ca="1">IF(Amortization[[#This Row],[ngày
thanh toán]]="",0,PropertyTaxAmount)</f>
        <v>375</v>
      </c>
      <c r="H296" s="19">
        <f ca="1">IF(Amortization[[#This Row],[ngày
thanh toán]]="",0,Amortization[[#This Row],[lãi suất]]+Amortization[[#This Row],[gốc]]+Amortization[[#This Row],[thuế
bất động sản]])</f>
        <v>1445.2715043327348</v>
      </c>
      <c r="I296" s="19">
        <f ca="1">IF(Amortization[[#This Row],[ngày
thanh toán]]="",0,Amortization[[#This Row],[số dư
đầu kỳ]]-Amortization[[#This Row],[gốc]])</f>
        <v>62652.839606915863</v>
      </c>
      <c r="J296" s="23">
        <f ca="1">IF(Amortization[[#This Row],[số dư
cuối kỳ]]&gt;0,LastRow-ROW(),0)</f>
        <v>67</v>
      </c>
    </row>
    <row r="297" spans="2:10" ht="15" customHeight="1" x14ac:dyDescent="0.25">
      <c r="B297" s="22">
        <f>ROWS($B$4:B297)</f>
        <v>294</v>
      </c>
      <c r="C297" s="13">
        <f ca="1">IF(ValuesEntered,IF(Amortization[[#This Row],['#]]&lt;=DurationOfLoan,IF(ROW()-ROW(Amortization[[#Headers],[ngày
thanh toán]])=1,LoanStart,IF(I296&gt;0,EDATE(C296,1),"")),""),"")</f>
        <v>52269</v>
      </c>
      <c r="D297" s="19">
        <f ca="1">IF(ROW()-ROW(Amortization[[#Headers],[số dư
đầu kỳ]])=1,LoanAmount,IF(Amortization[[#This Row],[ngày
thanh toán]]="",0,INDEX(Amortization[], ROW()-4,8)))</f>
        <v>62652.839606915863</v>
      </c>
      <c r="E297" s="19">
        <f ca="1">IF(ValuesEntered,IF(ROW()-ROW(Amortization[[#Headers],[lãi suất]])=1,-IPMT(InterestRate/12,1,DurationOfLoan-ROWS($C$4:C297)+1,Amortization[[#This Row],[số dư
đầu kỳ]]),IFERROR(-IPMT(InterestRate/12,1,Amortization[[#This Row],['#
còn lại]],D298),0)),0)</f>
        <v>257.66770774689053</v>
      </c>
      <c r="F297" s="19">
        <f ca="1">IFERROR(IF(AND(ValuesEntered,Amortization[[#This Row],[ngày
thanh toán]]&lt;&gt;""),-PPMT(InterestRate/12,1,DurationOfLoan-ROWS($C$4:C297)+1,Amortization[[#This Row],[số dư
đầu kỳ]]),""),0)</f>
        <v>812.58974766212964</v>
      </c>
      <c r="G297" s="19">
        <f ca="1">IF(Amortization[[#This Row],[ngày
thanh toán]]="",0,PropertyTaxAmount)</f>
        <v>375</v>
      </c>
      <c r="H297" s="19">
        <f ca="1">IF(Amortization[[#This Row],[ngày
thanh toán]]="",0,Amortization[[#This Row],[lãi suất]]+Amortization[[#This Row],[gốc]]+Amortization[[#This Row],[thuế
bất động sản]])</f>
        <v>1445.2574554090202</v>
      </c>
      <c r="I297" s="19">
        <f ca="1">IF(Amortization[[#This Row],[ngày
thanh toán]]="",0,Amortization[[#This Row],[số dư
đầu kỳ]]-Amortization[[#This Row],[gốc]])</f>
        <v>61840.24985925373</v>
      </c>
      <c r="J297" s="23">
        <f ca="1">IF(Amortization[[#This Row],[số dư
cuối kỳ]]&gt;0,LastRow-ROW(),0)</f>
        <v>66</v>
      </c>
    </row>
    <row r="298" spans="2:10" ht="15" customHeight="1" x14ac:dyDescent="0.25">
      <c r="B298" s="22">
        <f>ROWS($B$4:B298)</f>
        <v>295</v>
      </c>
      <c r="C298" s="13">
        <f ca="1">IF(ValuesEntered,IF(Amortization[[#This Row],['#]]&lt;=DurationOfLoan,IF(ROW()-ROW(Amortization[[#Headers],[ngày
thanh toán]])=1,LoanStart,IF(I297&gt;0,EDATE(C297,1),"")),""),"")</f>
        <v>52297</v>
      </c>
      <c r="D298" s="19">
        <f ca="1">IF(ROW()-ROW(Amortization[[#Headers],[số dư
đầu kỳ]])=1,LoanAmount,IF(Amortization[[#This Row],[ngày
thanh toán]]="",0,INDEX(Amortization[], ROW()-4,8)))</f>
        <v>61840.24985925373</v>
      </c>
      <c r="E298" s="19">
        <f ca="1">IF(ValuesEntered,IF(ROW()-ROW(Amortization[[#Headers],[lãi suất]])=1,-IPMT(InterestRate/12,1,DurationOfLoan-ROWS($C$4:C298)+1,Amortization[[#This Row],[số dư
đầu kỳ]]),IFERROR(-IPMT(InterestRate/12,1,Amortization[[#This Row],['#
còn lại]],D299),0)),0)</f>
        <v>254.26780967073475</v>
      </c>
      <c r="F298" s="19">
        <f ca="1">IFERROR(IF(AND(ValuesEntered,Amortization[[#This Row],[ngày
thanh toán]]&lt;&gt;""),-PPMT(InterestRate/12,1,DurationOfLoan-ROWS($C$4:C298)+1,Amortization[[#This Row],[số dư
đầu kỳ]]),""),0)</f>
        <v>815.97553827738852</v>
      </c>
      <c r="G298" s="19">
        <f ca="1">IF(Amortization[[#This Row],[ngày
thanh toán]]="",0,PropertyTaxAmount)</f>
        <v>375</v>
      </c>
      <c r="H298" s="19">
        <f ca="1">IF(Amortization[[#This Row],[ngày
thanh toán]]="",0,Amortization[[#This Row],[lãi suất]]+Amortization[[#This Row],[gốc]]+Amortization[[#This Row],[thuế
bất động sản]])</f>
        <v>1445.2433479481233</v>
      </c>
      <c r="I298" s="19">
        <f ca="1">IF(Amortization[[#This Row],[ngày
thanh toán]]="",0,Amortization[[#This Row],[số dư
đầu kỳ]]-Amortization[[#This Row],[gốc]])</f>
        <v>61024.274320976343</v>
      </c>
      <c r="J298" s="23">
        <f ca="1">IF(Amortization[[#This Row],[số dư
cuối kỳ]]&gt;0,LastRow-ROW(),0)</f>
        <v>65</v>
      </c>
    </row>
    <row r="299" spans="2:10" ht="15" customHeight="1" x14ac:dyDescent="0.25">
      <c r="B299" s="22">
        <f>ROWS($B$4:B299)</f>
        <v>296</v>
      </c>
      <c r="C299" s="13">
        <f ca="1">IF(ValuesEntered,IF(Amortization[[#This Row],['#]]&lt;=DurationOfLoan,IF(ROW()-ROW(Amortization[[#Headers],[ngày
thanh toán]])=1,LoanStart,IF(I298&gt;0,EDATE(C298,1),"")),""),"")</f>
        <v>52328</v>
      </c>
      <c r="D299" s="19">
        <f ca="1">IF(ROW()-ROW(Amortization[[#Headers],[số dư
đầu kỳ]])=1,LoanAmount,IF(Amortization[[#This Row],[ngày
thanh toán]]="",0,INDEX(Amortization[], ROW()-4,8)))</f>
        <v>61024.274320976343</v>
      </c>
      <c r="E299" s="19">
        <f ca="1">IF(ValuesEntered,IF(ROW()-ROW(Amortization[[#Headers],[lãi suất]])=1,-IPMT(InterestRate/12,1,DurationOfLoan-ROWS($C$4:C299)+1,Amortization[[#This Row],[số dư
đầu kỳ]]),IFERROR(-IPMT(InterestRate/12,1,Amortization[[#This Row],['#
còn lại]],D300),0)),0)</f>
        <v>250.85374535259501</v>
      </c>
      <c r="F299" s="19">
        <f ca="1">IFERROR(IF(AND(ValuesEntered,Amortization[[#This Row],[ngày
thanh toán]]&lt;&gt;""),-PPMT(InterestRate/12,1,DurationOfLoan-ROWS($C$4:C299)+1,Amortization[[#This Row],[số dư
đầu kỳ]]),""),0)</f>
        <v>819.37543635354427</v>
      </c>
      <c r="G299" s="19">
        <f ca="1">IF(Amortization[[#This Row],[ngày
thanh toán]]="",0,PropertyTaxAmount)</f>
        <v>375</v>
      </c>
      <c r="H299" s="19">
        <f ca="1">IF(Amortization[[#This Row],[ngày
thanh toán]]="",0,Amortization[[#This Row],[lãi suất]]+Amortization[[#This Row],[gốc]]+Amortization[[#This Row],[thuế
bất động sản]])</f>
        <v>1445.2291817061393</v>
      </c>
      <c r="I299" s="19">
        <f ca="1">IF(Amortization[[#This Row],[ngày
thanh toán]]="",0,Amortization[[#This Row],[số dư
đầu kỳ]]-Amortization[[#This Row],[gốc]])</f>
        <v>60204.898884622802</v>
      </c>
      <c r="J299" s="23">
        <f ca="1">IF(Amortization[[#This Row],[số dư
cuối kỳ]]&gt;0,LastRow-ROW(),0)</f>
        <v>64</v>
      </c>
    </row>
    <row r="300" spans="2:10" ht="15" customHeight="1" x14ac:dyDescent="0.25">
      <c r="B300" s="22">
        <f>ROWS($B$4:B300)</f>
        <v>297</v>
      </c>
      <c r="C300" s="13">
        <f ca="1">IF(ValuesEntered,IF(Amortization[[#This Row],['#]]&lt;=DurationOfLoan,IF(ROW()-ROW(Amortization[[#Headers],[ngày
thanh toán]])=1,LoanStart,IF(I299&gt;0,EDATE(C299,1),"")),""),"")</f>
        <v>52358</v>
      </c>
      <c r="D300" s="19">
        <f ca="1">IF(ROW()-ROW(Amortization[[#Headers],[số dư
đầu kỳ]])=1,LoanAmount,IF(Amortization[[#This Row],[ngày
thanh toán]]="",0,INDEX(Amortization[], ROW()-4,8)))</f>
        <v>60204.898884622802</v>
      </c>
      <c r="E300" s="19">
        <f ca="1">IF(ValuesEntered,IF(ROW()-ROW(Amortization[[#Headers],[lãi suất]])=1,-IPMT(InterestRate/12,1,DurationOfLoan-ROWS($C$4:C300)+1,Amortization[[#This Row],[số dư
đầu kỳ]]),IFERROR(-IPMT(InterestRate/12,1,Amortization[[#This Row],['#
còn lại]],D301),0)),0)</f>
        <v>247.42545576646299</v>
      </c>
      <c r="F300" s="19">
        <f ca="1">IFERROR(IF(AND(ValuesEntered,Amortization[[#This Row],[ngày
thanh toán]]&lt;&gt;""),-PPMT(InterestRate/12,1,DurationOfLoan-ROWS($C$4:C300)+1,Amortization[[#This Row],[số dư
đầu kỳ]]),""),0)</f>
        <v>822.78950067168387</v>
      </c>
      <c r="G300" s="19">
        <f ca="1">IF(Amortization[[#This Row],[ngày
thanh toán]]="",0,PropertyTaxAmount)</f>
        <v>375</v>
      </c>
      <c r="H300" s="19">
        <f ca="1">IF(Amortization[[#This Row],[ngày
thanh toán]]="",0,Amortization[[#This Row],[lãi suất]]+Amortization[[#This Row],[gốc]]+Amortization[[#This Row],[thuế
bất động sản]])</f>
        <v>1445.2149564381468</v>
      </c>
      <c r="I300" s="19">
        <f ca="1">IF(Amortization[[#This Row],[ngày
thanh toán]]="",0,Amortization[[#This Row],[số dư
đầu kỳ]]-Amortization[[#This Row],[gốc]])</f>
        <v>59382.109383951116</v>
      </c>
      <c r="J300" s="23">
        <f ca="1">IF(Amortization[[#This Row],[số dư
cuối kỳ]]&gt;0,LastRow-ROW(),0)</f>
        <v>63</v>
      </c>
    </row>
    <row r="301" spans="2:10" ht="15" customHeight="1" x14ac:dyDescent="0.25">
      <c r="B301" s="22">
        <f>ROWS($B$4:B301)</f>
        <v>298</v>
      </c>
      <c r="C301" s="13">
        <f ca="1">IF(ValuesEntered,IF(Amortization[[#This Row],['#]]&lt;=DurationOfLoan,IF(ROW()-ROW(Amortization[[#Headers],[ngày
thanh toán]])=1,LoanStart,IF(I300&gt;0,EDATE(C300,1),"")),""),"")</f>
        <v>52389</v>
      </c>
      <c r="D301" s="19">
        <f ca="1">IF(ROW()-ROW(Amortization[[#Headers],[số dư
đầu kỳ]])=1,LoanAmount,IF(Amortization[[#This Row],[ngày
thanh toán]]="",0,INDEX(Amortization[], ROW()-4,8)))</f>
        <v>59382.109383951116</v>
      </c>
      <c r="E301" s="19">
        <f ca="1">IF(ValuesEntered,IF(ROW()-ROW(Amortization[[#Headers],[lãi suất]])=1,-IPMT(InterestRate/12,1,DurationOfLoan-ROWS($C$4:C301)+1,Amortization[[#This Row],[số dư
đầu kỳ]]),IFERROR(-IPMT(InterestRate/12,1,Amortization[[#This Row],['#
còn lại]],D302),0)),0)</f>
        <v>243.98288164038874</v>
      </c>
      <c r="F301" s="19">
        <f ca="1">IFERROR(IF(AND(ValuesEntered,Amortization[[#This Row],[ngày
thanh toán]]&lt;&gt;""),-PPMT(InterestRate/12,1,DurationOfLoan-ROWS($C$4:C301)+1,Amortization[[#This Row],[số dư
đầu kỳ]]),""),0)</f>
        <v>826.21779025781575</v>
      </c>
      <c r="G301" s="19">
        <f ca="1">IF(Amortization[[#This Row],[ngày
thanh toán]]="",0,PropertyTaxAmount)</f>
        <v>375</v>
      </c>
      <c r="H301" s="19">
        <f ca="1">IF(Amortization[[#This Row],[ngày
thanh toán]]="",0,Amortization[[#This Row],[lãi suất]]+Amortization[[#This Row],[gốc]]+Amortization[[#This Row],[thuế
bất động sản]])</f>
        <v>1445.2006718982045</v>
      </c>
      <c r="I301" s="19">
        <f ca="1">IF(Amortization[[#This Row],[ngày
thanh toán]]="",0,Amortization[[#This Row],[số dư
đầu kỳ]]-Amortization[[#This Row],[gốc]])</f>
        <v>58555.891593693297</v>
      </c>
      <c r="J301" s="23">
        <f ca="1">IF(Amortization[[#This Row],[số dư
cuối kỳ]]&gt;0,LastRow-ROW(),0)</f>
        <v>62</v>
      </c>
    </row>
    <row r="302" spans="2:10" ht="15" customHeight="1" x14ac:dyDescent="0.25">
      <c r="B302" s="22">
        <f>ROWS($B$4:B302)</f>
        <v>299</v>
      </c>
      <c r="C302" s="13">
        <f ca="1">IF(ValuesEntered,IF(Amortization[[#This Row],['#]]&lt;=DurationOfLoan,IF(ROW()-ROW(Amortization[[#Headers],[ngày
thanh toán]])=1,LoanStart,IF(I301&gt;0,EDATE(C301,1),"")),""),"")</f>
        <v>52419</v>
      </c>
      <c r="D302" s="19">
        <f ca="1">IF(ROW()-ROW(Amortization[[#Headers],[số dư
đầu kỳ]])=1,LoanAmount,IF(Amortization[[#This Row],[ngày
thanh toán]]="",0,INDEX(Amortization[], ROW()-4,8)))</f>
        <v>58555.891593693297</v>
      </c>
      <c r="E302" s="19">
        <f ca="1">IF(ValuesEntered,IF(ROW()-ROW(Amortization[[#Headers],[lãi suất]])=1,-IPMT(InterestRate/12,1,DurationOfLoan-ROWS($C$4:C302)+1,Amortization[[#This Row],[số dư
đầu kỳ]]),IFERROR(-IPMT(InterestRate/12,1,Amortization[[#This Row],['#
còn lại]],D303),0)),0)</f>
        <v>240.52596345545587</v>
      </c>
      <c r="F302" s="19">
        <f ca="1">IFERROR(IF(AND(ValuesEntered,Amortization[[#This Row],[ngày
thanh toán]]&lt;&gt;""),-PPMT(InterestRate/12,1,DurationOfLoan-ROWS($C$4:C302)+1,Amortization[[#This Row],[số dư
đầu kỳ]]),""),0)</f>
        <v>829.66036438388983</v>
      </c>
      <c r="G302" s="19">
        <f ca="1">IF(Amortization[[#This Row],[ngày
thanh toán]]="",0,PropertyTaxAmount)</f>
        <v>375</v>
      </c>
      <c r="H302" s="19">
        <f ca="1">IF(Amortization[[#This Row],[ngày
thanh toán]]="",0,Amortization[[#This Row],[lãi suất]]+Amortization[[#This Row],[gốc]]+Amortization[[#This Row],[thuế
bất động sản]])</f>
        <v>1445.1863278393457</v>
      </c>
      <c r="I302" s="19">
        <f ca="1">IF(Amortization[[#This Row],[ngày
thanh toán]]="",0,Amortization[[#This Row],[số dư
đầu kỳ]]-Amortization[[#This Row],[gốc]])</f>
        <v>57726.231229309407</v>
      </c>
      <c r="J302" s="23">
        <f ca="1">IF(Amortization[[#This Row],[số dư
cuối kỳ]]&gt;0,LastRow-ROW(),0)</f>
        <v>61</v>
      </c>
    </row>
    <row r="303" spans="2:10" ht="15" customHeight="1" x14ac:dyDescent="0.25">
      <c r="B303" s="22">
        <f>ROWS($B$4:B303)</f>
        <v>300</v>
      </c>
      <c r="C303" s="13">
        <f ca="1">IF(ValuesEntered,IF(Amortization[[#This Row],['#]]&lt;=DurationOfLoan,IF(ROW()-ROW(Amortization[[#Headers],[ngày
thanh toán]])=1,LoanStart,IF(I302&gt;0,EDATE(C302,1),"")),""),"")</f>
        <v>52450</v>
      </c>
      <c r="D303" s="19">
        <f ca="1">IF(ROW()-ROW(Amortization[[#Headers],[số dư
đầu kỳ]])=1,LoanAmount,IF(Amortization[[#This Row],[ngày
thanh toán]]="",0,INDEX(Amortization[], ROW()-4,8)))</f>
        <v>57726.231229309407</v>
      </c>
      <c r="E303" s="19">
        <f ca="1">IF(ValuesEntered,IF(ROW()-ROW(Amortization[[#Headers],[lãi suất]])=1,-IPMT(InterestRate/12,1,DurationOfLoan-ROWS($C$4:C303)+1,Amortization[[#This Row],[số dư
đầu kỳ]]),IFERROR(-IPMT(InterestRate/12,1,Amortization[[#This Row],['#
còn lại]],D304),0)),0)</f>
        <v>237.05464144475241</v>
      </c>
      <c r="F303" s="19">
        <f ca="1">IFERROR(IF(AND(ValuesEntered,Amortization[[#This Row],[ngày
thanh toán]]&lt;&gt;""),-PPMT(InterestRate/12,1,DurationOfLoan-ROWS($C$4:C303)+1,Amortization[[#This Row],[số dư
đầu kỳ]]),""),0)</f>
        <v>833.11728256882282</v>
      </c>
      <c r="G303" s="19">
        <f ca="1">IF(Amortization[[#This Row],[ngày
thanh toán]]="",0,PropertyTaxAmount)</f>
        <v>375</v>
      </c>
      <c r="H303" s="19">
        <f ca="1">IF(Amortization[[#This Row],[ngày
thanh toán]]="",0,Amortization[[#This Row],[lãi suất]]+Amortization[[#This Row],[gốc]]+Amortization[[#This Row],[thuế
bất động sản]])</f>
        <v>1445.1719240135753</v>
      </c>
      <c r="I303" s="19">
        <f ca="1">IF(Amortization[[#This Row],[ngày
thanh toán]]="",0,Amortization[[#This Row],[số dư
đầu kỳ]]-Amortization[[#This Row],[gốc]])</f>
        <v>56893.113946740581</v>
      </c>
      <c r="J303" s="23">
        <f ca="1">IF(Amortization[[#This Row],[số dư
cuối kỳ]]&gt;0,LastRow-ROW(),0)</f>
        <v>60</v>
      </c>
    </row>
    <row r="304" spans="2:10" ht="15" customHeight="1" x14ac:dyDescent="0.25">
      <c r="B304" s="22">
        <f>ROWS($B$4:B304)</f>
        <v>301</v>
      </c>
      <c r="C304" s="13">
        <f ca="1">IF(ValuesEntered,IF(Amortization[[#This Row],['#]]&lt;=DurationOfLoan,IF(ROW()-ROW(Amortization[[#Headers],[ngày
thanh toán]])=1,LoanStart,IF(I303&gt;0,EDATE(C303,1),"")),""),"")</f>
        <v>52481</v>
      </c>
      <c r="D304" s="19">
        <f ca="1">IF(ROW()-ROW(Amortization[[#Headers],[số dư
đầu kỳ]])=1,LoanAmount,IF(Amortization[[#This Row],[ngày
thanh toán]]="",0,INDEX(Amortization[], ROW()-4,8)))</f>
        <v>56893.113946740581</v>
      </c>
      <c r="E304" s="19">
        <f ca="1">IF(ValuesEntered,IF(ROW()-ROW(Amortization[[#Headers],[lãi suất]])=1,-IPMT(InterestRate/12,1,DurationOfLoan-ROWS($C$4:C304)+1,Amortization[[#This Row],[số dư
đầu kỳ]]),IFERROR(-IPMT(InterestRate/12,1,Amortization[[#This Row],['#
còn lại]],D305),0)),0)</f>
        <v>233.56885559233771</v>
      </c>
      <c r="F304" s="19">
        <f ca="1">IFERROR(IF(AND(ValuesEntered,Amortization[[#This Row],[ngày
thanh toán]]&lt;&gt;""),-PPMT(InterestRate/12,1,DurationOfLoan-ROWS($C$4:C304)+1,Amortization[[#This Row],[số dư
đầu kỳ]]),""),0)</f>
        <v>836.5886045795263</v>
      </c>
      <c r="G304" s="19">
        <f ca="1">IF(Amortization[[#This Row],[ngày
thanh toán]]="",0,PropertyTaxAmount)</f>
        <v>375</v>
      </c>
      <c r="H304" s="19">
        <f ca="1">IF(Amortization[[#This Row],[ngày
thanh toán]]="",0,Amortization[[#This Row],[lãi suất]]+Amortization[[#This Row],[gốc]]+Amortization[[#This Row],[thuế
bất động sản]])</f>
        <v>1445.1574601718639</v>
      </c>
      <c r="I304" s="19">
        <f ca="1">IF(Amortization[[#This Row],[ngày
thanh toán]]="",0,Amortization[[#This Row],[số dư
đầu kỳ]]-Amortization[[#This Row],[gốc]])</f>
        <v>56056.525342161054</v>
      </c>
      <c r="J304" s="23">
        <f ca="1">IF(Amortization[[#This Row],[số dư
cuối kỳ]]&gt;0,LastRow-ROW(),0)</f>
        <v>59</v>
      </c>
    </row>
    <row r="305" spans="2:10" ht="15" customHeight="1" x14ac:dyDescent="0.25">
      <c r="B305" s="22">
        <f>ROWS($B$4:B305)</f>
        <v>302</v>
      </c>
      <c r="C305" s="13">
        <f ca="1">IF(ValuesEntered,IF(Amortization[[#This Row],['#]]&lt;=DurationOfLoan,IF(ROW()-ROW(Amortization[[#Headers],[ngày
thanh toán]])=1,LoanStart,IF(I304&gt;0,EDATE(C304,1),"")),""),"")</f>
        <v>52511</v>
      </c>
      <c r="D305" s="19">
        <f ca="1">IF(ROW()-ROW(Amortization[[#Headers],[số dư
đầu kỳ]])=1,LoanAmount,IF(Amortization[[#This Row],[ngày
thanh toán]]="",0,INDEX(Amortization[], ROW()-4,8)))</f>
        <v>56056.525342161054</v>
      </c>
      <c r="E305" s="19">
        <f ca="1">IF(ValuesEntered,IF(ROW()-ROW(Amortization[[#Headers],[lãi suất]])=1,-IPMT(InterestRate/12,1,DurationOfLoan-ROWS($C$4:C305)+1,Amortization[[#This Row],[số dư
đầu kỳ]]),IFERROR(-IPMT(InterestRate/12,1,Amortization[[#This Row],['#
còn lại]],D306),0)),0)</f>
        <v>230.06854563220463</v>
      </c>
      <c r="F305" s="19">
        <f ca="1">IFERROR(IF(AND(ValuesEntered,Amortization[[#This Row],[ngày
thanh toán]]&lt;&gt;""),-PPMT(InterestRate/12,1,DurationOfLoan-ROWS($C$4:C305)+1,Amortization[[#This Row],[số dư
đầu kỳ]]),""),0)</f>
        <v>840.07439043194097</v>
      </c>
      <c r="G305" s="19">
        <f ca="1">IF(Amortization[[#This Row],[ngày
thanh toán]]="",0,PropertyTaxAmount)</f>
        <v>375</v>
      </c>
      <c r="H305" s="19">
        <f ca="1">IF(Amortization[[#This Row],[ngày
thanh toán]]="",0,Amortization[[#This Row],[lãi suất]]+Amortization[[#This Row],[gốc]]+Amortization[[#This Row],[thuế
bất động sản]])</f>
        <v>1445.1429360641455</v>
      </c>
      <c r="I305" s="19">
        <f ca="1">IF(Amortization[[#This Row],[ngày
thanh toán]]="",0,Amortization[[#This Row],[số dư
đầu kỳ]]-Amortization[[#This Row],[gốc]])</f>
        <v>55216.450951729115</v>
      </c>
      <c r="J305" s="23">
        <f ca="1">IF(Amortization[[#This Row],[số dư
cuối kỳ]]&gt;0,LastRow-ROW(),0)</f>
        <v>58</v>
      </c>
    </row>
    <row r="306" spans="2:10" ht="15" customHeight="1" x14ac:dyDescent="0.25">
      <c r="B306" s="22">
        <f>ROWS($B$4:B306)</f>
        <v>303</v>
      </c>
      <c r="C306" s="13">
        <f ca="1">IF(ValuesEntered,IF(Amortization[[#This Row],['#]]&lt;=DurationOfLoan,IF(ROW()-ROW(Amortization[[#Headers],[ngày
thanh toán]])=1,LoanStart,IF(I305&gt;0,EDATE(C305,1),"")),""),"")</f>
        <v>52542</v>
      </c>
      <c r="D306" s="19">
        <f ca="1">IF(ROW()-ROW(Amortization[[#Headers],[số dư
đầu kỳ]])=1,LoanAmount,IF(Amortization[[#This Row],[ngày
thanh toán]]="",0,INDEX(Amortization[], ROW()-4,8)))</f>
        <v>55216.450951729115</v>
      </c>
      <c r="E306" s="19">
        <f ca="1">IF(ValuesEntered,IF(ROW()-ROW(Amortization[[#Headers],[lãi suất]])=1,-IPMT(InterestRate/12,1,DurationOfLoan-ROWS($C$4:C306)+1,Amortization[[#This Row],[số dư
đầu kỳ]]),IFERROR(-IPMT(InterestRate/12,1,Amortization[[#This Row],['#
còn lại]],D307),0)),0)</f>
        <v>226.55365104723765</v>
      </c>
      <c r="F306" s="19">
        <f ca="1">IFERROR(IF(AND(ValuesEntered,Amortization[[#This Row],[ngày
thanh toán]]&lt;&gt;""),-PPMT(InterestRate/12,1,DurationOfLoan-ROWS($C$4:C306)+1,Amortization[[#This Row],[số dư
đầu kỳ]]),""),0)</f>
        <v>843.57470039207385</v>
      </c>
      <c r="G306" s="19">
        <f ca="1">IF(Amortization[[#This Row],[ngày
thanh toán]]="",0,PropertyTaxAmount)</f>
        <v>375</v>
      </c>
      <c r="H306" s="19">
        <f ca="1">IF(Amortization[[#This Row],[ngày
thanh toán]]="",0,Amortization[[#This Row],[lãi suất]]+Amortization[[#This Row],[gốc]]+Amortization[[#This Row],[thuế
bất động sản]])</f>
        <v>1445.1283514393115</v>
      </c>
      <c r="I306" s="19">
        <f ca="1">IF(Amortization[[#This Row],[ngày
thanh toán]]="",0,Amortization[[#This Row],[số dư
đầu kỳ]]-Amortization[[#This Row],[gốc]])</f>
        <v>54372.876251337038</v>
      </c>
      <c r="J306" s="23">
        <f ca="1">IF(Amortization[[#This Row],[số dư
cuối kỳ]]&gt;0,LastRow-ROW(),0)</f>
        <v>57</v>
      </c>
    </row>
    <row r="307" spans="2:10" ht="15" customHeight="1" x14ac:dyDescent="0.25">
      <c r="B307" s="22">
        <f>ROWS($B$4:B307)</f>
        <v>304</v>
      </c>
      <c r="C307" s="13">
        <f ca="1">IF(ValuesEntered,IF(Amortization[[#This Row],['#]]&lt;=DurationOfLoan,IF(ROW()-ROW(Amortization[[#Headers],[ngày
thanh toán]])=1,LoanStart,IF(I306&gt;0,EDATE(C306,1),"")),""),"")</f>
        <v>52572</v>
      </c>
      <c r="D307" s="19">
        <f ca="1">IF(ROW()-ROW(Amortization[[#Headers],[số dư
đầu kỳ]])=1,LoanAmount,IF(Amortization[[#This Row],[ngày
thanh toán]]="",0,INDEX(Amortization[], ROW()-4,8)))</f>
        <v>54372.876251337038</v>
      </c>
      <c r="E307" s="19">
        <f ca="1">IF(ValuesEntered,IF(ROW()-ROW(Amortization[[#Headers],[lãi suất]])=1,-IPMT(InterestRate/12,1,DurationOfLoan-ROWS($C$4:C307)+1,Amortization[[#This Row],[số dư
đầu kỳ]]),IFERROR(-IPMT(InterestRate/12,1,Amortization[[#This Row],['#
còn lại]],D308),0)),0)</f>
        <v>223.02411106816666</v>
      </c>
      <c r="F307" s="19">
        <f ca="1">IFERROR(IF(AND(ValuesEntered,Amortization[[#This Row],[ngày
thanh toán]]&lt;&gt;""),-PPMT(InterestRate/12,1,DurationOfLoan-ROWS($C$4:C307)+1,Amortization[[#This Row],[số dư
đầu kỳ]]),""),0)</f>
        <v>847.08959497704097</v>
      </c>
      <c r="G307" s="19">
        <f ca="1">IF(Amortization[[#This Row],[ngày
thanh toán]]="",0,PropertyTaxAmount)</f>
        <v>375</v>
      </c>
      <c r="H307" s="19">
        <f ca="1">IF(Amortization[[#This Row],[ngày
thanh toán]]="",0,Amortization[[#This Row],[lãi suất]]+Amortization[[#This Row],[gốc]]+Amortization[[#This Row],[thuế
bất động sản]])</f>
        <v>1445.1137060452077</v>
      </c>
      <c r="I307" s="19">
        <f ca="1">IF(Amortization[[#This Row],[ngày
thanh toán]]="",0,Amortization[[#This Row],[số dư
đầu kỳ]]-Amortization[[#This Row],[gốc]])</f>
        <v>53525.786656359996</v>
      </c>
      <c r="J307" s="23">
        <f ca="1">IF(Amortization[[#This Row],[số dư
cuối kỳ]]&gt;0,LastRow-ROW(),0)</f>
        <v>56</v>
      </c>
    </row>
    <row r="308" spans="2:10" ht="15" customHeight="1" x14ac:dyDescent="0.25">
      <c r="B308" s="22">
        <f>ROWS($B$4:B308)</f>
        <v>305</v>
      </c>
      <c r="C308" s="13">
        <f ca="1">IF(ValuesEntered,IF(Amortization[[#This Row],['#]]&lt;=DurationOfLoan,IF(ROW()-ROW(Amortization[[#Headers],[ngày
thanh toán]])=1,LoanStart,IF(I307&gt;0,EDATE(C307,1),"")),""),"")</f>
        <v>52603</v>
      </c>
      <c r="D308" s="19">
        <f ca="1">IF(ROW()-ROW(Amortization[[#Headers],[số dư
đầu kỳ]])=1,LoanAmount,IF(Amortization[[#This Row],[ngày
thanh toán]]="",0,INDEX(Amortization[], ROW()-4,8)))</f>
        <v>53525.786656359996</v>
      </c>
      <c r="E308" s="19">
        <f ca="1">IF(ValuesEntered,IF(ROW()-ROW(Amortization[[#Headers],[lãi suất]])=1,-IPMT(InterestRate/12,1,DurationOfLoan-ROWS($C$4:C308)+1,Amortization[[#This Row],[số dư
đầu kỳ]]),IFERROR(-IPMT(InterestRate/12,1,Amortization[[#This Row],['#
còn lại]],D309),0)),0)</f>
        <v>219.47986467251619</v>
      </c>
      <c r="F308" s="19">
        <f ca="1">IFERROR(IF(AND(ValuesEntered,Amortization[[#This Row],[ngày
thanh toán]]&lt;&gt;""),-PPMT(InterestRate/12,1,DurationOfLoan-ROWS($C$4:C308)+1,Amortization[[#This Row],[số dư
đầu kỳ]]),""),0)</f>
        <v>850.61913495611191</v>
      </c>
      <c r="G308" s="19">
        <f ca="1">IF(Amortization[[#This Row],[ngày
thanh toán]]="",0,PropertyTaxAmount)</f>
        <v>375</v>
      </c>
      <c r="H308" s="19">
        <f ca="1">IF(Amortization[[#This Row],[ngày
thanh toán]]="",0,Amortization[[#This Row],[lãi suất]]+Amortization[[#This Row],[gốc]]+Amortization[[#This Row],[thuế
bất động sản]])</f>
        <v>1445.098999628628</v>
      </c>
      <c r="I308" s="19">
        <f ca="1">IF(Amortization[[#This Row],[ngày
thanh toán]]="",0,Amortization[[#This Row],[số dư
đầu kỳ]]-Amortization[[#This Row],[gốc]])</f>
        <v>52675.167521403884</v>
      </c>
      <c r="J308" s="23">
        <f ca="1">IF(Amortization[[#This Row],[số dư
cuối kỳ]]&gt;0,LastRow-ROW(),0)</f>
        <v>55</v>
      </c>
    </row>
    <row r="309" spans="2:10" ht="15" customHeight="1" x14ac:dyDescent="0.25">
      <c r="B309" s="22">
        <f>ROWS($B$4:B309)</f>
        <v>306</v>
      </c>
      <c r="C309" s="13">
        <f ca="1">IF(ValuesEntered,IF(Amortization[[#This Row],['#]]&lt;=DurationOfLoan,IF(ROW()-ROW(Amortization[[#Headers],[ngày
thanh toán]])=1,LoanStart,IF(I308&gt;0,EDATE(C308,1),"")),""),"")</f>
        <v>52634</v>
      </c>
      <c r="D309" s="19">
        <f ca="1">IF(ROW()-ROW(Amortization[[#Headers],[số dư
đầu kỳ]])=1,LoanAmount,IF(Amortization[[#This Row],[ngày
thanh toán]]="",0,INDEX(Amortization[], ROW()-4,8)))</f>
        <v>52675.167521403884</v>
      </c>
      <c r="E309" s="19">
        <f ca="1">IF(ValuesEntered,IF(ROW()-ROW(Amortization[[#Headers],[lãi suất]])=1,-IPMT(InterestRate/12,1,DurationOfLoan-ROWS($C$4:C309)+1,Amortization[[#This Row],[số dư
đầu kỳ]]),IFERROR(-IPMT(InterestRate/12,1,Amortization[[#This Row],['#
còn lại]],D310),0)),0)</f>
        <v>215.9208505835505</v>
      </c>
      <c r="F309" s="19">
        <f ca="1">IFERROR(IF(AND(ValuesEntered,Amortization[[#This Row],[ngày
thanh toán]]&lt;&gt;""),-PPMT(InterestRate/12,1,DurationOfLoan-ROWS($C$4:C309)+1,Amortization[[#This Row],[số dư
đầu kỳ]]),""),0)</f>
        <v>854.16338135176238</v>
      </c>
      <c r="G309" s="19">
        <f ca="1">IF(Amortization[[#This Row],[ngày
thanh toán]]="",0,PropertyTaxAmount)</f>
        <v>375</v>
      </c>
      <c r="H309" s="19">
        <f ca="1">IF(Amortization[[#This Row],[ngày
thanh toán]]="",0,Amortization[[#This Row],[lãi suất]]+Amortization[[#This Row],[gốc]]+Amortization[[#This Row],[thuế
bất động sản]])</f>
        <v>1445.0842319353128</v>
      </c>
      <c r="I309" s="19">
        <f ca="1">IF(Amortization[[#This Row],[ngày
thanh toán]]="",0,Amortization[[#This Row],[số dư
đầu kỳ]]-Amortization[[#This Row],[gốc]])</f>
        <v>51821.004140052122</v>
      </c>
      <c r="J309" s="23">
        <f ca="1">IF(Amortization[[#This Row],[số dư
cuối kỳ]]&gt;0,LastRow-ROW(),0)</f>
        <v>54</v>
      </c>
    </row>
    <row r="310" spans="2:10" ht="15" customHeight="1" x14ac:dyDescent="0.25">
      <c r="B310" s="22">
        <f>ROWS($B$4:B310)</f>
        <v>307</v>
      </c>
      <c r="C310" s="13">
        <f ca="1">IF(ValuesEntered,IF(Amortization[[#This Row],['#]]&lt;=DurationOfLoan,IF(ROW()-ROW(Amortization[[#Headers],[ngày
thanh toán]])=1,LoanStart,IF(I309&gt;0,EDATE(C309,1),"")),""),"")</f>
        <v>52663</v>
      </c>
      <c r="D310" s="19">
        <f ca="1">IF(ROW()-ROW(Amortization[[#Headers],[số dư
đầu kỳ]])=1,LoanAmount,IF(Amortization[[#This Row],[ngày
thanh toán]]="",0,INDEX(Amortization[], ROW()-4,8)))</f>
        <v>51821.004140052122</v>
      </c>
      <c r="E310" s="19">
        <f ca="1">IF(ValuesEntered,IF(ROW()-ROW(Amortization[[#Headers],[lãi suất]])=1,-IPMT(InterestRate/12,1,DurationOfLoan-ROWS($C$4:C310)+1,Amortization[[#This Row],[số dư
đầu kỳ]]),IFERROR(-IPMT(InterestRate/12,1,Amortization[[#This Row],['#
còn lại]],D311),0)),0)</f>
        <v>212.34700726921412</v>
      </c>
      <c r="F310" s="19">
        <f ca="1">IFERROR(IF(AND(ValuesEntered,Amortization[[#This Row],[ngày
thanh toán]]&lt;&gt;""),-PPMT(InterestRate/12,1,DurationOfLoan-ROWS($C$4:C310)+1,Amortization[[#This Row],[số dư
đầu kỳ]]),""),0)</f>
        <v>857.72239544072806</v>
      </c>
      <c r="G310" s="19">
        <f ca="1">IF(Amortization[[#This Row],[ngày
thanh toán]]="",0,PropertyTaxAmount)</f>
        <v>375</v>
      </c>
      <c r="H310" s="19">
        <f ca="1">IF(Amortization[[#This Row],[ngày
thanh toán]]="",0,Amortization[[#This Row],[lãi suất]]+Amortization[[#This Row],[gốc]]+Amortization[[#This Row],[thuế
bất động sản]])</f>
        <v>1445.0694027099421</v>
      </c>
      <c r="I310" s="19">
        <f ca="1">IF(Amortization[[#This Row],[ngày
thanh toán]]="",0,Amortization[[#This Row],[số dư
đầu kỳ]]-Amortization[[#This Row],[gốc]])</f>
        <v>50963.281744611391</v>
      </c>
      <c r="J310" s="23">
        <f ca="1">IF(Amortization[[#This Row],[số dư
cuối kỳ]]&gt;0,LastRow-ROW(),0)</f>
        <v>53</v>
      </c>
    </row>
    <row r="311" spans="2:10" ht="15" customHeight="1" x14ac:dyDescent="0.25">
      <c r="B311" s="22">
        <f>ROWS($B$4:B311)</f>
        <v>308</v>
      </c>
      <c r="C311" s="13">
        <f ca="1">IF(ValuesEntered,IF(Amortization[[#This Row],['#]]&lt;=DurationOfLoan,IF(ROW()-ROW(Amortization[[#Headers],[ngày
thanh toán]])=1,LoanStart,IF(I310&gt;0,EDATE(C310,1),"")),""),"")</f>
        <v>52694</v>
      </c>
      <c r="D311" s="19">
        <f ca="1">IF(ROW()-ROW(Amortization[[#Headers],[số dư
đầu kỳ]])=1,LoanAmount,IF(Amortization[[#This Row],[ngày
thanh toán]]="",0,INDEX(Amortization[], ROW()-4,8)))</f>
        <v>50963.281744611391</v>
      </c>
      <c r="E311" s="19">
        <f ca="1">IF(ValuesEntered,IF(ROW()-ROW(Amortization[[#Headers],[lãi suất]])=1,-IPMT(InterestRate/12,1,DurationOfLoan-ROWS($C$4:C311)+1,Amortization[[#This Row],[số dư
đầu kỳ]]),IFERROR(-IPMT(InterestRate/12,1,Amortization[[#This Row],['#
còn lại]],D312),0)),0)</f>
        <v>208.75827294106801</v>
      </c>
      <c r="F311" s="19">
        <f ca="1">IFERROR(IF(AND(ValuesEntered,Amortization[[#This Row],[ngày
thanh toán]]&lt;&gt;""),-PPMT(InterestRate/12,1,DurationOfLoan-ROWS($C$4:C311)+1,Amortization[[#This Row],[số dư
đầu kỳ]]),""),0)</f>
        <v>861.29623875506434</v>
      </c>
      <c r="G311" s="19">
        <f ca="1">IF(Amortization[[#This Row],[ngày
thanh toán]]="",0,PropertyTaxAmount)</f>
        <v>375</v>
      </c>
      <c r="H311" s="19">
        <f ca="1">IF(Amortization[[#This Row],[ngày
thanh toán]]="",0,Amortization[[#This Row],[lãi suất]]+Amortization[[#This Row],[gốc]]+Amortization[[#This Row],[thuế
bất động sản]])</f>
        <v>1445.0545116961323</v>
      </c>
      <c r="I311" s="19">
        <f ca="1">IF(Amortization[[#This Row],[ngày
thanh toán]]="",0,Amortization[[#This Row],[số dư
đầu kỳ]]-Amortization[[#This Row],[gốc]])</f>
        <v>50101.985505856326</v>
      </c>
      <c r="J311" s="23">
        <f ca="1">IF(Amortization[[#This Row],[số dư
cuối kỳ]]&gt;0,LastRow-ROW(),0)</f>
        <v>52</v>
      </c>
    </row>
    <row r="312" spans="2:10" ht="15" customHeight="1" x14ac:dyDescent="0.25">
      <c r="B312" s="22">
        <f>ROWS($B$4:B312)</f>
        <v>309</v>
      </c>
      <c r="C312" s="13">
        <f ca="1">IF(ValuesEntered,IF(Amortization[[#This Row],['#]]&lt;=DurationOfLoan,IF(ROW()-ROW(Amortization[[#Headers],[ngày
thanh toán]])=1,LoanStart,IF(I311&gt;0,EDATE(C311,1),"")),""),"")</f>
        <v>52724</v>
      </c>
      <c r="D312" s="19">
        <f ca="1">IF(ROW()-ROW(Amortization[[#Headers],[số dư
đầu kỳ]])=1,LoanAmount,IF(Amortization[[#This Row],[ngày
thanh toán]]="",0,INDEX(Amortization[], ROW()-4,8)))</f>
        <v>50101.985505856326</v>
      </c>
      <c r="E312" s="19">
        <f ca="1">IF(ValuesEntered,IF(ROW()-ROW(Amortization[[#Headers],[lãi suất]])=1,-IPMT(InterestRate/12,1,DurationOfLoan-ROWS($C$4:C312)+1,Amortization[[#This Row],[số dư
đầu kỳ]]),IFERROR(-IPMT(InterestRate/12,1,Amortization[[#This Row],['#
còn lại]],D313),0)),0)</f>
        <v>205.15458555322132</v>
      </c>
      <c r="F312" s="19">
        <f ca="1">IFERROR(IF(AND(ValuesEntered,Amortization[[#This Row],[ngày
thanh toán]]&lt;&gt;""),-PPMT(InterestRate/12,1,DurationOfLoan-ROWS($C$4:C312)+1,Amortization[[#This Row],[số dư
đầu kỳ]]),""),0)</f>
        <v>864.88497308321053</v>
      </c>
      <c r="G312" s="19">
        <f ca="1">IF(Amortization[[#This Row],[ngày
thanh toán]]="",0,PropertyTaxAmount)</f>
        <v>375</v>
      </c>
      <c r="H312" s="19">
        <f ca="1">IF(Amortization[[#This Row],[ngày
thanh toán]]="",0,Amortization[[#This Row],[lãi suất]]+Amortization[[#This Row],[gốc]]+Amortization[[#This Row],[thuế
bất động sản]])</f>
        <v>1445.0395586364318</v>
      </c>
      <c r="I312" s="19">
        <f ca="1">IF(Amortization[[#This Row],[ngày
thanh toán]]="",0,Amortization[[#This Row],[số dư
đầu kỳ]]-Amortization[[#This Row],[gốc]])</f>
        <v>49237.100532773118</v>
      </c>
      <c r="J312" s="23">
        <f ca="1">IF(Amortization[[#This Row],[số dư
cuối kỳ]]&gt;0,LastRow-ROW(),0)</f>
        <v>51</v>
      </c>
    </row>
    <row r="313" spans="2:10" ht="15" customHeight="1" x14ac:dyDescent="0.25">
      <c r="B313" s="22">
        <f>ROWS($B$4:B313)</f>
        <v>310</v>
      </c>
      <c r="C313" s="13">
        <f ca="1">IF(ValuesEntered,IF(Amortization[[#This Row],['#]]&lt;=DurationOfLoan,IF(ROW()-ROW(Amortization[[#Headers],[ngày
thanh toán]])=1,LoanStart,IF(I312&gt;0,EDATE(C312,1),"")),""),"")</f>
        <v>52755</v>
      </c>
      <c r="D313" s="19">
        <f ca="1">IF(ROW()-ROW(Amortization[[#Headers],[số dư
đầu kỳ]])=1,LoanAmount,IF(Amortization[[#This Row],[ngày
thanh toán]]="",0,INDEX(Amortization[], ROW()-4,8)))</f>
        <v>49237.100532773118</v>
      </c>
      <c r="E313" s="19">
        <f ca="1">IF(ValuesEntered,IF(ROW()-ROW(Amortization[[#Headers],[lãi suất]])=1,-IPMT(InterestRate/12,1,DurationOfLoan-ROWS($C$4:C313)+1,Amortization[[#This Row],[số dư
đầu kỳ]]),IFERROR(-IPMT(InterestRate/12,1,Amortization[[#This Row],['#
còn lại]],D314),0)),0)</f>
        <v>201.53588280125859</v>
      </c>
      <c r="F313" s="19">
        <f ca="1">IFERROR(IF(AND(ValuesEntered,Amortization[[#This Row],[ngày
thanh toán]]&lt;&gt;""),-PPMT(InterestRate/12,1,DurationOfLoan-ROWS($C$4:C313)+1,Amortization[[#This Row],[số dư
đầu kỳ]]),""),0)</f>
        <v>868.48866047105741</v>
      </c>
      <c r="G313" s="19">
        <f ca="1">IF(Amortization[[#This Row],[ngày
thanh toán]]="",0,PropertyTaxAmount)</f>
        <v>375</v>
      </c>
      <c r="H313" s="19">
        <f ca="1">IF(Amortization[[#This Row],[ngày
thanh toán]]="",0,Amortization[[#This Row],[lãi suất]]+Amortization[[#This Row],[gốc]]+Amortization[[#This Row],[thuế
bất động sản]])</f>
        <v>1445.0245432723159</v>
      </c>
      <c r="I313" s="19">
        <f ca="1">IF(Amortization[[#This Row],[ngày
thanh toán]]="",0,Amortization[[#This Row],[số dư
đầu kỳ]]-Amortization[[#This Row],[gốc]])</f>
        <v>48368.611872302063</v>
      </c>
      <c r="J313" s="23">
        <f ca="1">IF(Amortization[[#This Row],[số dư
cuối kỳ]]&gt;0,LastRow-ROW(),0)</f>
        <v>50</v>
      </c>
    </row>
    <row r="314" spans="2:10" ht="15" customHeight="1" x14ac:dyDescent="0.25">
      <c r="B314" s="22">
        <f>ROWS($B$4:B314)</f>
        <v>311</v>
      </c>
      <c r="C314" s="13">
        <f ca="1">IF(ValuesEntered,IF(Amortization[[#This Row],['#]]&lt;=DurationOfLoan,IF(ROW()-ROW(Amortization[[#Headers],[ngày
thanh toán]])=1,LoanStart,IF(I313&gt;0,EDATE(C313,1),"")),""),"")</f>
        <v>52785</v>
      </c>
      <c r="D314" s="19">
        <f ca="1">IF(ROW()-ROW(Amortization[[#Headers],[số dư
đầu kỳ]])=1,LoanAmount,IF(Amortization[[#This Row],[ngày
thanh toán]]="",0,INDEX(Amortization[], ROW()-4,8)))</f>
        <v>48368.611872302063</v>
      </c>
      <c r="E314" s="19">
        <f ca="1">IF(ValuesEntered,IF(ROW()-ROW(Amortization[[#Headers],[lãi suất]])=1,-IPMT(InterestRate/12,1,DurationOfLoan-ROWS($C$4:C314)+1,Amortization[[#This Row],[số dư
đầu kỳ]]),IFERROR(-IPMT(InterestRate/12,1,Amortization[[#This Row],['#
còn lại]],D315),0)),0)</f>
        <v>197.90210212116267</v>
      </c>
      <c r="F314" s="19">
        <f ca="1">IFERROR(IF(AND(ValuesEntered,Amortization[[#This Row],[ngày
thanh toán]]&lt;&gt;""),-PPMT(InterestRate/12,1,DurationOfLoan-ROWS($C$4:C314)+1,Amortization[[#This Row],[số dư
đầu kỳ]]),""),0)</f>
        <v>872.10736322302</v>
      </c>
      <c r="G314" s="19">
        <f ca="1">IF(Amortization[[#This Row],[ngày
thanh toán]]="",0,PropertyTaxAmount)</f>
        <v>375</v>
      </c>
      <c r="H314" s="19">
        <f ca="1">IF(Amortization[[#This Row],[ngày
thanh toán]]="",0,Amortization[[#This Row],[lãi suất]]+Amortization[[#This Row],[gốc]]+Amortization[[#This Row],[thuế
bất động sản]])</f>
        <v>1445.0094653441827</v>
      </c>
      <c r="I314" s="19">
        <f ca="1">IF(Amortization[[#This Row],[ngày
thanh toán]]="",0,Amortization[[#This Row],[số dư
đầu kỳ]]-Amortization[[#This Row],[gốc]])</f>
        <v>47496.504509079045</v>
      </c>
      <c r="J314" s="23">
        <f ca="1">IF(Amortization[[#This Row],[số dư
cuối kỳ]]&gt;0,LastRow-ROW(),0)</f>
        <v>49</v>
      </c>
    </row>
    <row r="315" spans="2:10" ht="15" customHeight="1" x14ac:dyDescent="0.25">
      <c r="B315" s="22">
        <f>ROWS($B$4:B315)</f>
        <v>312</v>
      </c>
      <c r="C315" s="13">
        <f ca="1">IF(ValuesEntered,IF(Amortization[[#This Row],['#]]&lt;=DurationOfLoan,IF(ROW()-ROW(Amortization[[#Headers],[ngày
thanh toán]])=1,LoanStart,IF(I314&gt;0,EDATE(C314,1),"")),""),"")</f>
        <v>52816</v>
      </c>
      <c r="D315" s="19">
        <f ca="1">IF(ROW()-ROW(Amortization[[#Headers],[số dư
đầu kỳ]])=1,LoanAmount,IF(Amortization[[#This Row],[ngày
thanh toán]]="",0,INDEX(Amortization[], ROW()-4,8)))</f>
        <v>47496.504509079045</v>
      </c>
      <c r="E315" s="19">
        <f ca="1">IF(ValuesEntered,IF(ROW()-ROW(Amortization[[#Headers],[lãi suất]])=1,-IPMT(InterestRate/12,1,DurationOfLoan-ROWS($C$4:C315)+1,Amortization[[#This Row],[số dư
đầu kỳ]]),IFERROR(-IPMT(InterestRate/12,1,Amortization[[#This Row],['#
còn lại]],D316),0)),0)</f>
        <v>194.25318068823304</v>
      </c>
      <c r="F315" s="19">
        <f ca="1">IFERROR(IF(AND(ValuesEntered,Amortization[[#This Row],[ngày
thanh toán]]&lt;&gt;""),-PPMT(InterestRate/12,1,DurationOfLoan-ROWS($C$4:C315)+1,Amortization[[#This Row],[số dư
đầu kỳ]]),""),0)</f>
        <v>875.74114390311615</v>
      </c>
      <c r="G315" s="19">
        <f ca="1">IF(Amortization[[#This Row],[ngày
thanh toán]]="",0,PropertyTaxAmount)</f>
        <v>375</v>
      </c>
      <c r="H315" s="19">
        <f ca="1">IF(Amortization[[#This Row],[ngày
thanh toán]]="",0,Amortization[[#This Row],[lãi suất]]+Amortization[[#This Row],[gốc]]+Amortization[[#This Row],[thuế
bất động sản]])</f>
        <v>1444.9943245913491</v>
      </c>
      <c r="I315" s="19">
        <f ca="1">IF(Amortization[[#This Row],[ngày
thanh toán]]="",0,Amortization[[#This Row],[số dư
đầu kỳ]]-Amortization[[#This Row],[gốc]])</f>
        <v>46620.763365175932</v>
      </c>
      <c r="J315" s="23">
        <f ca="1">IF(Amortization[[#This Row],[số dư
cuối kỳ]]&gt;0,LastRow-ROW(),0)</f>
        <v>48</v>
      </c>
    </row>
    <row r="316" spans="2:10" ht="15" customHeight="1" x14ac:dyDescent="0.25">
      <c r="B316" s="22">
        <f>ROWS($B$4:B316)</f>
        <v>313</v>
      </c>
      <c r="C316" s="13">
        <f ca="1">IF(ValuesEntered,IF(Amortization[[#This Row],['#]]&lt;=DurationOfLoan,IF(ROW()-ROW(Amortization[[#Headers],[ngày
thanh toán]])=1,LoanStart,IF(I315&gt;0,EDATE(C315,1),"")),""),"")</f>
        <v>52847</v>
      </c>
      <c r="D316" s="19">
        <f ca="1">IF(ROW()-ROW(Amortization[[#Headers],[số dư
đầu kỳ]])=1,LoanAmount,IF(Amortization[[#This Row],[ngày
thanh toán]]="",0,INDEX(Amortization[], ROW()-4,8)))</f>
        <v>46620.763365175932</v>
      </c>
      <c r="E316" s="19">
        <f ca="1">IF(ValuesEntered,IF(ROW()-ROW(Amortization[[#Headers],[lãi suất]])=1,-IPMT(InterestRate/12,1,DurationOfLoan-ROWS($C$4:C316)+1,Amortization[[#This Row],[số dư
đầu kỳ]]),IFERROR(-IPMT(InterestRate/12,1,Amortization[[#This Row],['#
còn lại]],D317),0)),0)</f>
        <v>190.58905541599952</v>
      </c>
      <c r="F316" s="19">
        <f ca="1">IFERROR(IF(AND(ValuesEntered,Amortization[[#This Row],[ngày
thanh toán]]&lt;&gt;""),-PPMT(InterestRate/12,1,DurationOfLoan-ROWS($C$4:C316)+1,Amortization[[#This Row],[số dư
đầu kỳ]]),""),0)</f>
        <v>879.39006533604572</v>
      </c>
      <c r="G316" s="19">
        <f ca="1">IF(Amortization[[#This Row],[ngày
thanh toán]]="",0,PropertyTaxAmount)</f>
        <v>375</v>
      </c>
      <c r="H316" s="19">
        <f ca="1">IF(Amortization[[#This Row],[ngày
thanh toán]]="",0,Amortization[[#This Row],[lãi suất]]+Amortization[[#This Row],[gốc]]+Amortization[[#This Row],[thuế
bất động sản]])</f>
        <v>1444.9791207520452</v>
      </c>
      <c r="I316" s="19">
        <f ca="1">IF(Amortization[[#This Row],[ngày
thanh toán]]="",0,Amortization[[#This Row],[số dư
đầu kỳ]]-Amortization[[#This Row],[gốc]])</f>
        <v>45741.373299839885</v>
      </c>
      <c r="J316" s="23">
        <f ca="1">IF(Amortization[[#This Row],[số dư
cuối kỳ]]&gt;0,LastRow-ROW(),0)</f>
        <v>47</v>
      </c>
    </row>
    <row r="317" spans="2:10" ht="15" customHeight="1" x14ac:dyDescent="0.25">
      <c r="B317" s="22">
        <f>ROWS($B$4:B317)</f>
        <v>314</v>
      </c>
      <c r="C317" s="13">
        <f ca="1">IF(ValuesEntered,IF(Amortization[[#This Row],['#]]&lt;=DurationOfLoan,IF(ROW()-ROW(Amortization[[#Headers],[ngày
thanh toán]])=1,LoanStart,IF(I316&gt;0,EDATE(C316,1),"")),""),"")</f>
        <v>52877</v>
      </c>
      <c r="D317" s="19">
        <f ca="1">IF(ROW()-ROW(Amortization[[#Headers],[số dư
đầu kỳ]])=1,LoanAmount,IF(Amortization[[#This Row],[ngày
thanh toán]]="",0,INDEX(Amortization[], ROW()-4,8)))</f>
        <v>45741.373299839885</v>
      </c>
      <c r="E317" s="19">
        <f ca="1">IF(ValuesEntered,IF(ROW()-ROW(Amortization[[#Headers],[lãi suất]])=1,-IPMT(InterestRate/12,1,DurationOfLoan-ROWS($C$4:C317)+1,Amortization[[#This Row],[số dư
đầu kỳ]]),IFERROR(-IPMT(InterestRate/12,1,Amortization[[#This Row],['#
còn lại]],D318),0)),0)</f>
        <v>186.90966295513169</v>
      </c>
      <c r="F317" s="19">
        <f ca="1">IFERROR(IF(AND(ValuesEntered,Amortization[[#This Row],[ngày
thanh toán]]&lt;&gt;""),-PPMT(InterestRate/12,1,DurationOfLoan-ROWS($C$4:C317)+1,Amortization[[#This Row],[số dư
đầu kỳ]]),""),0)</f>
        <v>883.0541906082791</v>
      </c>
      <c r="G317" s="19">
        <f ca="1">IF(Amortization[[#This Row],[ngày
thanh toán]]="",0,PropertyTaxAmount)</f>
        <v>375</v>
      </c>
      <c r="H317" s="19">
        <f ca="1">IF(Amortization[[#This Row],[ngày
thanh toán]]="",0,Amortization[[#This Row],[lãi suất]]+Amortization[[#This Row],[gốc]]+Amortization[[#This Row],[thuế
bất động sản]])</f>
        <v>1444.9638535634108</v>
      </c>
      <c r="I317" s="19">
        <f ca="1">IF(Amortization[[#This Row],[ngày
thanh toán]]="",0,Amortization[[#This Row],[số dư
đầu kỳ]]-Amortization[[#This Row],[gốc]])</f>
        <v>44858.319109231605</v>
      </c>
      <c r="J317" s="23">
        <f ca="1">IF(Amortization[[#This Row],[số dư
cuối kỳ]]&gt;0,LastRow-ROW(),0)</f>
        <v>46</v>
      </c>
    </row>
    <row r="318" spans="2:10" ht="15" customHeight="1" x14ac:dyDescent="0.25">
      <c r="B318" s="22">
        <f>ROWS($B$4:B318)</f>
        <v>315</v>
      </c>
      <c r="C318" s="13">
        <f ca="1">IF(ValuesEntered,IF(Amortization[[#This Row],['#]]&lt;=DurationOfLoan,IF(ROW()-ROW(Amortization[[#Headers],[ngày
thanh toán]])=1,LoanStart,IF(I317&gt;0,EDATE(C317,1),"")),""),"")</f>
        <v>52908</v>
      </c>
      <c r="D318" s="19">
        <f ca="1">IF(ROW()-ROW(Amortization[[#Headers],[số dư
đầu kỳ]])=1,LoanAmount,IF(Amortization[[#This Row],[ngày
thanh toán]]="",0,INDEX(Amortization[], ROW()-4,8)))</f>
        <v>44858.319109231605</v>
      </c>
      <c r="E318" s="19">
        <f ca="1">IF(ValuesEntered,IF(ROW()-ROW(Amortization[[#Headers],[lãi suất]])=1,-IPMT(InterestRate/12,1,DurationOfLoan-ROWS($C$4:C318)+1,Amortization[[#This Row],[số dư
đầu kỳ]]),IFERROR(-IPMT(InterestRate/12,1,Amortization[[#This Row],['#
còn lại]],D319),0)),0)</f>
        <v>183.21493969234359</v>
      </c>
      <c r="F318" s="19">
        <f ca="1">IFERROR(IF(AND(ValuesEntered,Amortization[[#This Row],[ngày
thanh toán]]&lt;&gt;""),-PPMT(InterestRate/12,1,DurationOfLoan-ROWS($C$4:C318)+1,Amortization[[#This Row],[số dư
đầu kỳ]]),""),0)</f>
        <v>886.73358306914702</v>
      </c>
      <c r="G318" s="19">
        <f ca="1">IF(Amortization[[#This Row],[ngày
thanh toán]]="",0,PropertyTaxAmount)</f>
        <v>375</v>
      </c>
      <c r="H318" s="19">
        <f ca="1">IF(Amortization[[#This Row],[ngày
thanh toán]]="",0,Amortization[[#This Row],[lãi suất]]+Amortization[[#This Row],[gốc]]+Amortization[[#This Row],[thuế
bất động sản]])</f>
        <v>1444.9485227614905</v>
      </c>
      <c r="I318" s="19">
        <f ca="1">IF(Amortization[[#This Row],[ngày
thanh toán]]="",0,Amortization[[#This Row],[số dư
đầu kỳ]]-Amortization[[#This Row],[gốc]])</f>
        <v>43971.58552616246</v>
      </c>
      <c r="J318" s="23">
        <f ca="1">IF(Amortization[[#This Row],[số dư
cuối kỳ]]&gt;0,LastRow-ROW(),0)</f>
        <v>45</v>
      </c>
    </row>
    <row r="319" spans="2:10" ht="15" customHeight="1" x14ac:dyDescent="0.25">
      <c r="B319" s="22">
        <f>ROWS($B$4:B319)</f>
        <v>316</v>
      </c>
      <c r="C319" s="13">
        <f ca="1">IF(ValuesEntered,IF(Amortization[[#This Row],['#]]&lt;=DurationOfLoan,IF(ROW()-ROW(Amortization[[#Headers],[ngày
thanh toán]])=1,LoanStart,IF(I318&gt;0,EDATE(C318,1),"")),""),"")</f>
        <v>52938</v>
      </c>
      <c r="D319" s="19">
        <f ca="1">IF(ROW()-ROW(Amortization[[#Headers],[số dư
đầu kỳ]])=1,LoanAmount,IF(Amortization[[#This Row],[ngày
thanh toán]]="",0,INDEX(Amortization[], ROW()-4,8)))</f>
        <v>43971.58552616246</v>
      </c>
      <c r="E319" s="19">
        <f ca="1">IF(ValuesEntered,IF(ROW()-ROW(Amortization[[#Headers],[lãi suất]])=1,-IPMT(InterestRate/12,1,DurationOfLoan-ROWS($C$4:C319)+1,Amortization[[#This Row],[số dư
đầu kỳ]]),IFERROR(-IPMT(InterestRate/12,1,Amortization[[#This Row],['#
còn lại]],D320),0)),0)</f>
        <v>179.50482174929385</v>
      </c>
      <c r="F319" s="19">
        <f ca="1">IFERROR(IF(AND(ValuesEntered,Amortization[[#This Row],[ngày
thanh toán]]&lt;&gt;""),-PPMT(InterestRate/12,1,DurationOfLoan-ROWS($C$4:C319)+1,Amortization[[#This Row],[số dư
đầu kỳ]]),""),0)</f>
        <v>890.42830633193523</v>
      </c>
      <c r="G319" s="19">
        <f ca="1">IF(Amortization[[#This Row],[ngày
thanh toán]]="",0,PropertyTaxAmount)</f>
        <v>375</v>
      </c>
      <c r="H319" s="19">
        <f ca="1">IF(Amortization[[#This Row],[ngày
thanh toán]]="",0,Amortization[[#This Row],[lãi suất]]+Amortization[[#This Row],[gốc]]+Amortization[[#This Row],[thuế
bất động sản]])</f>
        <v>1444.9331280812291</v>
      </c>
      <c r="I319" s="19">
        <f ca="1">IF(Amortization[[#This Row],[ngày
thanh toán]]="",0,Amortization[[#This Row],[số dư
đầu kỳ]]-Amortization[[#This Row],[gốc]])</f>
        <v>43081.157219830522</v>
      </c>
      <c r="J319" s="23">
        <f ca="1">IF(Amortization[[#This Row],[số dư
cuối kỳ]]&gt;0,LastRow-ROW(),0)</f>
        <v>44</v>
      </c>
    </row>
    <row r="320" spans="2:10" ht="15" customHeight="1" x14ac:dyDescent="0.25">
      <c r="B320" s="22">
        <f>ROWS($B$4:B320)</f>
        <v>317</v>
      </c>
      <c r="C320" s="13">
        <f ca="1">IF(ValuesEntered,IF(Amortization[[#This Row],['#]]&lt;=DurationOfLoan,IF(ROW()-ROW(Amortization[[#Headers],[ngày
thanh toán]])=1,LoanStart,IF(I319&gt;0,EDATE(C319,1),"")),""),"")</f>
        <v>52969</v>
      </c>
      <c r="D320" s="19">
        <f ca="1">IF(ROW()-ROW(Amortization[[#Headers],[số dư
đầu kỳ]])=1,LoanAmount,IF(Amortization[[#This Row],[ngày
thanh toán]]="",0,INDEX(Amortization[], ROW()-4,8)))</f>
        <v>43081.157219830522</v>
      </c>
      <c r="E320" s="19">
        <f ca="1">IF(ValuesEntered,IF(ROW()-ROW(Amortization[[#Headers],[lãi suất]])=1,-IPMT(InterestRate/12,1,DurationOfLoan-ROWS($C$4:C320)+1,Amortization[[#This Row],[số dư
đầu kỳ]]),IFERROR(-IPMT(InterestRate/12,1,Amortization[[#This Row],['#
còn lại]],D321),0)),0)</f>
        <v>175.77924498148141</v>
      </c>
      <c r="F320" s="19">
        <f ca="1">IFERROR(IF(AND(ValuesEntered,Amortization[[#This Row],[ngày
thanh toán]]&lt;&gt;""),-PPMT(InterestRate/12,1,DurationOfLoan-ROWS($C$4:C320)+1,Amortization[[#This Row],[số dư
đầu kỳ]]),""),0)</f>
        <v>894.1384242749848</v>
      </c>
      <c r="G320" s="19">
        <f ca="1">IF(Amortization[[#This Row],[ngày
thanh toán]]="",0,PropertyTaxAmount)</f>
        <v>375</v>
      </c>
      <c r="H320" s="19">
        <f ca="1">IF(Amortization[[#This Row],[ngày
thanh toán]]="",0,Amortization[[#This Row],[lãi suất]]+Amortization[[#This Row],[gốc]]+Amortization[[#This Row],[thuế
bất động sản]])</f>
        <v>1444.9176692564663</v>
      </c>
      <c r="I320" s="19">
        <f ca="1">IF(Amortization[[#This Row],[ngày
thanh toán]]="",0,Amortization[[#This Row],[số dư
đầu kỳ]]-Amortization[[#This Row],[gốc]])</f>
        <v>42187.018795555538</v>
      </c>
      <c r="J320" s="23">
        <f ca="1">IF(Amortization[[#This Row],[số dư
cuối kỳ]]&gt;0,LastRow-ROW(),0)</f>
        <v>43</v>
      </c>
    </row>
    <row r="321" spans="2:10" ht="15" customHeight="1" x14ac:dyDescent="0.25">
      <c r="B321" s="22">
        <f>ROWS($B$4:B321)</f>
        <v>318</v>
      </c>
      <c r="C321" s="13">
        <f ca="1">IF(ValuesEntered,IF(Amortization[[#This Row],['#]]&lt;=DurationOfLoan,IF(ROW()-ROW(Amortization[[#Headers],[ngày
thanh toán]])=1,LoanStart,IF(I320&gt;0,EDATE(C320,1),"")),""),"")</f>
        <v>53000</v>
      </c>
      <c r="D321" s="19">
        <f ca="1">IF(ROW()-ROW(Amortization[[#Headers],[số dư
đầu kỳ]])=1,LoanAmount,IF(Amortization[[#This Row],[ngày
thanh toán]]="",0,INDEX(Amortization[], ROW()-4,8)))</f>
        <v>42187.018795555538</v>
      </c>
      <c r="E321" s="19">
        <f ca="1">IF(ValuesEntered,IF(ROW()-ROW(Amortization[[#Headers],[lãi suất]])=1,-IPMT(InterestRate/12,1,DurationOfLoan-ROWS($C$4:C321)+1,Amortization[[#This Row],[số dư
đầu kỳ]]),IFERROR(-IPMT(InterestRate/12,1,Amortization[[#This Row],['#
còn lại]],D322),0)),0)</f>
        <v>172.0381449771364</v>
      </c>
      <c r="F321" s="19">
        <f ca="1">IFERROR(IF(AND(ValuesEntered,Amortization[[#This Row],[ngày
thanh toán]]&lt;&gt;""),-PPMT(InterestRate/12,1,DurationOfLoan-ROWS($C$4:C321)+1,Amortization[[#This Row],[số dư
đầu kỳ]]),""),0)</f>
        <v>897.86400104279721</v>
      </c>
      <c r="G321" s="19">
        <f ca="1">IF(Amortization[[#This Row],[ngày
thanh toán]]="",0,PropertyTaxAmount)</f>
        <v>375</v>
      </c>
      <c r="H321" s="19">
        <f ca="1">IF(Amortization[[#This Row],[ngày
thanh toán]]="",0,Amortization[[#This Row],[lãi suất]]+Amortization[[#This Row],[gốc]]+Amortization[[#This Row],[thuế
bất động sản]])</f>
        <v>1444.9021460199335</v>
      </c>
      <c r="I321" s="19">
        <f ca="1">IF(Amortization[[#This Row],[ngày
thanh toán]]="",0,Amortization[[#This Row],[số dư
đầu kỳ]]-Amortization[[#This Row],[gốc]])</f>
        <v>41289.154794512739</v>
      </c>
      <c r="J321" s="23">
        <f ca="1">IF(Amortization[[#This Row],[số dư
cuối kỳ]]&gt;0,LastRow-ROW(),0)</f>
        <v>42</v>
      </c>
    </row>
    <row r="322" spans="2:10" ht="15" customHeight="1" x14ac:dyDescent="0.25">
      <c r="B322" s="22">
        <f>ROWS($B$4:B322)</f>
        <v>319</v>
      </c>
      <c r="C322" s="13">
        <f ca="1">IF(ValuesEntered,IF(Amortization[[#This Row],['#]]&lt;=DurationOfLoan,IF(ROW()-ROW(Amortization[[#Headers],[ngày
thanh toán]])=1,LoanStart,IF(I321&gt;0,EDATE(C321,1),"")),""),"")</f>
        <v>53028</v>
      </c>
      <c r="D322" s="19">
        <f ca="1">IF(ROW()-ROW(Amortization[[#Headers],[số dư
đầu kỳ]])=1,LoanAmount,IF(Amortization[[#This Row],[ngày
thanh toán]]="",0,INDEX(Amortization[], ROW()-4,8)))</f>
        <v>41289.154794512739</v>
      </c>
      <c r="E322" s="19">
        <f ca="1">IF(ValuesEntered,IF(ROW()-ROW(Amortization[[#Headers],[lãi suất]])=1,-IPMT(InterestRate/12,1,DurationOfLoan-ROWS($C$4:C322)+1,Amortization[[#This Row],[số dư
đầu kỳ]]),IFERROR(-IPMT(InterestRate/12,1,Amortization[[#This Row],['#
còn lại]],D323),0)),0)</f>
        <v>168.28145705610666</v>
      </c>
      <c r="F322" s="19">
        <f ca="1">IFERROR(IF(AND(ValuesEntered,Amortization[[#This Row],[ngày
thanh toán]]&lt;&gt;""),-PPMT(InterestRate/12,1,DurationOfLoan-ROWS($C$4:C322)+1,Amortization[[#This Row],[số dư
đầu kỳ]]),""),0)</f>
        <v>901.60510104714217</v>
      </c>
      <c r="G322" s="19">
        <f ca="1">IF(Amortization[[#This Row],[ngày
thanh toán]]="",0,PropertyTaxAmount)</f>
        <v>375</v>
      </c>
      <c r="H322" s="19">
        <f ca="1">IF(Amortization[[#This Row],[ngày
thanh toán]]="",0,Amortization[[#This Row],[lãi suất]]+Amortization[[#This Row],[gốc]]+Amortization[[#This Row],[thuế
bất động sản]])</f>
        <v>1444.8865581032487</v>
      </c>
      <c r="I322" s="19">
        <f ca="1">IF(Amortization[[#This Row],[ngày
thanh toán]]="",0,Amortization[[#This Row],[số dư
đầu kỳ]]-Amortization[[#This Row],[gốc]])</f>
        <v>40387.549693465597</v>
      </c>
      <c r="J322" s="23">
        <f ca="1">IF(Amortization[[#This Row],[số dư
cuối kỳ]]&gt;0,LastRow-ROW(),0)</f>
        <v>41</v>
      </c>
    </row>
    <row r="323" spans="2:10" ht="15" customHeight="1" x14ac:dyDescent="0.25">
      <c r="B323" s="22">
        <f>ROWS($B$4:B323)</f>
        <v>320</v>
      </c>
      <c r="C323" s="13">
        <f ca="1">IF(ValuesEntered,IF(Amortization[[#This Row],['#]]&lt;=DurationOfLoan,IF(ROW()-ROW(Amortization[[#Headers],[ngày
thanh toán]])=1,LoanStart,IF(I322&gt;0,EDATE(C322,1),"")),""),"")</f>
        <v>53059</v>
      </c>
      <c r="D323" s="19">
        <f ca="1">IF(ROW()-ROW(Amortization[[#Headers],[số dư
đầu kỳ]])=1,LoanAmount,IF(Amortization[[#This Row],[ngày
thanh toán]]="",0,INDEX(Amortization[], ROW()-4,8)))</f>
        <v>40387.549693465597</v>
      </c>
      <c r="E323" s="19">
        <f ca="1">IF(ValuesEntered,IF(ROW()-ROW(Amortization[[#Headers],[lãi suất]])=1,-IPMT(InterestRate/12,1,DurationOfLoan-ROWS($C$4:C323)+1,Amortization[[#This Row],[số dư
đầu kỳ]]),IFERROR(-IPMT(InterestRate/12,1,Amortization[[#This Row],['#
còn lại]],D324),0)),0)</f>
        <v>164.50911626873926</v>
      </c>
      <c r="F323" s="19">
        <f ca="1">IFERROR(IF(AND(ValuesEntered,Amortization[[#This Row],[ngày
thanh toán]]&lt;&gt;""),-PPMT(InterestRate/12,1,DurationOfLoan-ROWS($C$4:C323)+1,Amortization[[#This Row],[số dư
đầu kỳ]]),""),0)</f>
        <v>905.36178896817182</v>
      </c>
      <c r="G323" s="19">
        <f ca="1">IF(Amortization[[#This Row],[ngày
thanh toán]]="",0,PropertyTaxAmount)</f>
        <v>375</v>
      </c>
      <c r="H323" s="19">
        <f ca="1">IF(Amortization[[#This Row],[ngày
thanh toán]]="",0,Amortization[[#This Row],[lãi suất]]+Amortization[[#This Row],[gốc]]+Amortization[[#This Row],[thuế
bất động sản]])</f>
        <v>1444.8709052369111</v>
      </c>
      <c r="I323" s="19">
        <f ca="1">IF(Amortization[[#This Row],[ngày
thanh toán]]="",0,Amortization[[#This Row],[số dư
đầu kỳ]]-Amortization[[#This Row],[gốc]])</f>
        <v>39482.187904497427</v>
      </c>
      <c r="J323" s="23">
        <f ca="1">IF(Amortization[[#This Row],[số dư
cuối kỳ]]&gt;0,LastRow-ROW(),0)</f>
        <v>40</v>
      </c>
    </row>
    <row r="324" spans="2:10" ht="15" customHeight="1" x14ac:dyDescent="0.25">
      <c r="B324" s="22">
        <f>ROWS($B$4:B324)</f>
        <v>321</v>
      </c>
      <c r="C324" s="13">
        <f ca="1">IF(ValuesEntered,IF(Amortization[[#This Row],['#]]&lt;=DurationOfLoan,IF(ROW()-ROW(Amortization[[#Headers],[ngày
thanh toán]])=1,LoanStart,IF(I323&gt;0,EDATE(C323,1),"")),""),"")</f>
        <v>53089</v>
      </c>
      <c r="D324" s="19">
        <f ca="1">IF(ROW()-ROW(Amortization[[#Headers],[số dư
đầu kỳ]])=1,LoanAmount,IF(Amortization[[#This Row],[ngày
thanh toán]]="",0,INDEX(Amortization[], ROW()-4,8)))</f>
        <v>39482.187904497427</v>
      </c>
      <c r="E324" s="19">
        <f ca="1">IF(ValuesEntered,IF(ROW()-ROW(Amortization[[#Headers],[lãi suất]])=1,-IPMT(InterestRate/12,1,DurationOfLoan-ROWS($C$4:C324)+1,Amortization[[#This Row],[số dư
đầu kỳ]]),IFERROR(-IPMT(InterestRate/12,1,Amortization[[#This Row],['#
còn lại]],D325),0)),0)</f>
        <v>160.72105739475785</v>
      </c>
      <c r="F324" s="19">
        <f ca="1">IFERROR(IF(AND(ValuesEntered,Amortization[[#This Row],[ngày
thanh toán]]&lt;&gt;""),-PPMT(InterestRate/12,1,DurationOfLoan-ROWS($C$4:C324)+1,Amortization[[#This Row],[số dư
đầu kỳ]]),""),0)</f>
        <v>909.13412975553945</v>
      </c>
      <c r="G324" s="19">
        <f ca="1">IF(Amortization[[#This Row],[ngày
thanh toán]]="",0,PropertyTaxAmount)</f>
        <v>375</v>
      </c>
      <c r="H324" s="19">
        <f ca="1">IF(Amortization[[#This Row],[ngày
thanh toán]]="",0,Amortization[[#This Row],[lãi suất]]+Amortization[[#This Row],[gốc]]+Amortization[[#This Row],[thuế
bất động sản]])</f>
        <v>1444.8551871502973</v>
      </c>
      <c r="I324" s="19">
        <f ca="1">IF(Amortization[[#This Row],[ngày
thanh toán]]="",0,Amortization[[#This Row],[số dư
đầu kỳ]]-Amortization[[#This Row],[gốc]])</f>
        <v>38573.053774741886</v>
      </c>
      <c r="J324" s="23">
        <f ca="1">IF(Amortization[[#This Row],[số dư
cuối kỳ]]&gt;0,LastRow-ROW(),0)</f>
        <v>39</v>
      </c>
    </row>
    <row r="325" spans="2:10" ht="15" customHeight="1" x14ac:dyDescent="0.25">
      <c r="B325" s="22">
        <f>ROWS($B$4:B325)</f>
        <v>322</v>
      </c>
      <c r="C325" s="13">
        <f ca="1">IF(ValuesEntered,IF(Amortization[[#This Row],['#]]&lt;=DurationOfLoan,IF(ROW()-ROW(Amortization[[#Headers],[ngày
thanh toán]])=1,LoanStart,IF(I324&gt;0,EDATE(C324,1),"")),""),"")</f>
        <v>53120</v>
      </c>
      <c r="D325" s="19">
        <f ca="1">IF(ROW()-ROW(Amortization[[#Headers],[số dư
đầu kỳ]])=1,LoanAmount,IF(Amortization[[#This Row],[ngày
thanh toán]]="",0,INDEX(Amortization[], ROW()-4,8)))</f>
        <v>38573.053774741886</v>
      </c>
      <c r="E325" s="19">
        <f ca="1">IF(ValuesEntered,IF(ROW()-ROW(Amortization[[#Headers],[lãi suất]])=1,-IPMT(InterestRate/12,1,DurationOfLoan-ROWS($C$4:C325)+1,Amortization[[#This Row],[số dư
đầu kỳ]]),IFERROR(-IPMT(InterestRate/12,1,Amortization[[#This Row],['#
còn lại]],D326),0)),0)</f>
        <v>156.91721494213485</v>
      </c>
      <c r="F325" s="19">
        <f ca="1">IFERROR(IF(AND(ValuesEntered,Amortization[[#This Row],[ngày
thanh toán]]&lt;&gt;""),-PPMT(InterestRate/12,1,DurationOfLoan-ROWS($C$4:C325)+1,Amortization[[#This Row],[số dư
đầu kỳ]]),""),0)</f>
        <v>912.92218862952063</v>
      </c>
      <c r="G325" s="19">
        <f ca="1">IF(Amortization[[#This Row],[ngày
thanh toán]]="",0,PropertyTaxAmount)</f>
        <v>375</v>
      </c>
      <c r="H325" s="19">
        <f ca="1">IF(Amortization[[#This Row],[ngày
thanh toán]]="",0,Amortization[[#This Row],[lãi suất]]+Amortization[[#This Row],[gốc]]+Amortization[[#This Row],[thuế
bất động sản]])</f>
        <v>1444.8394035716556</v>
      </c>
      <c r="I325" s="19">
        <f ca="1">IF(Amortization[[#This Row],[ngày
thanh toán]]="",0,Amortization[[#This Row],[số dư
đầu kỳ]]-Amortization[[#This Row],[gốc]])</f>
        <v>37660.131586112366</v>
      </c>
      <c r="J325" s="23">
        <f ca="1">IF(Amortization[[#This Row],[số dư
cuối kỳ]]&gt;0,LastRow-ROW(),0)</f>
        <v>38</v>
      </c>
    </row>
    <row r="326" spans="2:10" ht="15" customHeight="1" x14ac:dyDescent="0.25">
      <c r="B326" s="22">
        <f>ROWS($B$4:B326)</f>
        <v>323</v>
      </c>
      <c r="C326" s="13">
        <f ca="1">IF(ValuesEntered,IF(Amortization[[#This Row],['#]]&lt;=DurationOfLoan,IF(ROW()-ROW(Amortization[[#Headers],[ngày
thanh toán]])=1,LoanStart,IF(I325&gt;0,EDATE(C325,1),"")),""),"")</f>
        <v>53150</v>
      </c>
      <c r="D326" s="19">
        <f ca="1">IF(ROW()-ROW(Amortization[[#Headers],[số dư
đầu kỳ]])=1,LoanAmount,IF(Amortization[[#This Row],[ngày
thanh toán]]="",0,INDEX(Amortization[], ROW()-4,8)))</f>
        <v>37660.131586112366</v>
      </c>
      <c r="E326" s="19">
        <f ca="1">IF(ValuesEntered,IF(ROW()-ROW(Amortization[[#Headers],[lãi suất]])=1,-IPMT(InterestRate/12,1,DurationOfLoan-ROWS($C$4:C326)+1,Amortization[[#This Row],[số dư
đầu kỳ]]),IFERROR(-IPMT(InterestRate/12,1,Amortization[[#This Row],['#
còn lại]],D327),0)),0)</f>
        <v>153.09752314595926</v>
      </c>
      <c r="F326" s="19">
        <f ca="1">IFERROR(IF(AND(ValuesEntered,Amortization[[#This Row],[ngày
thanh toán]]&lt;&gt;""),-PPMT(InterestRate/12,1,DurationOfLoan-ROWS($C$4:C326)+1,Amortization[[#This Row],[số dư
đầu kỳ]]),""),0)</f>
        <v>916.72603108214378</v>
      </c>
      <c r="G326" s="19">
        <f ca="1">IF(Amortization[[#This Row],[ngày
thanh toán]]="",0,PropertyTaxAmount)</f>
        <v>375</v>
      </c>
      <c r="H326" s="19">
        <f ca="1">IF(Amortization[[#This Row],[ngày
thanh toán]]="",0,Amortization[[#This Row],[lãi suất]]+Amortization[[#This Row],[gốc]]+Amortization[[#This Row],[thuế
bất động sản]])</f>
        <v>1444.8235542281031</v>
      </c>
      <c r="I326" s="19">
        <f ca="1">IF(Amortization[[#This Row],[ngày
thanh toán]]="",0,Amortization[[#This Row],[số dư
đầu kỳ]]-Amortization[[#This Row],[gốc]])</f>
        <v>36743.405555030222</v>
      </c>
      <c r="J326" s="23">
        <f ca="1">IF(Amortization[[#This Row],[số dư
cuối kỳ]]&gt;0,LastRow-ROW(),0)</f>
        <v>37</v>
      </c>
    </row>
    <row r="327" spans="2:10" ht="15" customHeight="1" x14ac:dyDescent="0.25">
      <c r="B327" s="22">
        <f>ROWS($B$4:B327)</f>
        <v>324</v>
      </c>
      <c r="C327" s="13">
        <f ca="1">IF(ValuesEntered,IF(Amortization[[#This Row],['#]]&lt;=DurationOfLoan,IF(ROW()-ROW(Amortization[[#Headers],[ngày
thanh toán]])=1,LoanStart,IF(I326&gt;0,EDATE(C326,1),"")),""),"")</f>
        <v>53181</v>
      </c>
      <c r="D327" s="19">
        <f ca="1">IF(ROW()-ROW(Amortization[[#Headers],[số dư
đầu kỳ]])=1,LoanAmount,IF(Amortization[[#This Row],[ngày
thanh toán]]="",0,INDEX(Amortization[], ROW()-4,8)))</f>
        <v>36743.405555030222</v>
      </c>
      <c r="E327" s="19">
        <f ca="1">IF(ValuesEntered,IF(ROW()-ROW(Amortization[[#Headers],[lãi suất]])=1,-IPMT(InterestRate/12,1,DurationOfLoan-ROWS($C$4:C327)+1,Amortization[[#This Row],[số dư
đầu kỳ]]),IFERROR(-IPMT(InterestRate/12,1,Amortization[[#This Row],['#
còn lại]],D328),0)),0)</f>
        <v>149.26191596729959</v>
      </c>
      <c r="F327" s="19">
        <f ca="1">IFERROR(IF(AND(ValuesEntered,Amortization[[#This Row],[ngày
thanh toán]]&lt;&gt;""),-PPMT(InterestRate/12,1,DurationOfLoan-ROWS($C$4:C327)+1,Amortization[[#This Row],[số dư
đầu kỳ]]),""),0)</f>
        <v>920.54572287831922</v>
      </c>
      <c r="G327" s="19">
        <f ca="1">IF(Amortization[[#This Row],[ngày
thanh toán]]="",0,PropertyTaxAmount)</f>
        <v>375</v>
      </c>
      <c r="H327" s="19">
        <f ca="1">IF(Amortization[[#This Row],[ngày
thanh toán]]="",0,Amortization[[#This Row],[lãi suất]]+Amortization[[#This Row],[gốc]]+Amortization[[#This Row],[thuế
bất động sản]])</f>
        <v>1444.8076388456188</v>
      </c>
      <c r="I327" s="19">
        <f ca="1">IF(Amortization[[#This Row],[ngày
thanh toán]]="",0,Amortization[[#This Row],[số dư
đầu kỳ]]-Amortization[[#This Row],[gốc]])</f>
        <v>35822.859832151902</v>
      </c>
      <c r="J327" s="23">
        <f ca="1">IF(Amortization[[#This Row],[số dư
cuối kỳ]]&gt;0,LastRow-ROW(),0)</f>
        <v>36</v>
      </c>
    </row>
    <row r="328" spans="2:10" ht="15" customHeight="1" x14ac:dyDescent="0.25">
      <c r="B328" s="22">
        <f>ROWS($B$4:B328)</f>
        <v>325</v>
      </c>
      <c r="C328" s="13">
        <f ca="1">IF(ValuesEntered,IF(Amortization[[#This Row],['#]]&lt;=DurationOfLoan,IF(ROW()-ROW(Amortization[[#Headers],[ngày
thanh toán]])=1,LoanStart,IF(I327&gt;0,EDATE(C327,1),"")),""),"")</f>
        <v>53212</v>
      </c>
      <c r="D328" s="19">
        <f ca="1">IF(ROW()-ROW(Amortization[[#Headers],[số dư
đầu kỳ]])=1,LoanAmount,IF(Amortization[[#This Row],[ngày
thanh toán]]="",0,INDEX(Amortization[], ROW()-4,8)))</f>
        <v>35822.859832151902</v>
      </c>
      <c r="E328" s="19">
        <f ca="1">IF(ValuesEntered,IF(ROW()-ROW(Amortization[[#Headers],[lãi suất]])=1,-IPMT(InterestRate/12,1,DurationOfLoan-ROWS($C$4:C328)+1,Amortization[[#This Row],[số dư
đầu kỳ]]),IFERROR(-IPMT(InterestRate/12,1,Amortization[[#This Row],['#
còn lại]],D329),0)),0)</f>
        <v>145.41032709206218</v>
      </c>
      <c r="F328" s="19">
        <f ca="1">IFERROR(IF(AND(ValuesEntered,Amortization[[#This Row],[ngày
thanh toán]]&lt;&gt;""),-PPMT(InterestRate/12,1,DurationOfLoan-ROWS($C$4:C328)+1,Amortization[[#This Row],[số dư
đầu kỳ]]),""),0)</f>
        <v>924.38133005697898</v>
      </c>
      <c r="G328" s="19">
        <f ca="1">IF(Amortization[[#This Row],[ngày
thanh toán]]="",0,PropertyTaxAmount)</f>
        <v>375</v>
      </c>
      <c r="H328" s="19">
        <f ca="1">IF(Amortization[[#This Row],[ngày
thanh toán]]="",0,Amortization[[#This Row],[lãi suất]]+Amortization[[#This Row],[gốc]]+Amortization[[#This Row],[thuế
bất động sản]])</f>
        <v>1444.7916571490412</v>
      </c>
      <c r="I328" s="19">
        <f ca="1">IF(Amortization[[#This Row],[ngày
thanh toán]]="",0,Amortization[[#This Row],[số dư
đầu kỳ]]-Amortization[[#This Row],[gốc]])</f>
        <v>34898.47850209492</v>
      </c>
      <c r="J328" s="23">
        <f ca="1">IF(Amortization[[#This Row],[số dư
cuối kỳ]]&gt;0,LastRow-ROW(),0)</f>
        <v>35</v>
      </c>
    </row>
    <row r="329" spans="2:10" ht="15" customHeight="1" x14ac:dyDescent="0.25">
      <c r="B329" s="22">
        <f>ROWS($B$4:B329)</f>
        <v>326</v>
      </c>
      <c r="C329" s="13">
        <f ca="1">IF(ValuesEntered,IF(Amortization[[#This Row],['#]]&lt;=DurationOfLoan,IF(ROW()-ROW(Amortization[[#Headers],[ngày
thanh toán]])=1,LoanStart,IF(I328&gt;0,EDATE(C328,1),"")),""),"")</f>
        <v>53242</v>
      </c>
      <c r="D329" s="19">
        <f ca="1">IF(ROW()-ROW(Amortization[[#Headers],[số dư
đầu kỳ]])=1,LoanAmount,IF(Amortization[[#This Row],[ngày
thanh toán]]="",0,INDEX(Amortization[], ROW()-4,8)))</f>
        <v>34898.47850209492</v>
      </c>
      <c r="E329" s="19">
        <f ca="1">IF(ValuesEntered,IF(ROW()-ROW(Amortization[[#Headers],[lãi suất]])=1,-IPMT(InterestRate/12,1,DurationOfLoan-ROWS($C$4:C329)+1,Amortization[[#This Row],[số dư
đầu kỳ]]),IFERROR(-IPMT(InterestRate/12,1,Amortization[[#This Row],['#
còn lại]],D330),0)),0)</f>
        <v>141.54268992984458</v>
      </c>
      <c r="F329" s="19">
        <f ca="1">IFERROR(IF(AND(ValuesEntered,Amortization[[#This Row],[ngày
thanh toán]]&lt;&gt;""),-PPMT(InterestRate/12,1,DurationOfLoan-ROWS($C$4:C329)+1,Amortization[[#This Row],[số dư
đầu kỳ]]),""),0)</f>
        <v>928.23291893221631</v>
      </c>
      <c r="G329" s="19">
        <f ca="1">IF(Amortization[[#This Row],[ngày
thanh toán]]="",0,PropertyTaxAmount)</f>
        <v>375</v>
      </c>
      <c r="H329" s="19">
        <f ca="1">IF(Amortization[[#This Row],[ngày
thanh toán]]="",0,Amortization[[#This Row],[lãi suất]]+Amortization[[#This Row],[gốc]]+Amortization[[#This Row],[thuế
bất động sản]])</f>
        <v>1444.7756088620608</v>
      </c>
      <c r="I329" s="19">
        <f ca="1">IF(Amortization[[#This Row],[ngày
thanh toán]]="",0,Amortization[[#This Row],[số dư
đầu kỳ]]-Amortization[[#This Row],[gốc]])</f>
        <v>33970.245583162701</v>
      </c>
      <c r="J329" s="23">
        <f ca="1">IF(Amortization[[#This Row],[số dư
cuối kỳ]]&gt;0,LastRow-ROW(),0)</f>
        <v>34</v>
      </c>
    </row>
    <row r="330" spans="2:10" ht="15" customHeight="1" x14ac:dyDescent="0.25">
      <c r="B330" s="22">
        <f>ROWS($B$4:B330)</f>
        <v>327</v>
      </c>
      <c r="C330" s="13">
        <f ca="1">IF(ValuesEntered,IF(Amortization[[#This Row],['#]]&lt;=DurationOfLoan,IF(ROW()-ROW(Amortization[[#Headers],[ngày
thanh toán]])=1,LoanStart,IF(I329&gt;0,EDATE(C329,1),"")),""),"")</f>
        <v>53273</v>
      </c>
      <c r="D330" s="19">
        <f ca="1">IF(ROW()-ROW(Amortization[[#Headers],[số dư
đầu kỳ]])=1,LoanAmount,IF(Amortization[[#This Row],[ngày
thanh toán]]="",0,INDEX(Amortization[], ROW()-4,8)))</f>
        <v>33970.245583162701</v>
      </c>
      <c r="E330" s="19">
        <f ca="1">IF(ValuesEntered,IF(ROW()-ROW(Amortization[[#Headers],[lãi suất]])=1,-IPMT(InterestRate/12,1,DurationOfLoan-ROWS($C$4:C330)+1,Amortization[[#This Row],[số dư
đầu kỳ]]),IFERROR(-IPMT(InterestRate/12,1,Amortization[[#This Row],['#
còn lại]],D331),0)),0)</f>
        <v>137.65893761278446</v>
      </c>
      <c r="F330" s="19">
        <f ca="1">IFERROR(IF(AND(ValuesEntered,Amortization[[#This Row],[ngày
thanh toán]]&lt;&gt;""),-PPMT(InterestRate/12,1,DurationOfLoan-ROWS($C$4:C330)+1,Amortization[[#This Row],[số dư
đầu kỳ]]),""),0)</f>
        <v>932.10055609443373</v>
      </c>
      <c r="G330" s="19">
        <f ca="1">IF(Amortization[[#This Row],[ngày
thanh toán]]="",0,PropertyTaxAmount)</f>
        <v>375</v>
      </c>
      <c r="H330" s="19">
        <f ca="1">IF(Amortization[[#This Row],[ngày
thanh toán]]="",0,Amortization[[#This Row],[lãi suất]]+Amortization[[#This Row],[gốc]]+Amortization[[#This Row],[thuế
bất động sản]])</f>
        <v>1444.7594937072181</v>
      </c>
      <c r="I330" s="19">
        <f ca="1">IF(Amortization[[#This Row],[ngày
thanh toán]]="",0,Amortization[[#This Row],[số dư
đầu kỳ]]-Amortization[[#This Row],[gốc]])</f>
        <v>33038.145027068269</v>
      </c>
      <c r="J330" s="23">
        <f ca="1">IF(Amortization[[#This Row],[số dư
cuối kỳ]]&gt;0,LastRow-ROW(),0)</f>
        <v>33</v>
      </c>
    </row>
    <row r="331" spans="2:10" ht="15" customHeight="1" x14ac:dyDescent="0.25">
      <c r="B331" s="22">
        <f>ROWS($B$4:B331)</f>
        <v>328</v>
      </c>
      <c r="C331" s="13">
        <f ca="1">IF(ValuesEntered,IF(Amortization[[#This Row],['#]]&lt;=DurationOfLoan,IF(ROW()-ROW(Amortization[[#Headers],[ngày
thanh toán]])=1,LoanStart,IF(I330&gt;0,EDATE(C330,1),"")),""),"")</f>
        <v>53303</v>
      </c>
      <c r="D331" s="19">
        <f ca="1">IF(ROW()-ROW(Amortization[[#Headers],[số dư
đầu kỳ]])=1,LoanAmount,IF(Amortization[[#This Row],[ngày
thanh toán]]="",0,INDEX(Amortization[], ROW()-4,8)))</f>
        <v>33038.145027068269</v>
      </c>
      <c r="E331" s="19">
        <f ca="1">IF(ValuesEntered,IF(ROW()-ROW(Amortization[[#Headers],[lãi suất]])=1,-IPMT(InterestRate/12,1,DurationOfLoan-ROWS($C$4:C331)+1,Amortization[[#This Row],[số dư
đầu kỳ]]),IFERROR(-IPMT(InterestRate/12,1,Amortization[[#This Row],['#
còn lại]],D332),0)),0)</f>
        <v>133.75900299440323</v>
      </c>
      <c r="F331" s="19">
        <f ca="1">IFERROR(IF(AND(ValuesEntered,Amortization[[#This Row],[ngày
thanh toán]]&lt;&gt;""),-PPMT(InterestRate/12,1,DurationOfLoan-ROWS($C$4:C331)+1,Amortization[[#This Row],[số dư
đầu kỳ]]),""),0)</f>
        <v>935.98430841149423</v>
      </c>
      <c r="G331" s="19">
        <f ca="1">IF(Amortization[[#This Row],[ngày
thanh toán]]="",0,PropertyTaxAmount)</f>
        <v>375</v>
      </c>
      <c r="H331" s="19">
        <f ca="1">IF(Amortization[[#This Row],[ngày
thanh toán]]="",0,Amortization[[#This Row],[lãi suất]]+Amortization[[#This Row],[gốc]]+Amortization[[#This Row],[thuế
bất động sản]])</f>
        <v>1444.7433114058974</v>
      </c>
      <c r="I331" s="19">
        <f ca="1">IF(Amortization[[#This Row],[ngày
thanh toán]]="",0,Amortization[[#This Row],[số dư
đầu kỳ]]-Amortization[[#This Row],[gốc]])</f>
        <v>32102.160718656774</v>
      </c>
      <c r="J331" s="23">
        <f ca="1">IF(Amortization[[#This Row],[số dư
cuối kỳ]]&gt;0,LastRow-ROW(),0)</f>
        <v>32</v>
      </c>
    </row>
    <row r="332" spans="2:10" ht="15" customHeight="1" x14ac:dyDescent="0.25">
      <c r="B332" s="22">
        <f>ROWS($B$4:B332)</f>
        <v>329</v>
      </c>
      <c r="C332" s="13">
        <f ca="1">IF(ValuesEntered,IF(Amortization[[#This Row],['#]]&lt;=DurationOfLoan,IF(ROW()-ROW(Amortization[[#Headers],[ngày
thanh toán]])=1,LoanStart,IF(I331&gt;0,EDATE(C331,1),"")),""),"")</f>
        <v>53334</v>
      </c>
      <c r="D332" s="19">
        <f ca="1">IF(ROW()-ROW(Amortization[[#Headers],[số dư
đầu kỳ]])=1,LoanAmount,IF(Amortization[[#This Row],[ngày
thanh toán]]="",0,INDEX(Amortization[], ROW()-4,8)))</f>
        <v>32102.160718656774</v>
      </c>
      <c r="E332" s="19">
        <f ca="1">IF(ValuesEntered,IF(ROW()-ROW(Amortization[[#Headers],[lãi suất]])=1,-IPMT(InterestRate/12,1,DurationOfLoan-ROWS($C$4:C332)+1,Amortization[[#This Row],[số dư
đầu kỳ]]),IFERROR(-IPMT(InterestRate/12,1,Amortization[[#This Row],['#
còn lại]],D333),0)),0)</f>
        <v>129.84281864844542</v>
      </c>
      <c r="F332" s="19">
        <f ca="1">IFERROR(IF(AND(ValuesEntered,Amortization[[#This Row],[ngày
thanh toán]]&lt;&gt;""),-PPMT(InterestRate/12,1,DurationOfLoan-ROWS($C$4:C332)+1,Amortization[[#This Row],[số dư
đầu kỳ]]),""),0)</f>
        <v>939.88424302987539</v>
      </c>
      <c r="G332" s="19">
        <f ca="1">IF(Amortization[[#This Row],[ngày
thanh toán]]="",0,PropertyTaxAmount)</f>
        <v>375</v>
      </c>
      <c r="H332" s="19">
        <f ca="1">IF(Amortization[[#This Row],[ngày
thanh toán]]="",0,Amortization[[#This Row],[lãi suất]]+Amortization[[#This Row],[gốc]]+Amortization[[#This Row],[thuế
bất động sản]])</f>
        <v>1444.7270616783208</v>
      </c>
      <c r="I332" s="19">
        <f ca="1">IF(Amortization[[#This Row],[ngày
thanh toán]]="",0,Amortization[[#This Row],[số dư
đầu kỳ]]-Amortization[[#This Row],[gốc]])</f>
        <v>31162.276475626899</v>
      </c>
      <c r="J332" s="23">
        <f ca="1">IF(Amortization[[#This Row],[số dư
cuối kỳ]]&gt;0,LastRow-ROW(),0)</f>
        <v>31</v>
      </c>
    </row>
    <row r="333" spans="2:10" ht="15" customHeight="1" x14ac:dyDescent="0.25">
      <c r="B333" s="22">
        <f>ROWS($B$4:B333)</f>
        <v>330</v>
      </c>
      <c r="C333" s="13">
        <f ca="1">IF(ValuesEntered,IF(Amortization[[#This Row],['#]]&lt;=DurationOfLoan,IF(ROW()-ROW(Amortization[[#Headers],[ngày
thanh toán]])=1,LoanStart,IF(I332&gt;0,EDATE(C332,1),"")),""),"")</f>
        <v>53365</v>
      </c>
      <c r="D333" s="19">
        <f ca="1">IF(ROW()-ROW(Amortization[[#Headers],[số dư
đầu kỳ]])=1,LoanAmount,IF(Amortization[[#This Row],[ngày
thanh toán]]="",0,INDEX(Amortization[], ROW()-4,8)))</f>
        <v>31162.276475626899</v>
      </c>
      <c r="E333" s="19">
        <f ca="1">IF(ValuesEntered,IF(ROW()-ROW(Amortization[[#Headers],[lãi suất]])=1,-IPMT(InterestRate/12,1,DurationOfLoan-ROWS($C$4:C333)+1,Amortization[[#This Row],[số dư
đầu kỳ]]),IFERROR(-IPMT(InterestRate/12,1,Amortization[[#This Row],['#
còn lại]],D334),0)),0)</f>
        <v>125.91031686771277</v>
      </c>
      <c r="F333" s="19">
        <f ca="1">IFERROR(IF(AND(ValuesEntered,Amortization[[#This Row],[ngày
thanh toán]]&lt;&gt;""),-PPMT(InterestRate/12,1,DurationOfLoan-ROWS($C$4:C333)+1,Amortization[[#This Row],[số dư
đầu kỳ]]),""),0)</f>
        <v>943.8004273758329</v>
      </c>
      <c r="G333" s="19">
        <f ca="1">IF(Amortization[[#This Row],[ngày
thanh toán]]="",0,PropertyTaxAmount)</f>
        <v>375</v>
      </c>
      <c r="H333" s="19">
        <f ca="1">IF(Amortization[[#This Row],[ngày
thanh toán]]="",0,Amortization[[#This Row],[lãi suất]]+Amortization[[#This Row],[gốc]]+Amortization[[#This Row],[thuế
bất động sản]])</f>
        <v>1444.7107442435456</v>
      </c>
      <c r="I333" s="19">
        <f ca="1">IF(Amortization[[#This Row],[ngày
thanh toán]]="",0,Amortization[[#This Row],[số dư
đầu kỳ]]-Amortization[[#This Row],[gốc]])</f>
        <v>30218.476048251065</v>
      </c>
      <c r="J333" s="23">
        <f ca="1">IF(Amortization[[#This Row],[số dư
cuối kỳ]]&gt;0,LastRow-ROW(),0)</f>
        <v>30</v>
      </c>
    </row>
    <row r="334" spans="2:10" ht="15" customHeight="1" x14ac:dyDescent="0.25">
      <c r="B334" s="22">
        <f>ROWS($B$4:B334)</f>
        <v>331</v>
      </c>
      <c r="C334" s="13">
        <f ca="1">IF(ValuesEntered,IF(Amortization[[#This Row],['#]]&lt;=DurationOfLoan,IF(ROW()-ROW(Amortization[[#Headers],[ngày
thanh toán]])=1,LoanStart,IF(I333&gt;0,EDATE(C333,1),"")),""),"")</f>
        <v>53393</v>
      </c>
      <c r="D334" s="19">
        <f ca="1">IF(ROW()-ROW(Amortization[[#Headers],[số dư
đầu kỳ]])=1,LoanAmount,IF(Amortization[[#This Row],[ngày
thanh toán]]="",0,INDEX(Amortization[], ROW()-4,8)))</f>
        <v>30218.476048251065</v>
      </c>
      <c r="E334" s="19">
        <f ca="1">IF(ValuesEntered,IF(ROW()-ROW(Amortization[[#Headers],[lãi suất]])=1,-IPMT(InterestRate/12,1,DurationOfLoan-ROWS($C$4:C334)+1,Amortization[[#This Row],[số dư
đầu kỳ]]),IFERROR(-IPMT(InterestRate/12,1,Amortization[[#This Row],['#
còn lại]],D335),0)),0)</f>
        <v>121.96142966289375</v>
      </c>
      <c r="F334" s="19">
        <f ca="1">IFERROR(IF(AND(ValuesEntered,Amortization[[#This Row],[ngày
thanh toán]]&lt;&gt;""),-PPMT(InterestRate/12,1,DurationOfLoan-ROWS($C$4:C334)+1,Amortization[[#This Row],[số dư
đầu kỳ]]),""),0)</f>
        <v>947.73292915656555</v>
      </c>
      <c r="G334" s="19">
        <f ca="1">IF(Amortization[[#This Row],[ngày
thanh toán]]="",0,PropertyTaxAmount)</f>
        <v>375</v>
      </c>
      <c r="H334" s="19">
        <f ca="1">IF(Amortization[[#This Row],[ngày
thanh toán]]="",0,Amortization[[#This Row],[lãi suất]]+Amortization[[#This Row],[gốc]]+Amortization[[#This Row],[thuế
bất động sản]])</f>
        <v>1444.6943588194592</v>
      </c>
      <c r="I334" s="19">
        <f ca="1">IF(Amortization[[#This Row],[ngày
thanh toán]]="",0,Amortization[[#This Row],[số dư
đầu kỳ]]-Amortization[[#This Row],[gốc]])</f>
        <v>29270.743119094499</v>
      </c>
      <c r="J334" s="23">
        <f ca="1">IF(Amortization[[#This Row],[số dư
cuối kỳ]]&gt;0,LastRow-ROW(),0)</f>
        <v>29</v>
      </c>
    </row>
    <row r="335" spans="2:10" ht="15" customHeight="1" x14ac:dyDescent="0.25">
      <c r="B335" s="22">
        <f>ROWS($B$4:B335)</f>
        <v>332</v>
      </c>
      <c r="C335" s="13">
        <f ca="1">IF(ValuesEntered,IF(Amortization[[#This Row],['#]]&lt;=DurationOfLoan,IF(ROW()-ROW(Amortization[[#Headers],[ngày
thanh toán]])=1,LoanStart,IF(I334&gt;0,EDATE(C334,1),"")),""),"")</f>
        <v>53424</v>
      </c>
      <c r="D335" s="19">
        <f ca="1">IF(ROW()-ROW(Amortization[[#Headers],[số dư
đầu kỳ]])=1,LoanAmount,IF(Amortization[[#This Row],[ngày
thanh toán]]="",0,INDEX(Amortization[], ROW()-4,8)))</f>
        <v>29270.743119094499</v>
      </c>
      <c r="E335" s="19">
        <f ca="1">IF(ValuesEntered,IF(ROW()-ROW(Amortization[[#Headers],[lãi suất]])=1,-IPMT(InterestRate/12,1,DurationOfLoan-ROWS($C$4:C335)+1,Amortization[[#This Row],[số dư
đầu kỳ]]),IFERROR(-IPMT(InterestRate/12,1,Amortization[[#This Row],['#
còn lại]],D336),0)),0)</f>
        <v>117.99608876138797</v>
      </c>
      <c r="F335" s="19">
        <f ca="1">IFERROR(IF(AND(ValuesEntered,Amortization[[#This Row],[ngày
thanh toán]]&lt;&gt;""),-PPMT(InterestRate/12,1,DurationOfLoan-ROWS($C$4:C335)+1,Amortization[[#This Row],[số dư
đầu kỳ]]),""),0)</f>
        <v>951.68181636138456</v>
      </c>
      <c r="G335" s="19">
        <f ca="1">IF(Amortization[[#This Row],[ngày
thanh toán]]="",0,PropertyTaxAmount)</f>
        <v>375</v>
      </c>
      <c r="H335" s="19">
        <f ca="1">IF(Amortization[[#This Row],[ngày
thanh toán]]="",0,Amortization[[#This Row],[lãi suất]]+Amortization[[#This Row],[gốc]]+Amortization[[#This Row],[thuế
bất động sản]])</f>
        <v>1444.6779051227725</v>
      </c>
      <c r="I335" s="19">
        <f ca="1">IF(Amortization[[#This Row],[ngày
thanh toán]]="",0,Amortization[[#This Row],[số dư
đầu kỳ]]-Amortization[[#This Row],[gốc]])</f>
        <v>28319.061302733113</v>
      </c>
      <c r="J335" s="23">
        <f ca="1">IF(Amortization[[#This Row],[số dư
cuối kỳ]]&gt;0,LastRow-ROW(),0)</f>
        <v>28</v>
      </c>
    </row>
    <row r="336" spans="2:10" ht="15" customHeight="1" x14ac:dyDescent="0.25">
      <c r="B336" s="22">
        <f>ROWS($B$4:B336)</f>
        <v>333</v>
      </c>
      <c r="C336" s="13">
        <f ca="1">IF(ValuesEntered,IF(Amortization[[#This Row],['#]]&lt;=DurationOfLoan,IF(ROW()-ROW(Amortization[[#Headers],[ngày
thanh toán]])=1,LoanStart,IF(I335&gt;0,EDATE(C335,1),"")),""),"")</f>
        <v>53454</v>
      </c>
      <c r="D336" s="19">
        <f ca="1">IF(ROW()-ROW(Amortization[[#Headers],[số dư
đầu kỳ]])=1,LoanAmount,IF(Amortization[[#This Row],[ngày
thanh toán]]="",0,INDEX(Amortization[], ROW()-4,8)))</f>
        <v>28319.061302733113</v>
      </c>
      <c r="E336" s="19">
        <f ca="1">IF(ValuesEntered,IF(ROW()-ROW(Amortization[[#Headers],[lãi suất]])=1,-IPMT(InterestRate/12,1,DurationOfLoan-ROWS($C$4:C336)+1,Amortization[[#This Row],[số dư
đầu kỳ]]),IFERROR(-IPMT(InterestRate/12,1,Amortization[[#This Row],['#
còn lại]],D337),0)),0)</f>
        <v>114.01422560612592</v>
      </c>
      <c r="F336" s="19">
        <f ca="1">IFERROR(IF(AND(ValuesEntered,Amortization[[#This Row],[ngày
thanh toán]]&lt;&gt;""),-PPMT(InterestRate/12,1,DurationOfLoan-ROWS($C$4:C336)+1,Amortization[[#This Row],[số dư
đầu kỳ]]),""),0)</f>
        <v>955.64715726289023</v>
      </c>
      <c r="G336" s="19">
        <f ca="1">IF(Amortization[[#This Row],[ngày
thanh toán]]="",0,PropertyTaxAmount)</f>
        <v>375</v>
      </c>
      <c r="H336" s="19">
        <f ca="1">IF(Amortization[[#This Row],[ngày
thanh toán]]="",0,Amortization[[#This Row],[lãi suất]]+Amortization[[#This Row],[gốc]]+Amortization[[#This Row],[thuế
bất động sản]])</f>
        <v>1444.6613828690161</v>
      </c>
      <c r="I336" s="19">
        <f ca="1">IF(Amortization[[#This Row],[ngày
thanh toán]]="",0,Amortization[[#This Row],[số dư
đầu kỳ]]-Amortization[[#This Row],[gốc]])</f>
        <v>27363.414145470222</v>
      </c>
      <c r="J336" s="23">
        <f ca="1">IF(Amortization[[#This Row],[số dư
cuối kỳ]]&gt;0,LastRow-ROW(),0)</f>
        <v>27</v>
      </c>
    </row>
    <row r="337" spans="2:10" ht="15" customHeight="1" x14ac:dyDescent="0.25">
      <c r="B337" s="22">
        <f>ROWS($B$4:B337)</f>
        <v>334</v>
      </c>
      <c r="C337" s="13">
        <f ca="1">IF(ValuesEntered,IF(Amortization[[#This Row],['#]]&lt;=DurationOfLoan,IF(ROW()-ROW(Amortization[[#Headers],[ngày
thanh toán]])=1,LoanStart,IF(I336&gt;0,EDATE(C336,1),"")),""),"")</f>
        <v>53485</v>
      </c>
      <c r="D337" s="19">
        <f ca="1">IF(ROW()-ROW(Amortization[[#Headers],[số dư
đầu kỳ]])=1,LoanAmount,IF(Amortization[[#This Row],[ngày
thanh toán]]="",0,INDEX(Amortization[], ROW()-4,8)))</f>
        <v>27363.414145470222</v>
      </c>
      <c r="E337" s="19">
        <f ca="1">IF(ValuesEntered,IF(ROW()-ROW(Amortization[[#Headers],[lãi suất]])=1,-IPMT(InterestRate/12,1,DurationOfLoan-ROWS($C$4:C337)+1,Amortization[[#This Row],[số dư
đầu kỳ]]),IFERROR(-IPMT(InterestRate/12,1,Amortization[[#This Row],['#
còn lại]],D338),0)),0)</f>
        <v>110.01577135438362</v>
      </c>
      <c r="F337" s="19">
        <f ca="1">IFERROR(IF(AND(ValuesEntered,Amortization[[#This Row],[ngày
thanh toán]]&lt;&gt;""),-PPMT(InterestRate/12,1,DurationOfLoan-ROWS($C$4:C337)+1,Amortization[[#This Row],[số dư
đầu kỳ]]),""),0)</f>
        <v>959.62902041815221</v>
      </c>
      <c r="G337" s="19">
        <f ca="1">IF(Amortization[[#This Row],[ngày
thanh toán]]="",0,PropertyTaxAmount)</f>
        <v>375</v>
      </c>
      <c r="H337" s="19">
        <f ca="1">IF(Amortization[[#This Row],[ngày
thanh toán]]="",0,Amortization[[#This Row],[lãi suất]]+Amortization[[#This Row],[gốc]]+Amortization[[#This Row],[thuế
bất động sản]])</f>
        <v>1444.6447917725359</v>
      </c>
      <c r="I337" s="19">
        <f ca="1">IF(Amortization[[#This Row],[ngày
thanh toán]]="",0,Amortization[[#This Row],[số dư
đầu kỳ]]-Amortization[[#This Row],[gốc]])</f>
        <v>26403.785125052069</v>
      </c>
      <c r="J337" s="23">
        <f ca="1">IF(Amortization[[#This Row],[số dư
cuối kỳ]]&gt;0,LastRow-ROW(),0)</f>
        <v>26</v>
      </c>
    </row>
    <row r="338" spans="2:10" ht="15" customHeight="1" x14ac:dyDescent="0.25">
      <c r="B338" s="22">
        <f>ROWS($B$4:B338)</f>
        <v>335</v>
      </c>
      <c r="C338" s="13">
        <f ca="1">IF(ValuesEntered,IF(Amortization[[#This Row],['#]]&lt;=DurationOfLoan,IF(ROW()-ROW(Amortization[[#Headers],[ngày
thanh toán]])=1,LoanStart,IF(I337&gt;0,EDATE(C337,1),"")),""),"")</f>
        <v>53515</v>
      </c>
      <c r="D338" s="19">
        <f ca="1">IF(ROW()-ROW(Amortization[[#Headers],[số dư
đầu kỳ]])=1,LoanAmount,IF(Amortization[[#This Row],[ngày
thanh toán]]="",0,INDEX(Amortization[], ROW()-4,8)))</f>
        <v>26403.785125052069</v>
      </c>
      <c r="E338" s="19">
        <f ca="1">IF(ValuesEntered,IF(ROW()-ROW(Amortization[[#Headers],[lãi suất]])=1,-IPMT(InterestRate/12,1,DurationOfLoan-ROWS($C$4:C338)+1,Amortization[[#This Row],[số dư
đầu kỳ]]),IFERROR(-IPMT(InterestRate/12,1,Amortization[[#This Row],['#
còn lại]],D339),0)),0)</f>
        <v>106.00065687659239</v>
      </c>
      <c r="F338" s="19">
        <f ca="1">IFERROR(IF(AND(ValuesEntered,Amortization[[#This Row],[ngày
thanh toán]]&lt;&gt;""),-PPMT(InterestRate/12,1,DurationOfLoan-ROWS($C$4:C338)+1,Amortization[[#This Row],[số dư
đầu kỳ]]),""),0)</f>
        <v>963.6274746698947</v>
      </c>
      <c r="G338" s="19">
        <f ca="1">IF(Amortization[[#This Row],[ngày
thanh toán]]="",0,PropertyTaxAmount)</f>
        <v>375</v>
      </c>
      <c r="H338" s="19">
        <f ca="1">IF(Amortization[[#This Row],[ngày
thanh toán]]="",0,Amortization[[#This Row],[lãi suất]]+Amortization[[#This Row],[gốc]]+Amortization[[#This Row],[thuế
bất động sản]])</f>
        <v>1444.6281315464871</v>
      </c>
      <c r="I338" s="19">
        <f ca="1">IF(Amortization[[#This Row],[ngày
thanh toán]]="",0,Amortization[[#This Row],[số dư
đầu kỳ]]-Amortization[[#This Row],[gốc]])</f>
        <v>25440.157650382174</v>
      </c>
      <c r="J338" s="23">
        <f ca="1">IF(Amortization[[#This Row],[số dư
cuối kỳ]]&gt;0,LastRow-ROW(),0)</f>
        <v>25</v>
      </c>
    </row>
    <row r="339" spans="2:10" ht="15" customHeight="1" x14ac:dyDescent="0.25">
      <c r="B339" s="22">
        <f>ROWS($B$4:B339)</f>
        <v>336</v>
      </c>
      <c r="C339" s="13">
        <f ca="1">IF(ValuesEntered,IF(Amortization[[#This Row],['#]]&lt;=DurationOfLoan,IF(ROW()-ROW(Amortization[[#Headers],[ngày
thanh toán]])=1,LoanStart,IF(I338&gt;0,EDATE(C338,1),"")),""),"")</f>
        <v>53546</v>
      </c>
      <c r="D339" s="19">
        <f ca="1">IF(ROW()-ROW(Amortization[[#Headers],[số dư
đầu kỳ]])=1,LoanAmount,IF(Amortization[[#This Row],[ngày
thanh toán]]="",0,INDEX(Amortization[], ROW()-4,8)))</f>
        <v>25440.157650382174</v>
      </c>
      <c r="E339" s="19">
        <f ca="1">IF(ValuesEntered,IF(ROW()-ROW(Amortization[[#Headers],[lãi suất]])=1,-IPMT(InterestRate/12,1,DurationOfLoan-ROWS($C$4:C339)+1,Amortization[[#This Row],[số dư
đầu kỳ]]),IFERROR(-IPMT(InterestRate/12,1,Amortization[[#This Row],['#
còn lại]],D340),0)),0)</f>
        <v>101.9688127551437</v>
      </c>
      <c r="F339" s="19">
        <f ca="1">IFERROR(IF(AND(ValuesEntered,Amortization[[#This Row],[ngày
thanh toán]]&lt;&gt;""),-PPMT(InterestRate/12,1,DurationOfLoan-ROWS($C$4:C339)+1,Amortization[[#This Row],[số dư
đầu kỳ]]),""),0)</f>
        <v>967.64258914768561</v>
      </c>
      <c r="G339" s="19">
        <f ca="1">IF(Amortization[[#This Row],[ngày
thanh toán]]="",0,PropertyTaxAmount)</f>
        <v>375</v>
      </c>
      <c r="H339" s="19">
        <f ca="1">IF(Amortization[[#This Row],[ngày
thanh toán]]="",0,Amortization[[#This Row],[lãi suất]]+Amortization[[#This Row],[gốc]]+Amortization[[#This Row],[thuế
bất động sản]])</f>
        <v>1444.6114019028294</v>
      </c>
      <c r="I339" s="19">
        <f ca="1">IF(Amortization[[#This Row],[ngày
thanh toán]]="",0,Amortization[[#This Row],[số dư
đầu kỳ]]-Amortization[[#This Row],[gốc]])</f>
        <v>24472.515061234488</v>
      </c>
      <c r="J339" s="23">
        <f ca="1">IF(Amortization[[#This Row],[số dư
cuối kỳ]]&gt;0,LastRow-ROW(),0)</f>
        <v>24</v>
      </c>
    </row>
    <row r="340" spans="2:10" ht="15" customHeight="1" x14ac:dyDescent="0.25">
      <c r="B340" s="22">
        <f>ROWS($B$4:B340)</f>
        <v>337</v>
      </c>
      <c r="C340" s="13">
        <f ca="1">IF(ValuesEntered,IF(Amortization[[#This Row],['#]]&lt;=DurationOfLoan,IF(ROW()-ROW(Amortization[[#Headers],[ngày
thanh toán]])=1,LoanStart,IF(I339&gt;0,EDATE(C339,1),"")),""),"")</f>
        <v>53577</v>
      </c>
      <c r="D340" s="19">
        <f ca="1">IF(ROW()-ROW(Amortization[[#Headers],[số dư
đầu kỳ]])=1,LoanAmount,IF(Amortization[[#This Row],[ngày
thanh toán]]="",0,INDEX(Amortization[], ROW()-4,8)))</f>
        <v>24472.515061234488</v>
      </c>
      <c r="E340" s="19">
        <f ca="1">IF(ValuesEntered,IF(ROW()-ROW(Amortization[[#Headers],[lãi suất]])=1,-IPMT(InterestRate/12,1,DurationOfLoan-ROWS($C$4:C340)+1,Amortization[[#This Row],[số dư
đầu kỳ]]),IFERROR(-IPMT(InterestRate/12,1,Amortization[[#This Row],['#
còn lại]],D341),0)),0)</f>
        <v>97.920169283188969</v>
      </c>
      <c r="F340" s="19">
        <f ca="1">IFERROR(IF(AND(ValuesEntered,Amortization[[#This Row],[ngày
thanh toán]]&lt;&gt;""),-PPMT(InterestRate/12,1,DurationOfLoan-ROWS($C$4:C340)+1,Amortization[[#This Row],[số dư
đầu kỳ]]),""),0)</f>
        <v>971.67443326913451</v>
      </c>
      <c r="G340" s="19">
        <f ca="1">IF(Amortization[[#This Row],[ngày
thanh toán]]="",0,PropertyTaxAmount)</f>
        <v>375</v>
      </c>
      <c r="H340" s="19">
        <f ca="1">IF(Amortization[[#This Row],[ngày
thanh toán]]="",0,Amortization[[#This Row],[lãi suất]]+Amortization[[#This Row],[gốc]]+Amortization[[#This Row],[thuế
bất động sản]])</f>
        <v>1444.5946025523235</v>
      </c>
      <c r="I340" s="19">
        <f ca="1">IF(Amortization[[#This Row],[ngày
thanh toán]]="",0,Amortization[[#This Row],[số dư
đầu kỳ]]-Amortization[[#This Row],[gốc]])</f>
        <v>23500.840627965354</v>
      </c>
      <c r="J340" s="23">
        <f ca="1">IF(Amortization[[#This Row],[số dư
cuối kỳ]]&gt;0,LastRow-ROW(),0)</f>
        <v>23</v>
      </c>
    </row>
    <row r="341" spans="2:10" ht="15" customHeight="1" x14ac:dyDescent="0.25">
      <c r="B341" s="22">
        <f>ROWS($B$4:B341)</f>
        <v>338</v>
      </c>
      <c r="C341" s="13">
        <f ca="1">IF(ValuesEntered,IF(Amortization[[#This Row],['#]]&lt;=DurationOfLoan,IF(ROW()-ROW(Amortization[[#Headers],[ngày
thanh toán]])=1,LoanStart,IF(I340&gt;0,EDATE(C340,1),"")),""),"")</f>
        <v>53607</v>
      </c>
      <c r="D341" s="19">
        <f ca="1">IF(ROW()-ROW(Amortization[[#Headers],[số dư
đầu kỳ]])=1,LoanAmount,IF(Amortization[[#This Row],[ngày
thanh toán]]="",0,INDEX(Amortization[], ROW()-4,8)))</f>
        <v>23500.840627965354</v>
      </c>
      <c r="E341" s="19">
        <f ca="1">IF(ValuesEntered,IF(ROW()-ROW(Amortization[[#Headers],[lãi suất]])=1,-IPMT(InterestRate/12,1,DurationOfLoan-ROWS($C$4:C341)+1,Amortization[[#This Row],[số dư
đầu kỳ]]),IFERROR(-IPMT(InterestRate/12,1,Amortization[[#This Row],['#
còn lại]],D342),0)),0)</f>
        <v>93.854656463434438</v>
      </c>
      <c r="F341" s="19">
        <f ca="1">IFERROR(IF(AND(ValuesEntered,Amortization[[#This Row],[ngày
thanh toán]]&lt;&gt;""),-PPMT(InterestRate/12,1,DurationOfLoan-ROWS($C$4:C341)+1,Amortization[[#This Row],[số dư
đầu kỳ]]),""),0)</f>
        <v>975.72307674108913</v>
      </c>
      <c r="G341" s="19">
        <f ca="1">IF(Amortization[[#This Row],[ngày
thanh toán]]="",0,PropertyTaxAmount)</f>
        <v>375</v>
      </c>
      <c r="H341" s="19">
        <f ca="1">IF(Amortization[[#This Row],[ngày
thanh toán]]="",0,Amortization[[#This Row],[lãi suất]]+Amortization[[#This Row],[gốc]]+Amortization[[#This Row],[thuế
bất động sản]])</f>
        <v>1444.5777332045236</v>
      </c>
      <c r="I341" s="19">
        <f ca="1">IF(Amortization[[#This Row],[ngày
thanh toán]]="",0,Amortization[[#This Row],[số dư
đầu kỳ]]-Amortization[[#This Row],[gốc]])</f>
        <v>22525.117551224266</v>
      </c>
      <c r="J341" s="23">
        <f ca="1">IF(Amortization[[#This Row],[số dư
cuối kỳ]]&gt;0,LastRow-ROW(),0)</f>
        <v>22</v>
      </c>
    </row>
    <row r="342" spans="2:10" ht="15" customHeight="1" x14ac:dyDescent="0.25">
      <c r="B342" s="22">
        <f>ROWS($B$4:B342)</f>
        <v>339</v>
      </c>
      <c r="C342" s="13">
        <f ca="1">IF(ValuesEntered,IF(Amortization[[#This Row],['#]]&lt;=DurationOfLoan,IF(ROW()-ROW(Amortization[[#Headers],[ngày
thanh toán]])=1,LoanStart,IF(I341&gt;0,EDATE(C341,1),"")),""),"")</f>
        <v>53638</v>
      </c>
      <c r="D342" s="19">
        <f ca="1">IF(ROW()-ROW(Amortization[[#Headers],[số dư
đầu kỳ]])=1,LoanAmount,IF(Amortization[[#This Row],[ngày
thanh toán]]="",0,INDEX(Amortization[], ROW()-4,8)))</f>
        <v>22525.117551224266</v>
      </c>
      <c r="E342" s="19">
        <f ca="1">IF(ValuesEntered,IF(ROW()-ROW(Amortization[[#Headers],[lãi suất]])=1,-IPMT(InterestRate/12,1,DurationOfLoan-ROWS($C$4:C342)+1,Amortization[[#This Row],[số dư
đầu kỳ]]),IFERROR(-IPMT(InterestRate/12,1,Amortization[[#This Row],['#
còn lại]],D343),0)),0)</f>
        <v>89.77220400693092</v>
      </c>
      <c r="F342" s="19">
        <f ca="1">IFERROR(IF(AND(ValuesEntered,Amortization[[#This Row],[ngày
thanh toán]]&lt;&gt;""),-PPMT(InterestRate/12,1,DurationOfLoan-ROWS($C$4:C342)+1,Amortization[[#This Row],[số dư
đầu kỳ]]),""),0)</f>
        <v>979.78858956084377</v>
      </c>
      <c r="G342" s="19">
        <f ca="1">IF(Amortization[[#This Row],[ngày
thanh toán]]="",0,PropertyTaxAmount)</f>
        <v>375</v>
      </c>
      <c r="H342" s="19">
        <f ca="1">IF(Amortization[[#This Row],[ngày
thanh toán]]="",0,Amortization[[#This Row],[lãi suất]]+Amortization[[#This Row],[gốc]]+Amortization[[#This Row],[thuế
bất động sản]])</f>
        <v>1444.5607935677747</v>
      </c>
      <c r="I342" s="19">
        <f ca="1">IF(Amortization[[#This Row],[ngày
thanh toán]]="",0,Amortization[[#This Row],[số dư
đầu kỳ]]-Amortization[[#This Row],[gốc]])</f>
        <v>21545.328961663421</v>
      </c>
      <c r="J342" s="23">
        <f ca="1">IF(Amortization[[#This Row],[số dư
cuối kỳ]]&gt;0,LastRow-ROW(),0)</f>
        <v>21</v>
      </c>
    </row>
    <row r="343" spans="2:10" ht="15" customHeight="1" x14ac:dyDescent="0.25">
      <c r="B343" s="22">
        <f>ROWS($B$4:B343)</f>
        <v>340</v>
      </c>
      <c r="C343" s="13">
        <f ca="1">IF(ValuesEntered,IF(Amortization[[#This Row],['#]]&lt;=DurationOfLoan,IF(ROW()-ROW(Amortization[[#Headers],[ngày
thanh toán]])=1,LoanStart,IF(I342&gt;0,EDATE(C342,1),"")),""),"")</f>
        <v>53668</v>
      </c>
      <c r="D343" s="19">
        <f ca="1">IF(ROW()-ROW(Amortization[[#Headers],[số dư
đầu kỳ]])=1,LoanAmount,IF(Amortization[[#This Row],[ngày
thanh toán]]="",0,INDEX(Amortization[], ROW()-4,8)))</f>
        <v>21545.328961663421</v>
      </c>
      <c r="E343" s="19">
        <f ca="1">IF(ValuesEntered,IF(ROW()-ROW(Amortization[[#Headers],[lãi suất]])=1,-IPMT(InterestRate/12,1,DurationOfLoan-ROWS($C$4:C343)+1,Amortization[[#This Row],[số dư
đầu kỳ]]),IFERROR(-IPMT(InterestRate/12,1,Amortization[[#This Row],['#
còn lại]],D344),0)),0)</f>
        <v>85.672741331858631</v>
      </c>
      <c r="F343" s="19">
        <f ca="1">IFERROR(IF(AND(ValuesEntered,Amortization[[#This Row],[ngày
thanh toán]]&lt;&gt;""),-PPMT(InterestRate/12,1,DurationOfLoan-ROWS($C$4:C343)+1,Amortization[[#This Row],[số dư
đầu kỳ]]),""),0)</f>
        <v>983.87104201734724</v>
      </c>
      <c r="G343" s="19">
        <f ca="1">IF(Amortization[[#This Row],[ngày
thanh toán]]="",0,PropertyTaxAmount)</f>
        <v>375</v>
      </c>
      <c r="H343" s="19">
        <f ca="1">IF(Amortization[[#This Row],[ngày
thanh toán]]="",0,Amortization[[#This Row],[lãi suất]]+Amortization[[#This Row],[gốc]]+Amortization[[#This Row],[thuế
bất động sản]])</f>
        <v>1444.5437833492058</v>
      </c>
      <c r="I343" s="19">
        <f ca="1">IF(Amortization[[#This Row],[ngày
thanh toán]]="",0,Amortization[[#This Row],[số dư
đầu kỳ]]-Amortization[[#This Row],[gốc]])</f>
        <v>20561.457919646073</v>
      </c>
      <c r="J343" s="23">
        <f ca="1">IF(Amortization[[#This Row],[số dư
cuối kỳ]]&gt;0,LastRow-ROW(),0)</f>
        <v>20</v>
      </c>
    </row>
    <row r="344" spans="2:10" ht="15" customHeight="1" x14ac:dyDescent="0.25">
      <c r="B344" s="22">
        <f>ROWS($B$4:B344)</f>
        <v>341</v>
      </c>
      <c r="C344" s="13">
        <f ca="1">IF(ValuesEntered,IF(Amortization[[#This Row],['#]]&lt;=DurationOfLoan,IF(ROW()-ROW(Amortization[[#Headers],[ngày
thanh toán]])=1,LoanStart,IF(I343&gt;0,EDATE(C343,1),"")),""),"")</f>
        <v>53699</v>
      </c>
      <c r="D344" s="19">
        <f ca="1">IF(ROW()-ROW(Amortization[[#Headers],[số dư
đầu kỳ]])=1,LoanAmount,IF(Amortization[[#This Row],[ngày
thanh toán]]="",0,INDEX(Amortization[], ROW()-4,8)))</f>
        <v>20561.457919646073</v>
      </c>
      <c r="E344" s="19">
        <f ca="1">IF(ValuesEntered,IF(ROW()-ROW(Amortization[[#Headers],[lãi suất]])=1,-IPMT(InterestRate/12,1,DurationOfLoan-ROWS($C$4:C344)+1,Amortization[[#This Row],[số dư
đầu kỳ]]),IFERROR(-IPMT(InterestRate/12,1,Amortization[[#This Row],['#
còn lại]],D345),0)),0)</f>
        <v>81.556197562306878</v>
      </c>
      <c r="F344" s="19">
        <f ca="1">IFERROR(IF(AND(ValuesEntered,Amortization[[#This Row],[ngày
thanh toán]]&lt;&gt;""),-PPMT(InterestRate/12,1,DurationOfLoan-ROWS($C$4:C344)+1,Amortization[[#This Row],[số dư
đầu kỳ]]),""),0)</f>
        <v>987.97050469241947</v>
      </c>
      <c r="G344" s="19">
        <f ca="1">IF(Amortization[[#This Row],[ngày
thanh toán]]="",0,PropertyTaxAmount)</f>
        <v>375</v>
      </c>
      <c r="H344" s="19">
        <f ca="1">IF(Amortization[[#This Row],[ngày
thanh toán]]="",0,Amortization[[#This Row],[lãi suất]]+Amortization[[#This Row],[gốc]]+Amortization[[#This Row],[thuế
bất động sản]])</f>
        <v>1444.5267022547264</v>
      </c>
      <c r="I344" s="19">
        <f ca="1">IF(Amortization[[#This Row],[ngày
thanh toán]]="",0,Amortization[[#This Row],[số dư
đầu kỳ]]-Amortization[[#This Row],[gốc]])</f>
        <v>19573.487414953652</v>
      </c>
      <c r="J344" s="23">
        <f ca="1">IF(Amortization[[#This Row],[số dư
cuối kỳ]]&gt;0,LastRow-ROW(),0)</f>
        <v>19</v>
      </c>
    </row>
    <row r="345" spans="2:10" ht="15" customHeight="1" x14ac:dyDescent="0.25">
      <c r="B345" s="22">
        <f>ROWS($B$4:B345)</f>
        <v>342</v>
      </c>
      <c r="C345" s="13">
        <f ca="1">IF(ValuesEntered,IF(Amortization[[#This Row],['#]]&lt;=DurationOfLoan,IF(ROW()-ROW(Amortization[[#Headers],[ngày
thanh toán]])=1,LoanStart,IF(I344&gt;0,EDATE(C344,1),"")),""),"")</f>
        <v>53730</v>
      </c>
      <c r="D345" s="19">
        <f ca="1">IF(ROW()-ROW(Amortization[[#Headers],[số dư
đầu kỳ]])=1,LoanAmount,IF(Amortization[[#This Row],[ngày
thanh toán]]="",0,INDEX(Amortization[], ROW()-4,8)))</f>
        <v>19573.487414953652</v>
      </c>
      <c r="E345" s="19">
        <f ca="1">IF(ValuesEntered,IF(ROW()-ROW(Amortization[[#Headers],[lãi suất]])=1,-IPMT(InterestRate/12,1,DurationOfLoan-ROWS($C$4:C345)+1,Amortization[[#This Row],[số dư
đầu kỳ]]),IFERROR(-IPMT(InterestRate/12,1,Amortization[[#This Row],['#
còn lại]],D346),0)),0)</f>
        <v>77.422501527048667</v>
      </c>
      <c r="F345" s="19">
        <f ca="1">IFERROR(IF(AND(ValuesEntered,Amortization[[#This Row],[ngày
thanh toán]]&lt;&gt;""),-PPMT(InterestRate/12,1,DurationOfLoan-ROWS($C$4:C345)+1,Amortization[[#This Row],[số dư
đầu kỳ]]),""),0)</f>
        <v>992.08704846197099</v>
      </c>
      <c r="G345" s="19">
        <f ca="1">IF(Amortization[[#This Row],[ngày
thanh toán]]="",0,PropertyTaxAmount)</f>
        <v>375</v>
      </c>
      <c r="H345" s="19">
        <f ca="1">IF(Amortization[[#This Row],[ngày
thanh toán]]="",0,Amortization[[#This Row],[lãi suất]]+Amortization[[#This Row],[gốc]]+Amortization[[#This Row],[thuế
bất động sản]])</f>
        <v>1444.5095499890197</v>
      </c>
      <c r="I345" s="19">
        <f ca="1">IF(Amortization[[#This Row],[ngày
thanh toán]]="",0,Amortization[[#This Row],[số dư
đầu kỳ]]-Amortization[[#This Row],[gốc]])</f>
        <v>18581.400366491682</v>
      </c>
      <c r="J345" s="23">
        <f ca="1">IF(Amortization[[#This Row],[số dư
cuối kỳ]]&gt;0,LastRow-ROW(),0)</f>
        <v>18</v>
      </c>
    </row>
    <row r="346" spans="2:10" ht="15" customHeight="1" x14ac:dyDescent="0.25">
      <c r="B346" s="22">
        <f>ROWS($B$4:B346)</f>
        <v>343</v>
      </c>
      <c r="C346" s="13">
        <f ca="1">IF(ValuesEntered,IF(Amortization[[#This Row],['#]]&lt;=DurationOfLoan,IF(ROW()-ROW(Amortization[[#Headers],[ngày
thanh toán]])=1,LoanStart,IF(I345&gt;0,EDATE(C345,1),"")),""),"")</f>
        <v>53758</v>
      </c>
      <c r="D346" s="19">
        <f ca="1">IF(ROW()-ROW(Amortization[[#Headers],[số dư
đầu kỳ]])=1,LoanAmount,IF(Amortization[[#This Row],[ngày
thanh toán]]="",0,INDEX(Amortization[], ROW()-4,8)))</f>
        <v>18581.400366491682</v>
      </c>
      <c r="E346" s="19">
        <f ca="1">IF(ValuesEntered,IF(ROW()-ROW(Amortization[[#Headers],[lãi suất]])=1,-IPMT(InterestRate/12,1,DurationOfLoan-ROWS($C$4:C346)+1,Amortization[[#This Row],[số dư
đầu kỳ]]),IFERROR(-IPMT(InterestRate/12,1,Amortization[[#This Row],['#
còn lại]],D347),0)),0)</f>
        <v>73.271581758310219</v>
      </c>
      <c r="F346" s="19">
        <f ca="1">IFERROR(IF(AND(ValuesEntered,Amortization[[#This Row],[ngày
thanh toán]]&lt;&gt;""),-PPMT(InterestRate/12,1,DurationOfLoan-ROWS($C$4:C346)+1,Amortization[[#This Row],[số dư
đầu kỳ]]),""),0)</f>
        <v>996.22074449722959</v>
      </c>
      <c r="G346" s="19">
        <f ca="1">IF(Amortization[[#This Row],[ngày
thanh toán]]="",0,PropertyTaxAmount)</f>
        <v>375</v>
      </c>
      <c r="H346" s="19">
        <f ca="1">IF(Amortization[[#This Row],[ngày
thanh toán]]="",0,Amortization[[#This Row],[lãi suất]]+Amortization[[#This Row],[gốc]]+Amortization[[#This Row],[thuế
bất động sản]])</f>
        <v>1444.4923262555399</v>
      </c>
      <c r="I346" s="19">
        <f ca="1">IF(Amortization[[#This Row],[ngày
thanh toán]]="",0,Amortization[[#This Row],[số dư
đầu kỳ]]-Amortization[[#This Row],[gốc]])</f>
        <v>17585.179621994452</v>
      </c>
      <c r="J346" s="23">
        <f ca="1">IF(Amortization[[#This Row],[số dư
cuối kỳ]]&gt;0,LastRow-ROW(),0)</f>
        <v>17</v>
      </c>
    </row>
    <row r="347" spans="2:10" ht="15" customHeight="1" x14ac:dyDescent="0.25">
      <c r="B347" s="22">
        <f>ROWS($B$4:B347)</f>
        <v>344</v>
      </c>
      <c r="C347" s="13">
        <f ca="1">IF(ValuesEntered,IF(Amortization[[#This Row],['#]]&lt;=DurationOfLoan,IF(ROW()-ROW(Amortization[[#Headers],[ngày
thanh toán]])=1,LoanStart,IF(I346&gt;0,EDATE(C346,1),"")),""),"")</f>
        <v>53789</v>
      </c>
      <c r="D347" s="19">
        <f ca="1">IF(ROW()-ROW(Amortization[[#Headers],[số dư
đầu kỳ]])=1,LoanAmount,IF(Amortization[[#This Row],[ngày
thanh toán]]="",0,INDEX(Amortization[], ROW()-4,8)))</f>
        <v>17585.179621994452</v>
      </c>
      <c r="E347" s="19">
        <f ca="1">IF(ValuesEntered,IF(ROW()-ROW(Amortization[[#Headers],[lãi suất]])=1,-IPMT(InterestRate/12,1,DurationOfLoan-ROWS($C$4:C347)+1,Amortization[[#This Row],[số dư
đầu kỳ]]),IFERROR(-IPMT(InterestRate/12,1,Amortization[[#This Row],['#
còn lại]],D348),0)),0)</f>
        <v>69.10336649053535</v>
      </c>
      <c r="F347" s="19">
        <f ca="1">IFERROR(IF(AND(ValuesEntered,Amortization[[#This Row],[ngày
thanh toán]]&lt;&gt;""),-PPMT(InterestRate/12,1,DurationOfLoan-ROWS($C$4:C347)+1,Amortization[[#This Row],[số dư
đầu kỳ]]),""),0)</f>
        <v>1000.3716642659678</v>
      </c>
      <c r="G347" s="19">
        <f ca="1">IF(Amortization[[#This Row],[ngày
thanh toán]]="",0,PropertyTaxAmount)</f>
        <v>375</v>
      </c>
      <c r="H347" s="19">
        <f ca="1">IF(Amortization[[#This Row],[ngày
thanh toán]]="",0,Amortization[[#This Row],[lãi suất]]+Amortization[[#This Row],[gốc]]+Amortization[[#This Row],[thuế
bất động sản]])</f>
        <v>1444.4750307565032</v>
      </c>
      <c r="I347" s="19">
        <f ca="1">IF(Amortization[[#This Row],[ngày
thanh toán]]="",0,Amortization[[#This Row],[số dư
đầu kỳ]]-Amortization[[#This Row],[gốc]])</f>
        <v>16584.807957728484</v>
      </c>
      <c r="J347" s="23">
        <f ca="1">IF(Amortization[[#This Row],[số dư
cuối kỳ]]&gt;0,LastRow-ROW(),0)</f>
        <v>16</v>
      </c>
    </row>
    <row r="348" spans="2:10" ht="15" customHeight="1" x14ac:dyDescent="0.25">
      <c r="B348" s="22">
        <f>ROWS($B$4:B348)</f>
        <v>345</v>
      </c>
      <c r="C348" s="13">
        <f ca="1">IF(ValuesEntered,IF(Amortization[[#This Row],['#]]&lt;=DurationOfLoan,IF(ROW()-ROW(Amortization[[#Headers],[ngày
thanh toán]])=1,LoanStart,IF(I347&gt;0,EDATE(C347,1),"")),""),"")</f>
        <v>53819</v>
      </c>
      <c r="D348" s="19">
        <f ca="1">IF(ROW()-ROW(Amortization[[#Headers],[số dư
đầu kỳ]])=1,LoanAmount,IF(Amortization[[#This Row],[ngày
thanh toán]]="",0,INDEX(Amortization[], ROW()-4,8)))</f>
        <v>16584.807957728484</v>
      </c>
      <c r="E348" s="19">
        <f ca="1">IF(ValuesEntered,IF(ROW()-ROW(Amortization[[#Headers],[lãi suất]])=1,-IPMT(InterestRate/12,1,DurationOfLoan-ROWS($C$4:C348)+1,Amortization[[#This Row],[số dư
đầu kỳ]]),IFERROR(-IPMT(InterestRate/12,1,Amortization[[#This Row],['#
còn lại]],D349),0)),0)</f>
        <v>64.91778365914476</v>
      </c>
      <c r="F348" s="19">
        <f ca="1">IFERROR(IF(AND(ValuesEntered,Amortization[[#This Row],[ngày
thanh toán]]&lt;&gt;""),-PPMT(InterestRate/12,1,DurationOfLoan-ROWS($C$4:C348)+1,Amortization[[#This Row],[số dư
đầu kỳ]]),""),0)</f>
        <v>1004.5398795337426</v>
      </c>
      <c r="G348" s="19">
        <f ca="1">IF(Amortization[[#This Row],[ngày
thanh toán]]="",0,PropertyTaxAmount)</f>
        <v>375</v>
      </c>
      <c r="H348" s="19">
        <f ca="1">IF(Amortization[[#This Row],[ngày
thanh toán]]="",0,Amortization[[#This Row],[lãi suất]]+Amortization[[#This Row],[gốc]]+Amortization[[#This Row],[thuế
bất động sản]])</f>
        <v>1444.4576631928874</v>
      </c>
      <c r="I348" s="19">
        <f ca="1">IF(Amortization[[#This Row],[ngày
thanh toán]]="",0,Amortization[[#This Row],[số dư
đầu kỳ]]-Amortization[[#This Row],[gốc]])</f>
        <v>15580.268078194742</v>
      </c>
      <c r="J348" s="23">
        <f ca="1">IF(Amortization[[#This Row],[số dư
cuối kỳ]]&gt;0,LastRow-ROW(),0)</f>
        <v>15</v>
      </c>
    </row>
    <row r="349" spans="2:10" ht="15" customHeight="1" x14ac:dyDescent="0.25">
      <c r="B349" s="22">
        <f>ROWS($B$4:B349)</f>
        <v>346</v>
      </c>
      <c r="C349" s="13">
        <f ca="1">IF(ValuesEntered,IF(Amortization[[#This Row],['#]]&lt;=DurationOfLoan,IF(ROW()-ROW(Amortization[[#Headers],[ngày
thanh toán]])=1,LoanStart,IF(I348&gt;0,EDATE(C348,1),"")),""),"")</f>
        <v>53850</v>
      </c>
      <c r="D349" s="19">
        <f ca="1">IF(ROW()-ROW(Amortization[[#Headers],[số dư
đầu kỳ]])=1,LoanAmount,IF(Amortization[[#This Row],[ngày
thanh toán]]="",0,INDEX(Amortization[], ROW()-4,8)))</f>
        <v>15580.268078194742</v>
      </c>
      <c r="E349" s="19">
        <f ca="1">IF(ValuesEntered,IF(ROW()-ROW(Amortization[[#Headers],[lãi suất]])=1,-IPMT(InterestRate/12,1,DurationOfLoan-ROWS($C$4:C349)+1,Amortization[[#This Row],[số dư
đầu kỳ]]),IFERROR(-IPMT(InterestRate/12,1,Amortization[[#This Row],['#
còn lại]],D350),0)),0)</f>
        <v>60.714760899290035</v>
      </c>
      <c r="F349" s="19">
        <f ca="1">IFERROR(IF(AND(ValuesEntered,Amortization[[#This Row],[ngày
thanh toán]]&lt;&gt;""),-PPMT(InterestRate/12,1,DurationOfLoan-ROWS($C$4:C349)+1,Amortization[[#This Row],[số dư
đầu kỳ]]),""),0)</f>
        <v>1008.7254623651334</v>
      </c>
      <c r="G349" s="19">
        <f ca="1">IF(Amortization[[#This Row],[ngày
thanh toán]]="",0,PropertyTaxAmount)</f>
        <v>375</v>
      </c>
      <c r="H349" s="19">
        <f ca="1">IF(Amortization[[#This Row],[ngày
thanh toán]]="",0,Amortization[[#This Row],[lãi suất]]+Amortization[[#This Row],[gốc]]+Amortization[[#This Row],[thuế
bất động sản]])</f>
        <v>1444.4402232644234</v>
      </c>
      <c r="I349" s="19">
        <f ca="1">IF(Amortization[[#This Row],[ngày
thanh toán]]="",0,Amortization[[#This Row],[số dư
đầu kỳ]]-Amortization[[#This Row],[gốc]])</f>
        <v>14571.542615829609</v>
      </c>
      <c r="J349" s="23">
        <f ca="1">IF(Amortization[[#This Row],[số dư
cuối kỳ]]&gt;0,LastRow-ROW(),0)</f>
        <v>14</v>
      </c>
    </row>
    <row r="350" spans="2:10" ht="15" customHeight="1" x14ac:dyDescent="0.25">
      <c r="B350" s="22">
        <f>ROWS($B$4:B350)</f>
        <v>347</v>
      </c>
      <c r="C350" s="13">
        <f ca="1">IF(ValuesEntered,IF(Amortization[[#This Row],['#]]&lt;=DurationOfLoan,IF(ROW()-ROW(Amortization[[#Headers],[ngày
thanh toán]])=1,LoanStart,IF(I349&gt;0,EDATE(C349,1),"")),""),"")</f>
        <v>53880</v>
      </c>
      <c r="D350" s="19">
        <f ca="1">IF(ROW()-ROW(Amortization[[#Headers],[số dư
đầu kỳ]])=1,LoanAmount,IF(Amortization[[#This Row],[ngày
thanh toán]]="",0,INDEX(Amortization[], ROW()-4,8)))</f>
        <v>14571.542615829609</v>
      </c>
      <c r="E350" s="19">
        <f ca="1">IF(ValuesEntered,IF(ROW()-ROW(Amortization[[#Headers],[lãi suất]])=1,-IPMT(InterestRate/12,1,DurationOfLoan-ROWS($C$4:C350)+1,Amortization[[#This Row],[số dư
đầu kỳ]]),IFERROR(-IPMT(InterestRate/12,1,Amortization[[#This Row],['#
còn lại]],D351),0)),0)</f>
        <v>56.494225544602585</v>
      </c>
      <c r="F350" s="19">
        <f ca="1">IFERROR(IF(AND(ValuesEntered,Amortization[[#This Row],[ngày
thanh toán]]&lt;&gt;""),-PPMT(InterestRate/12,1,DurationOfLoan-ROWS($C$4:C350)+1,Amortization[[#This Row],[số dư
đầu kỳ]]),""),0)</f>
        <v>1012.9284851249878</v>
      </c>
      <c r="G350" s="19">
        <f ca="1">IF(Amortization[[#This Row],[ngày
thanh toán]]="",0,PropertyTaxAmount)</f>
        <v>375</v>
      </c>
      <c r="H350" s="19">
        <f ca="1">IF(Amortization[[#This Row],[ngày
thanh toán]]="",0,Amortization[[#This Row],[lãi suất]]+Amortization[[#This Row],[gốc]]+Amortization[[#This Row],[thuế
bất động sản]])</f>
        <v>1444.4227106695903</v>
      </c>
      <c r="I350" s="19">
        <f ca="1">IF(Amortization[[#This Row],[ngày
thanh toán]]="",0,Amortization[[#This Row],[số dư
đầu kỳ]]-Amortization[[#This Row],[gốc]])</f>
        <v>13558.61413070462</v>
      </c>
      <c r="J350" s="23">
        <f ca="1">IF(Amortization[[#This Row],[số dư
cuối kỳ]]&gt;0,LastRow-ROW(),0)</f>
        <v>13</v>
      </c>
    </row>
    <row r="351" spans="2:10" ht="15" customHeight="1" x14ac:dyDescent="0.25">
      <c r="B351" s="22">
        <f>ROWS($B$4:B351)</f>
        <v>348</v>
      </c>
      <c r="C351" s="13">
        <f ca="1">IF(ValuesEntered,IF(Amortization[[#This Row],['#]]&lt;=DurationOfLoan,IF(ROW()-ROW(Amortization[[#Headers],[ngày
thanh toán]])=1,LoanStart,IF(I350&gt;0,EDATE(C350,1),"")),""),"")</f>
        <v>53911</v>
      </c>
      <c r="D351" s="19">
        <f ca="1">IF(ROW()-ROW(Amortization[[#Headers],[số dư
đầu kỳ]])=1,LoanAmount,IF(Amortization[[#This Row],[ngày
thanh toán]]="",0,INDEX(Amortization[], ROW()-4,8)))</f>
        <v>13558.61413070462</v>
      </c>
      <c r="E351" s="19">
        <f ca="1">IF(ValuesEntered,IF(ROW()-ROW(Amortization[[#Headers],[lãi suất]])=1,-IPMT(InterestRate/12,1,DurationOfLoan-ROWS($C$4:C351)+1,Amortization[[#This Row],[số dư
đầu kỳ]]),IFERROR(-IPMT(InterestRate/12,1,Amortization[[#This Row],['#
còn lại]],D352),0)),0)</f>
        <v>52.256104625937269</v>
      </c>
      <c r="F351" s="19">
        <f ca="1">IFERROR(IF(AND(ValuesEntered,Amortization[[#This Row],[ngày
thanh toán]]&lt;&gt;""),-PPMT(InterestRate/12,1,DurationOfLoan-ROWS($C$4:C351)+1,Amortization[[#This Row],[số dư
đầu kỳ]]),""),0)</f>
        <v>1017.1490204796754</v>
      </c>
      <c r="G351" s="19">
        <f ca="1">IF(Amortization[[#This Row],[ngày
thanh toán]]="",0,PropertyTaxAmount)</f>
        <v>375</v>
      </c>
      <c r="H351" s="19">
        <f ca="1">IF(Amortization[[#This Row],[ngày
thanh toán]]="",0,Amortization[[#This Row],[lãi suất]]+Amortization[[#This Row],[gốc]]+Amortization[[#This Row],[thuế
bất động sản]])</f>
        <v>1444.4051251056126</v>
      </c>
      <c r="I351" s="19">
        <f ca="1">IF(Amortization[[#This Row],[ngày
thanh toán]]="",0,Amortization[[#This Row],[số dư
đầu kỳ]]-Amortization[[#This Row],[gốc]])</f>
        <v>12541.465110224945</v>
      </c>
      <c r="J351" s="23">
        <f ca="1">IF(Amortization[[#This Row],[số dư
cuối kỳ]]&gt;0,LastRow-ROW(),0)</f>
        <v>12</v>
      </c>
    </row>
    <row r="352" spans="2:10" ht="15" customHeight="1" x14ac:dyDescent="0.25">
      <c r="B352" s="22">
        <f>ROWS($B$4:B352)</f>
        <v>349</v>
      </c>
      <c r="C352" s="13">
        <f ca="1">IF(ValuesEntered,IF(Amortization[[#This Row],['#]]&lt;=DurationOfLoan,IF(ROW()-ROW(Amortization[[#Headers],[ngày
thanh toán]])=1,LoanStart,IF(I351&gt;0,EDATE(C351,1),"")),""),"")</f>
        <v>53942</v>
      </c>
      <c r="D352" s="19">
        <f ca="1">IF(ROW()-ROW(Amortization[[#Headers],[số dư
đầu kỳ]])=1,LoanAmount,IF(Amortization[[#This Row],[ngày
thanh toán]]="",0,INDEX(Amortization[], ROW()-4,8)))</f>
        <v>12541.465110224945</v>
      </c>
      <c r="E352" s="19">
        <f ca="1">IF(ValuesEntered,IF(ROW()-ROW(Amortization[[#Headers],[lãi suất]])=1,-IPMT(InterestRate/12,1,DurationOfLoan-ROWS($C$4:C352)+1,Amortization[[#This Row],[số dư
đầu kỳ]]),IFERROR(-IPMT(InterestRate/12,1,Amortization[[#This Row],['#
còn lại]],D353),0)),0)</f>
        <v>48.000324870110852</v>
      </c>
      <c r="F352" s="19">
        <f ca="1">IFERROR(IF(AND(ValuesEntered,Amortization[[#This Row],[ngày
thanh toán]]&lt;&gt;""),-PPMT(InterestRate/12,1,DurationOfLoan-ROWS($C$4:C352)+1,Amortization[[#This Row],[số dư
đầu kỳ]]),""),0)</f>
        <v>1021.3871413983405</v>
      </c>
      <c r="G352" s="19">
        <f ca="1">IF(Amortization[[#This Row],[ngày
thanh toán]]="",0,PropertyTaxAmount)</f>
        <v>375</v>
      </c>
      <c r="H352" s="19">
        <f ca="1">IF(Amortization[[#This Row],[ngày
thanh toán]]="",0,Amortization[[#This Row],[lãi suất]]+Amortization[[#This Row],[gốc]]+Amortization[[#This Row],[thuế
bất động sản]])</f>
        <v>1444.3874662684514</v>
      </c>
      <c r="I352" s="19">
        <f ca="1">IF(Amortization[[#This Row],[ngày
thanh toán]]="",0,Amortization[[#This Row],[số dư
đầu kỳ]]-Amortization[[#This Row],[gốc]])</f>
        <v>11520.077968826605</v>
      </c>
      <c r="J352" s="23">
        <f ca="1">IF(Amortization[[#This Row],[số dư
cuối kỳ]]&gt;0,LastRow-ROW(),0)</f>
        <v>11</v>
      </c>
    </row>
    <row r="353" spans="2:10" ht="15" customHeight="1" x14ac:dyDescent="0.25">
      <c r="B353" s="22">
        <f>ROWS($B$4:B353)</f>
        <v>350</v>
      </c>
      <c r="C353" s="13">
        <f ca="1">IF(ValuesEntered,IF(Amortization[[#This Row],['#]]&lt;=DurationOfLoan,IF(ROW()-ROW(Amortization[[#Headers],[ngày
thanh toán]])=1,LoanStart,IF(I352&gt;0,EDATE(C352,1),"")),""),"")</f>
        <v>53972</v>
      </c>
      <c r="D353" s="19">
        <f ca="1">IF(ROW()-ROW(Amortization[[#Headers],[số dư
đầu kỳ]])=1,LoanAmount,IF(Amortization[[#This Row],[ngày
thanh toán]]="",0,INDEX(Amortization[], ROW()-4,8)))</f>
        <v>11520.077968826605</v>
      </c>
      <c r="E353" s="19">
        <f ca="1">IF(ValuesEntered,IF(ROW()-ROW(Amortization[[#Headers],[lãi suất]])=1,-IPMT(InterestRate/12,1,DurationOfLoan-ROWS($C$4:C353)+1,Amortization[[#This Row],[số dư
đầu kỳ]]),IFERROR(-IPMT(InterestRate/12,1,Amortization[[#This Row],['#
còn lại]],D354),0)),0)</f>
        <v>43.726812698635158</v>
      </c>
      <c r="F353" s="19">
        <f ca="1">IFERROR(IF(AND(ValuesEntered,Amortization[[#This Row],[ngày
thanh toán]]&lt;&gt;""),-PPMT(InterestRate/12,1,DurationOfLoan-ROWS($C$4:C353)+1,Amortization[[#This Row],[số dư
đầu kỳ]]),""),0)</f>
        <v>1025.642921154167</v>
      </c>
      <c r="G353" s="19">
        <f ca="1">IF(Amortization[[#This Row],[ngày
thanh toán]]="",0,PropertyTaxAmount)</f>
        <v>375</v>
      </c>
      <c r="H353" s="19">
        <f ca="1">IF(Amortization[[#This Row],[ngày
thanh toán]]="",0,Amortization[[#This Row],[lãi suất]]+Amortization[[#This Row],[gốc]]+Amortization[[#This Row],[thuế
bất động sản]])</f>
        <v>1444.369733852802</v>
      </c>
      <c r="I353" s="19">
        <f ca="1">IF(Amortization[[#This Row],[ngày
thanh toán]]="",0,Amortization[[#This Row],[số dư
đầu kỳ]]-Amortization[[#This Row],[gốc]])</f>
        <v>10494.435047672438</v>
      </c>
      <c r="J353" s="23">
        <f ca="1">IF(Amortization[[#This Row],[số dư
cuối kỳ]]&gt;0,LastRow-ROW(),0)</f>
        <v>10</v>
      </c>
    </row>
    <row r="354" spans="2:10" ht="15" customHeight="1" x14ac:dyDescent="0.25">
      <c r="B354" s="22">
        <f>ROWS($B$4:B354)</f>
        <v>351</v>
      </c>
      <c r="C354" s="13">
        <f ca="1">IF(ValuesEntered,IF(Amortization[[#This Row],['#]]&lt;=DurationOfLoan,IF(ROW()-ROW(Amortization[[#Headers],[ngày
thanh toán]])=1,LoanStart,IF(I353&gt;0,EDATE(C353,1),"")),""),"")</f>
        <v>54003</v>
      </c>
      <c r="D354" s="19">
        <f ca="1">IF(ROW()-ROW(Amortization[[#Headers],[số dư
đầu kỳ]])=1,LoanAmount,IF(Amortization[[#This Row],[ngày
thanh toán]]="",0,INDEX(Amortization[], ROW()-4,8)))</f>
        <v>10494.435047672438</v>
      </c>
      <c r="E354" s="19">
        <f ca="1">IF(ValuesEntered,IF(ROW()-ROW(Amortization[[#Headers],[lãi suất]])=1,-IPMT(InterestRate/12,1,DurationOfLoan-ROWS($C$4:C354)+1,Amortization[[#This Row],[số dư
đầu kỳ]]),IFERROR(-IPMT(InterestRate/12,1,Amortization[[#This Row],['#
còn lại]],D355),0)),0)</f>
        <v>39.435494226444973</v>
      </c>
      <c r="F354" s="19">
        <f ca="1">IFERROR(IF(AND(ValuesEntered,Amortization[[#This Row],[ngày
thanh toán]]&lt;&gt;""),-PPMT(InterestRate/12,1,DurationOfLoan-ROWS($C$4:C354)+1,Amortization[[#This Row],[số dư
đầu kỳ]]),""),0)</f>
        <v>1029.9164333256426</v>
      </c>
      <c r="G354" s="19">
        <f ca="1">IF(Amortization[[#This Row],[ngày
thanh toán]]="",0,PropertyTaxAmount)</f>
        <v>375</v>
      </c>
      <c r="H354" s="19">
        <f ca="1">IF(Amortization[[#This Row],[ngày
thanh toán]]="",0,Amortization[[#This Row],[lãi suất]]+Amortization[[#This Row],[gốc]]+Amortization[[#This Row],[thuế
bất động sản]])</f>
        <v>1444.3519275520875</v>
      </c>
      <c r="I354" s="19">
        <f ca="1">IF(Amortization[[#This Row],[ngày
thanh toán]]="",0,Amortization[[#This Row],[số dư
đầu kỳ]]-Amortization[[#This Row],[gốc]])</f>
        <v>9464.5186143467945</v>
      </c>
      <c r="J354" s="23">
        <f ca="1">IF(Amortization[[#This Row],[số dư
cuối kỳ]]&gt;0,LastRow-ROW(),0)</f>
        <v>9</v>
      </c>
    </row>
    <row r="355" spans="2:10" ht="15" customHeight="1" x14ac:dyDescent="0.25">
      <c r="B355" s="22">
        <f>ROWS($B$4:B355)</f>
        <v>352</v>
      </c>
      <c r="C355" s="13">
        <f ca="1">IF(ValuesEntered,IF(Amortization[[#This Row],['#]]&lt;=DurationOfLoan,IF(ROW()-ROW(Amortization[[#Headers],[ngày
thanh toán]])=1,LoanStart,IF(I354&gt;0,EDATE(C354,1),"")),""),"")</f>
        <v>54033</v>
      </c>
      <c r="D355" s="19">
        <f ca="1">IF(ROW()-ROW(Amortization[[#Headers],[số dư
đầu kỳ]])=1,LoanAmount,IF(Amortization[[#This Row],[ngày
thanh toán]]="",0,INDEX(Amortization[], ROW()-4,8)))</f>
        <v>9464.5186143467945</v>
      </c>
      <c r="E355" s="19">
        <f ca="1">IF(ValuesEntered,IF(ROW()-ROW(Amortization[[#Headers],[lãi suất]])=1,-IPMT(InterestRate/12,1,DurationOfLoan-ROWS($C$4:C355)+1,Amortization[[#This Row],[số dư
đầu kỳ]]),IFERROR(-IPMT(InterestRate/12,1,Amortization[[#This Row],['#
còn lại]],D356),0)),0)</f>
        <v>35.126295260620672</v>
      </c>
      <c r="F355" s="19">
        <f ca="1">IFERROR(IF(AND(ValuesEntered,Amortization[[#This Row],[ngày
thanh toán]]&lt;&gt;""),-PPMT(InterestRate/12,1,DurationOfLoan-ROWS($C$4:C355)+1,Amortization[[#This Row],[số dư
đầu kỳ]]),""),0)</f>
        <v>1034.207751797833</v>
      </c>
      <c r="G355" s="19">
        <f ca="1">IF(Amortization[[#This Row],[ngày
thanh toán]]="",0,PropertyTaxAmount)</f>
        <v>375</v>
      </c>
      <c r="H355" s="19">
        <f ca="1">IF(Amortization[[#This Row],[ngày
thanh toán]]="",0,Amortization[[#This Row],[lãi suất]]+Amortization[[#This Row],[gốc]]+Amortization[[#This Row],[thuế
bất động sản]])</f>
        <v>1444.3340470584537</v>
      </c>
      <c r="I355" s="19">
        <f ca="1">IF(Amortization[[#This Row],[ngày
thanh toán]]="",0,Amortization[[#This Row],[số dư
đầu kỳ]]-Amortization[[#This Row],[gốc]])</f>
        <v>8430.3108625489622</v>
      </c>
      <c r="J355" s="23">
        <f ca="1">IF(Amortization[[#This Row],[số dư
cuối kỳ]]&gt;0,LastRow-ROW(),0)</f>
        <v>8</v>
      </c>
    </row>
    <row r="356" spans="2:10" ht="15" customHeight="1" x14ac:dyDescent="0.25">
      <c r="B356" s="22">
        <f>ROWS($B$4:B356)</f>
        <v>353</v>
      </c>
      <c r="C356" s="13">
        <f ca="1">IF(ValuesEntered,IF(Amortization[[#This Row],['#]]&lt;=DurationOfLoan,IF(ROW()-ROW(Amortization[[#Headers],[ngày
thanh toán]])=1,LoanStart,IF(I355&gt;0,EDATE(C355,1),"")),""),"")</f>
        <v>54064</v>
      </c>
      <c r="D356" s="19">
        <f ca="1">IF(ROW()-ROW(Amortization[[#Headers],[số dư
đầu kỳ]])=1,LoanAmount,IF(Amortization[[#This Row],[ngày
thanh toán]]="",0,INDEX(Amortization[], ROW()-4,8)))</f>
        <v>8430.3108625489622</v>
      </c>
      <c r="E356" s="19">
        <f ca="1">IF(ValuesEntered,IF(ROW()-ROW(Amortization[[#Headers],[lãi suất]])=1,-IPMT(InterestRate/12,1,DurationOfLoan-ROWS($C$4:C356)+1,Amortization[[#This Row],[số dư
đầu kỳ]]),IFERROR(-IPMT(InterestRate/12,1,Amortization[[#This Row],['#
còn lại]],D357),0)),0)</f>
        <v>30.799141299105436</v>
      </c>
      <c r="F356" s="19">
        <f ca="1">IFERROR(IF(AND(ValuesEntered,Amortization[[#This Row],[ngày
thanh toán]]&lt;&gt;""),-PPMT(InterestRate/12,1,DurationOfLoan-ROWS($C$4:C356)+1,Amortization[[#This Row],[số dư
đầu kỳ]]),""),0)</f>
        <v>1038.5169507636572</v>
      </c>
      <c r="G356" s="19">
        <f ca="1">IF(Amortization[[#This Row],[ngày
thanh toán]]="",0,PropertyTaxAmount)</f>
        <v>375</v>
      </c>
      <c r="H356" s="19">
        <f ca="1">IF(Amortization[[#This Row],[ngày
thanh toán]]="",0,Amortization[[#This Row],[lãi suất]]+Amortization[[#This Row],[gốc]]+Amortization[[#This Row],[thuế
bất động sản]])</f>
        <v>1444.3160920627627</v>
      </c>
      <c r="I356" s="19">
        <f ca="1">IF(Amortization[[#This Row],[ngày
thanh toán]]="",0,Amortization[[#This Row],[số dư
đầu kỳ]]-Amortization[[#This Row],[gốc]])</f>
        <v>7391.7939117853048</v>
      </c>
      <c r="J356" s="23">
        <f ca="1">IF(Amortization[[#This Row],[số dư
cuối kỳ]]&gt;0,LastRow-ROW(),0)</f>
        <v>7</v>
      </c>
    </row>
    <row r="357" spans="2:10" ht="15" customHeight="1" x14ac:dyDescent="0.25">
      <c r="B357" s="22">
        <f>ROWS($B$4:B357)</f>
        <v>354</v>
      </c>
      <c r="C357" s="13">
        <f ca="1">IF(ValuesEntered,IF(Amortization[[#This Row],['#]]&lt;=DurationOfLoan,IF(ROW()-ROW(Amortization[[#Headers],[ngày
thanh toán]])=1,LoanStart,IF(I356&gt;0,EDATE(C356,1),"")),""),"")</f>
        <v>54095</v>
      </c>
      <c r="D357" s="19">
        <f ca="1">IF(ROW()-ROW(Amortization[[#Headers],[số dư
đầu kỳ]])=1,LoanAmount,IF(Amortization[[#This Row],[ngày
thanh toán]]="",0,INDEX(Amortization[], ROW()-4,8)))</f>
        <v>7391.7939117853048</v>
      </c>
      <c r="E357" s="19">
        <f ca="1">IF(ValuesEntered,IF(ROW()-ROW(Amortization[[#Headers],[lãi suất]])=1,-IPMT(InterestRate/12,1,DurationOfLoan-ROWS($C$4:C357)+1,Amortization[[#This Row],[số dư
đầu kỳ]]),IFERROR(-IPMT(InterestRate/12,1,Amortization[[#This Row],['#
còn lại]],D358),0)),0)</f>
        <v>26.45395752941722</v>
      </c>
      <c r="F357" s="19">
        <f ca="1">IFERROR(IF(AND(ValuesEntered,Amortization[[#This Row],[ngày
thanh toán]]&lt;&gt;""),-PPMT(InterestRate/12,1,DurationOfLoan-ROWS($C$4:C357)+1,Amortization[[#This Row],[số dư
đầu kỳ]]),""),0)</f>
        <v>1042.8441047251722</v>
      </c>
      <c r="G357" s="19">
        <f ca="1">IF(Amortization[[#This Row],[ngày
thanh toán]]="",0,PropertyTaxAmount)</f>
        <v>375</v>
      </c>
      <c r="H357" s="19">
        <f ca="1">IF(Amortization[[#This Row],[ngày
thanh toán]]="",0,Amortization[[#This Row],[lãi suất]]+Amortization[[#This Row],[gốc]]+Amortization[[#This Row],[thuế
bất động sản]])</f>
        <v>1444.2980622545895</v>
      </c>
      <c r="I357" s="19">
        <f ca="1">IF(Amortization[[#This Row],[ngày
thanh toán]]="",0,Amortization[[#This Row],[số dư
đầu kỳ]]-Amortization[[#This Row],[gốc]])</f>
        <v>6348.949807060133</v>
      </c>
      <c r="J357" s="23">
        <f ca="1">IF(Amortization[[#This Row],[số dư
cuối kỳ]]&gt;0,LastRow-ROW(),0)</f>
        <v>6</v>
      </c>
    </row>
    <row r="358" spans="2:10" ht="15" customHeight="1" x14ac:dyDescent="0.25">
      <c r="B358" s="22">
        <f>ROWS($B$4:B358)</f>
        <v>355</v>
      </c>
      <c r="C358" s="13">
        <f ca="1">IF(ValuesEntered,IF(Amortization[[#This Row],['#]]&lt;=DurationOfLoan,IF(ROW()-ROW(Amortization[[#Headers],[ngày
thanh toán]])=1,LoanStart,IF(I357&gt;0,EDATE(C357,1),"")),""),"")</f>
        <v>54124</v>
      </c>
      <c r="D358" s="19">
        <f ca="1">IF(ROW()-ROW(Amortization[[#Headers],[số dư
đầu kỳ]])=1,LoanAmount,IF(Amortization[[#This Row],[ngày
thanh toán]]="",0,INDEX(Amortization[], ROW()-4,8)))</f>
        <v>6348.949807060133</v>
      </c>
      <c r="E358" s="19">
        <f ca="1">IF(ValuesEntered,IF(ROW()-ROW(Amortization[[#Headers],[lãi suất]])=1,-IPMT(InterestRate/12,1,DurationOfLoan-ROWS($C$4:C358)+1,Amortization[[#This Row],[số dư
đầu kỳ]]),IFERROR(-IPMT(InterestRate/12,1,Amortization[[#This Row],['#
còn lại]],D359),0)),0)</f>
        <v>22.090668827355298</v>
      </c>
      <c r="F358" s="19">
        <f ca="1">IFERROR(IF(AND(ValuesEntered,Amortization[[#This Row],[ngày
thanh toán]]&lt;&gt;""),-PPMT(InterestRate/12,1,DurationOfLoan-ROWS($C$4:C358)+1,Amortization[[#This Row],[số dư
đầu kỳ]]),""),0)</f>
        <v>1047.1892884948606</v>
      </c>
      <c r="G358" s="19">
        <f ca="1">IF(Amortization[[#This Row],[ngày
thanh toán]]="",0,PropertyTaxAmount)</f>
        <v>375</v>
      </c>
      <c r="H358" s="19">
        <f ca="1">IF(Amortization[[#This Row],[ngày
thanh toán]]="",0,Amortization[[#This Row],[lãi suất]]+Amortization[[#This Row],[gốc]]+Amortization[[#This Row],[thuế
bất động sản]])</f>
        <v>1444.279957322216</v>
      </c>
      <c r="I358" s="19">
        <f ca="1">IF(Amortization[[#This Row],[ngày
thanh toán]]="",0,Amortization[[#This Row],[số dư
đầu kỳ]]-Amortization[[#This Row],[gốc]])</f>
        <v>5301.7605185652719</v>
      </c>
      <c r="J358" s="23">
        <f ca="1">IF(Amortization[[#This Row],[số dư
cuối kỳ]]&gt;0,LastRow-ROW(),0)</f>
        <v>5</v>
      </c>
    </row>
    <row r="359" spans="2:10" ht="15" customHeight="1" x14ac:dyDescent="0.25">
      <c r="B359" s="22">
        <f>ROWS($B$4:B359)</f>
        <v>356</v>
      </c>
      <c r="C359" s="13">
        <f ca="1">IF(ValuesEntered,IF(Amortization[[#This Row],['#]]&lt;=DurationOfLoan,IF(ROW()-ROW(Amortization[[#Headers],[ngày
thanh toán]])=1,LoanStart,IF(I358&gt;0,EDATE(C358,1),"")),""),"")</f>
        <v>54155</v>
      </c>
      <c r="D359" s="19">
        <f ca="1">IF(ROW()-ROW(Amortization[[#Headers],[số dư
đầu kỳ]])=1,LoanAmount,IF(Amortization[[#This Row],[ngày
thanh toán]]="",0,INDEX(Amortization[], ROW()-4,8)))</f>
        <v>5301.7605185652719</v>
      </c>
      <c r="E359" s="19">
        <f ca="1">IF(ValuesEntered,IF(ROW()-ROW(Amortization[[#Headers],[lãi suất]])=1,-IPMT(InterestRate/12,1,DurationOfLoan-ROWS($C$4:C359)+1,Amortization[[#This Row],[số dư
đầu kỳ]]),IFERROR(-IPMT(InterestRate/12,1,Amortization[[#This Row],['#
còn lại]],D360),0)),0)</f>
        <v>17.709199755701455</v>
      </c>
      <c r="F359" s="19">
        <f ca="1">IFERROR(IF(AND(ValuesEntered,Amortization[[#This Row],[ngày
thanh toán]]&lt;&gt;""),-PPMT(InterestRate/12,1,DurationOfLoan-ROWS($C$4:C359)+1,Amortization[[#This Row],[số dư
đầu kỳ]]),""),0)</f>
        <v>1051.5525771969224</v>
      </c>
      <c r="G359" s="19">
        <f ca="1">IF(Amortization[[#This Row],[ngày
thanh toán]]="",0,PropertyTaxAmount)</f>
        <v>375</v>
      </c>
      <c r="H359" s="19">
        <f ca="1">IF(Amortization[[#This Row],[ngày
thanh toán]]="",0,Amortization[[#This Row],[lãi suất]]+Amortization[[#This Row],[gốc]]+Amortization[[#This Row],[thuế
bất động sản]])</f>
        <v>1444.2617769526239</v>
      </c>
      <c r="I359" s="19">
        <f ca="1">IF(Amortization[[#This Row],[ngày
thanh toán]]="",0,Amortization[[#This Row],[số dư
đầu kỳ]]-Amortization[[#This Row],[gốc]])</f>
        <v>4250.2079413683496</v>
      </c>
      <c r="J359" s="23">
        <f ca="1">IF(Amortization[[#This Row],[số dư
cuối kỳ]]&gt;0,LastRow-ROW(),0)</f>
        <v>4</v>
      </c>
    </row>
    <row r="360" spans="2:10" ht="15" customHeight="1" x14ac:dyDescent="0.25">
      <c r="B360" s="22">
        <f>ROWS($B$4:B360)</f>
        <v>357</v>
      </c>
      <c r="C360" s="13">
        <f ca="1">IF(ValuesEntered,IF(Amortization[[#This Row],['#]]&lt;=DurationOfLoan,IF(ROW()-ROW(Amortization[[#Headers],[ngày
thanh toán]])=1,LoanStart,IF(I359&gt;0,EDATE(C359,1),"")),""),"")</f>
        <v>54185</v>
      </c>
      <c r="D360" s="19">
        <f ca="1">IF(ROW()-ROW(Amortization[[#Headers],[số dư
đầu kỳ]])=1,LoanAmount,IF(Amortization[[#This Row],[ngày
thanh toán]]="",0,INDEX(Amortization[], ROW()-4,8)))</f>
        <v>4250.2079413683496</v>
      </c>
      <c r="E360" s="19">
        <f ca="1">IF(ValuesEntered,IF(ROW()-ROW(Amortization[[#Headers],[lãi suất]])=1,-IPMT(InterestRate/12,1,DurationOfLoan-ROWS($C$4:C360)+1,Amortization[[#This Row],[số dư
đầu kỳ]]),IFERROR(-IPMT(InterestRate/12,1,Amortization[[#This Row],['#
còn lại]],D361),0)),0)</f>
        <v>13.309474562915721</v>
      </c>
      <c r="F360" s="19">
        <f ca="1">IFERROR(IF(AND(ValuesEntered,Amortization[[#This Row],[ngày
thanh toán]]&lt;&gt;""),-PPMT(InterestRate/12,1,DurationOfLoan-ROWS($C$4:C360)+1,Amortization[[#This Row],[số dư
đầu kỳ]]),""),0)</f>
        <v>1055.9340462685764</v>
      </c>
      <c r="G360" s="19">
        <f ca="1">IF(Amortization[[#This Row],[ngày
thanh toán]]="",0,PropertyTaxAmount)</f>
        <v>375</v>
      </c>
      <c r="H360" s="19">
        <f ca="1">IF(Amortization[[#This Row],[ngày
thanh toán]]="",0,Amortization[[#This Row],[lãi suất]]+Amortization[[#This Row],[gốc]]+Amortization[[#This Row],[thuế
bất động sản]])</f>
        <v>1444.2435208314921</v>
      </c>
      <c r="I360" s="19">
        <f ca="1">IF(Amortization[[#This Row],[ngày
thanh toán]]="",0,Amortization[[#This Row],[số dư
đầu kỳ]]-Amortization[[#This Row],[gốc]])</f>
        <v>3194.2738950997732</v>
      </c>
      <c r="J360" s="23">
        <f ca="1">IF(Amortization[[#This Row],[số dư
cuối kỳ]]&gt;0,LastRow-ROW(),0)</f>
        <v>3</v>
      </c>
    </row>
    <row r="361" spans="2:10" ht="15" customHeight="1" x14ac:dyDescent="0.25">
      <c r="B361" s="22">
        <f>ROWS($B$4:B361)</f>
        <v>358</v>
      </c>
      <c r="C361" s="13">
        <f ca="1">IF(ValuesEntered,IF(Amortization[[#This Row],['#]]&lt;=DurationOfLoan,IF(ROW()-ROW(Amortization[[#Headers],[ngày
thanh toán]])=1,LoanStart,IF(I360&gt;0,EDATE(C360,1),"")),""),"")</f>
        <v>54216</v>
      </c>
      <c r="D361" s="19">
        <f ca="1">IF(ROW()-ROW(Amortization[[#Headers],[số dư
đầu kỳ]])=1,LoanAmount,IF(Amortization[[#This Row],[ngày
thanh toán]]="",0,INDEX(Amortization[], ROW()-4,8)))</f>
        <v>3194.2738950997732</v>
      </c>
      <c r="E361" s="19">
        <f ca="1">IF(ValuesEntered,IF(ROW()-ROW(Amortization[[#Headers],[lãi suất]])=1,-IPMT(InterestRate/12,1,DurationOfLoan-ROWS($C$4:C361)+1,Amortization[[#This Row],[số dư
đầu kỳ]]),IFERROR(-IPMT(InterestRate/12,1,Amortization[[#This Row],['#
còn lại]],D362),0)),0)</f>
        <v>8.8914171818267125</v>
      </c>
      <c r="F361" s="19">
        <f ca="1">IFERROR(IF(AND(ValuesEntered,Amortization[[#This Row],[ngày
thanh toán]]&lt;&gt;""),-PPMT(InterestRate/12,1,DurationOfLoan-ROWS($C$4:C361)+1,Amortization[[#This Row],[số dư
đầu kỳ]]),""),0)</f>
        <v>1060.3337714613619</v>
      </c>
      <c r="G361" s="19">
        <f ca="1">IF(Amortization[[#This Row],[ngày
thanh toán]]="",0,PropertyTaxAmount)</f>
        <v>375</v>
      </c>
      <c r="H361" s="19">
        <f ca="1">IF(Amortization[[#This Row],[ngày
thanh toán]]="",0,Amortization[[#This Row],[lãi suất]]+Amortization[[#This Row],[gốc]]+Amortization[[#This Row],[thuế
bất động sản]])</f>
        <v>1444.2251886431886</v>
      </c>
      <c r="I361" s="19">
        <f ca="1">IF(Amortization[[#This Row],[ngày
thanh toán]]="",0,Amortization[[#This Row],[số dư
đầu kỳ]]-Amortization[[#This Row],[gốc]])</f>
        <v>2133.940123638411</v>
      </c>
      <c r="J361" s="23">
        <f ca="1">IF(Amortization[[#This Row],[số dư
cuối kỳ]]&gt;0,LastRow-ROW(),0)</f>
        <v>2</v>
      </c>
    </row>
    <row r="362" spans="2:10" ht="15" customHeight="1" x14ac:dyDescent="0.25">
      <c r="B362" s="22">
        <f>ROWS($B$4:B362)</f>
        <v>359</v>
      </c>
      <c r="C362" s="13">
        <f ca="1">IF(ValuesEntered,IF(Amortization[[#This Row],['#]]&lt;=DurationOfLoan,IF(ROW()-ROW(Amortization[[#Headers],[ngày
thanh toán]])=1,LoanStart,IF(I361&gt;0,EDATE(C361,1),"")),""),"")</f>
        <v>54246</v>
      </c>
      <c r="D362" s="19">
        <f ca="1">IF(ROW()-ROW(Amortization[[#Headers],[số dư
đầu kỳ]])=1,LoanAmount,IF(Amortization[[#This Row],[ngày
thanh toán]]="",0,INDEX(Amortization[], ROW()-4,8)))</f>
        <v>2133.940123638411</v>
      </c>
      <c r="E362" s="19">
        <f ca="1">IF(ValuesEntered,IF(ROW()-ROW(Amortization[[#Headers],[lãi suất]])=1,-IPMT(InterestRate/12,1,DurationOfLoan-ROWS($C$4:C362)+1,Amortization[[#This Row],[số dư
đầu kỳ]]),IFERROR(-IPMT(InterestRate/12,1,Amortization[[#This Row],['#
còn lại]],D363),0)),0)</f>
        <v>4.454951228316502</v>
      </c>
      <c r="F362" s="19">
        <f ca="1">IFERROR(IF(AND(ValuesEntered,Amortization[[#This Row],[ngày
thanh toán]]&lt;&gt;""),-PPMT(InterestRate/12,1,DurationOfLoan-ROWS($C$4:C362)+1,Amortization[[#This Row],[số dư
đầu kỳ]]),""),0)</f>
        <v>1064.7518288424505</v>
      </c>
      <c r="G362" s="19">
        <f ca="1">IF(Amortization[[#This Row],[ngày
thanh toán]]="",0,PropertyTaxAmount)</f>
        <v>375</v>
      </c>
      <c r="H362" s="19">
        <f ca="1">IF(Amortization[[#This Row],[ngày
thanh toán]]="",0,Amortization[[#This Row],[lãi suất]]+Amortization[[#This Row],[gốc]]+Amortization[[#This Row],[thuế
bất động sản]])</f>
        <v>1444.2067800707671</v>
      </c>
      <c r="I362" s="19">
        <f ca="1">IF(Amortization[[#This Row],[ngày
thanh toán]]="",0,Amortization[[#This Row],[số dư
đầu kỳ]]-Amortization[[#This Row],[gốc]])</f>
        <v>1069.1882947959605</v>
      </c>
      <c r="J362" s="23">
        <f ca="1">IF(Amortization[[#This Row],[số dư
cuối kỳ]]&gt;0,LastRow-ROW(),0)</f>
        <v>1</v>
      </c>
    </row>
    <row r="363" spans="2:10" ht="15" customHeight="1" x14ac:dyDescent="0.25">
      <c r="B363" s="22">
        <f>ROWS($B$4:B363)</f>
        <v>360</v>
      </c>
      <c r="C363" s="13">
        <f ca="1">IF(ValuesEntered,IF(Amortization[[#This Row],['#]]&lt;=DurationOfLoan,IF(ROW()-ROW(Amortization[[#Headers],[ngày
thanh toán]])=1,LoanStart,IF(I362&gt;0,EDATE(C362,1),"")),""),"")</f>
        <v>54277</v>
      </c>
      <c r="D363" s="19">
        <f ca="1">IF(ROW()-ROW(Amortization[[#Headers],[số dư
đầu kỳ]])=1,LoanAmount,IF(Amortization[[#This Row],[ngày
thanh toán]]="",0,INDEX(Amortization[], ROW()-4,8)))</f>
        <v>1069.1882947959605</v>
      </c>
      <c r="E363" s="19">
        <f ca="1">IF(ValuesEntered,IF(ROW()-ROW(Amortization[[#Headers],[lãi suất]])=1,-IPMT(InterestRate/12,1,DurationOfLoan-ROWS($C$4:C363)+1,Amortization[[#This Row],[số dư
đầu kỳ]]),IFERROR(-IPMT(InterestRate/12,1,Amortization[[#This Row],['#
còn lại]],D364),0)),0)</f>
        <v>0</v>
      </c>
      <c r="F363" s="19">
        <f ca="1">IFERROR(IF(AND(ValuesEntered,Amortization[[#This Row],[ngày
thanh toán]]&lt;&gt;""),-PPMT(InterestRate/12,1,DurationOfLoan-ROWS($C$4:C363)+1,Amortization[[#This Row],[số dư
đầu kỳ]]),""),0)</f>
        <v>1069.1882947959607</v>
      </c>
      <c r="G363" s="19">
        <f ca="1">IF(Amortization[[#This Row],[ngày
thanh toán]]="",0,PropertyTaxAmount)</f>
        <v>375</v>
      </c>
      <c r="H363" s="19">
        <f ca="1">IF(Amortization[[#This Row],[ngày
thanh toán]]="",0,Amortization[[#This Row],[lãi suất]]+Amortization[[#This Row],[gốc]]+Amortization[[#This Row],[thuế
bất động sản]])</f>
        <v>1444.1882947959607</v>
      </c>
      <c r="I363" s="19">
        <f ca="1">IF(Amortization[[#This Row],[ngày
thanh toán]]="",0,Amortization[[#This Row],[số dư
đầu kỳ]]-Amortization[[#This Row],[gốc]])</f>
        <v>-2.2737367544323206E-13</v>
      </c>
      <c r="J363" s="23">
        <f ca="1">IF(Amortization[[#This Row],[số dư
cuối kỳ]]&gt;0,LastRow-ROW(),0)</f>
        <v>0</v>
      </c>
    </row>
  </sheetData>
  <sheetProtection selectLockedCells="1"/>
  <mergeCells count="2">
    <mergeCell ref="B1:J1"/>
    <mergeCell ref="B2:J2"/>
  </mergeCells>
  <conditionalFormatting sqref="B4:J363">
    <cfRule type="expression" dxfId="10" priority="1">
      <formula>$C4=""</formula>
    </cfRule>
  </conditionalFormatting>
  <dataValidations count="11">
    <dataValidation allowBlank="1" showInputMessage="1" showErrorMessage="1" prompt="Bảng thanh toán nợ được tính toán từ trang tính Tính toán thế chấp. Thêm các khoản thanh toán bổ sung bằng cách chèn hàng mới vào bảng này. Nhập ngày thanh toán &amp; các cột sẽ cập nhật tự động" sqref="A1" xr:uid="{00000000-0002-0000-0100-000000000000}"/>
    <dataValidation allowBlank="1" showInputMessage="1" showErrorMessage="1" prompt="Số thanh toán nằm trong cột này. Thêm các khoản thanh toán bổ sung bằng cách thêm một hàng mới, rồi nhập ngày thanh toán. Các cột sẽ cập nhật tự động" sqref="B3" xr:uid="{00000000-0002-0000-0100-000001000000}"/>
    <dataValidation allowBlank="1" showInputMessage="1" showErrorMessage="1" prompt="Ngày thanh toán được cập nhật tự động trong cột này" sqref="C3" xr:uid="{00000000-0002-0000-0100-000002000000}"/>
    <dataValidation allowBlank="1" showInputMessage="1" showErrorMessage="1" prompt="Số dư đầu kỳ và số dư đã điều chỉnh khi thanh toán được áp dụng đều sẽ được cập nhật tự động trong cột này" sqref="D3" xr:uid="{00000000-0002-0000-0100-000003000000}"/>
    <dataValidation allowBlank="1" showInputMessage="1" showErrorMessage="1" prompt="Phân tích lãi được cập nhật tự động trong cột này" sqref="E3" xr:uid="{00000000-0002-0000-0100-000004000000}"/>
    <dataValidation allowBlank="1" showInputMessage="1" showErrorMessage="1" prompt="Số tiền thanh toán được áp dụng cho khoản thanh toán gốc được cập nhật tự động trong cột này" sqref="F3" xr:uid="{00000000-0002-0000-0100-000005000000}"/>
    <dataValidation allowBlank="1" showInputMessage="1" showErrorMessage="1" prompt="Khoản thanh toán thuế bất động sản được nhập vào ô E8 trên trang tính Tính toán thế chấp sẽ cập nhật tự động trong cột này " sqref="G3" xr:uid="{00000000-0002-0000-0100-000006000000}"/>
    <dataValidation allowBlank="1" showInputMessage="1" showErrorMessage="1" prompt="Tổng thanh toán được điều chỉnh tự động trong cột này dựa trên lãi suất, tiền gốc và số tiền thuế bất động sản trong cột E, F và G" sqref="H3" xr:uid="{00000000-0002-0000-0100-000007000000}"/>
    <dataValidation allowBlank="1" showInputMessage="1" showErrorMessage="1" prompt="Số dư cuối kỳ được điều chỉnh cho tổng thanh toán sẽ được cập nhật tự động trong cột này" sqref="I3" xr:uid="{00000000-0002-0000-0100-000008000000}"/>
    <dataValidation allowBlank="1" showInputMessage="1" showErrorMessage="1" prompt="Số lần thanh toán còn lại sẽ được cập nhật tự động trong cột này, bên dưới đầu đề này dựa trên Thời hạn vay trong trang tính Tính toán thế chấp &amp; số lần thanh toán được áp dụng cho khoản vay" sqref="J3" xr:uid="{00000000-0002-0000-0100-000009000000}"/>
    <dataValidation allowBlank="1" showInputMessage="1" showErrorMessage="1" prompt="Tiêu đề của trang tính này nằm trong ô này và ô bên dưới" sqref="B1:J1" xr:uid="{00000000-0002-0000-0100-00000A000000}"/>
  </dataValidations>
  <printOptions horizontalCentered="1"/>
  <pageMargins left="0.25" right="0.25" top="0.75" bottom="0.75" header="0.3" footer="0.3"/>
  <pageSetup paperSize="9" scale="7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Tính toán Thế chấp</vt:lpstr>
      <vt:lpstr>Bảng Thanh toán nợ</vt:lpstr>
      <vt:lpstr>DurationOfLoan</vt:lpstr>
      <vt:lpstr>interest</vt:lpstr>
      <vt:lpstr>InterestRate</vt:lpstr>
      <vt:lpstr>LoanAmount</vt:lpstr>
      <vt:lpstr>LoanStart</vt:lpstr>
      <vt:lpstr>MonthlyLoanPayment</vt:lpstr>
      <vt:lpstr>NoPaymentsRemaining</vt:lpstr>
      <vt:lpstr>'Bảng Thanh toán nợ'!Print_Titles</vt:lpstr>
      <vt:lpstr>PropertyTaxAmount</vt:lpstr>
      <vt:lpstr>total_interest_paid</vt:lpstr>
      <vt:lpstr>total_loan_payment</vt:lpstr>
      <vt:lpstr>total_payments</vt:lpstr>
      <vt:lpstr>ValueOfHome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Zakia Lu</cp:lastModifiedBy>
  <dcterms:created xsi:type="dcterms:W3CDTF">2017-09-21T04:13:40Z</dcterms:created>
  <dcterms:modified xsi:type="dcterms:W3CDTF">2018-05-10T02:30:51Z</dcterms:modified>
  <cp:version/>
</cp:coreProperties>
</file>