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575"/>
  </bookViews>
  <sheets>
    <sheet name="Utgiftsrapport" sheetId="1" r:id="rId1"/>
  </sheets>
  <definedNames>
    <definedName name="KilometerSats">Utgiftsrapport!$L$3</definedName>
    <definedName name="Kolonnetittel1">Utgifter[[#Headers],[Dato]]</definedName>
    <definedName name="TotalRefusjonForfalt">Utgifter[[#Totals],[Totalt]]</definedName>
    <definedName name="_xlnm.Print_Titles" localSheetId="0">Utgiftsrapport!$9:$9</definedName>
  </definedNames>
  <calcPr calcId="162913"/>
</workbook>
</file>

<file path=xl/calcChain.xml><?xml version="1.0" encoding="utf-8"?>
<calcChain xmlns="http://schemas.openxmlformats.org/spreadsheetml/2006/main">
  <c r="B13" i="1" l="1"/>
  <c r="N10" i="1" l="1"/>
  <c r="N11" i="1"/>
  <c r="N12" i="1"/>
  <c r="N13" i="1"/>
  <c r="J10" i="1"/>
  <c r="J11" i="1"/>
  <c r="J12" i="1"/>
  <c r="J13" i="1"/>
  <c r="E14" i="1"/>
  <c r="F14" i="1"/>
  <c r="G14" i="1"/>
  <c r="H14" i="1"/>
  <c r="I14" i="1"/>
  <c r="K14" i="1"/>
  <c r="D14" i="1"/>
  <c r="G5" i="1" l="1"/>
  <c r="B12" i="1"/>
  <c r="B11" i="1"/>
  <c r="B10" i="1"/>
  <c r="C7" i="1" l="1"/>
  <c r="J14" i="1"/>
  <c r="N14" i="1" l="1"/>
  <c r="L5" i="1" s="1"/>
</calcChain>
</file>

<file path=xl/sharedStrings.xml><?xml version="1.0" encoding="utf-8"?>
<sst xmlns="http://schemas.openxmlformats.org/spreadsheetml/2006/main" count="33" uniqueCount="30">
  <si>
    <t>Rapport om reiseutgifter</t>
  </si>
  <si>
    <t>Navn</t>
  </si>
  <si>
    <t>Avdeling</t>
  </si>
  <si>
    <t>Periode</t>
  </si>
  <si>
    <t>Dato</t>
  </si>
  <si>
    <t>Totalt</t>
  </si>
  <si>
    <t>Kim Ambercrombie</t>
  </si>
  <si>
    <t>Salg</t>
  </si>
  <si>
    <t>Beskrivelse av utgift</t>
  </si>
  <si>
    <t>Reise til kundekontor</t>
  </si>
  <si>
    <t>Lunsj med kunde</t>
  </si>
  <si>
    <t>Ettermiddagskurs</t>
  </si>
  <si>
    <t>Reise til flyplass</t>
  </si>
  <si>
    <t>Autorisert av</t>
  </si>
  <si>
    <t>Sendt den</t>
  </si>
  <si>
    <t>Flyreise</t>
  </si>
  <si>
    <t>Overnatting</t>
  </si>
  <si>
    <t>Yossi Banai</t>
  </si>
  <si>
    <t>Måltider og tips</t>
  </si>
  <si>
    <t>Konferanse og kurs</t>
  </si>
  <si>
    <t>Refusjon per kilometer</t>
  </si>
  <si>
    <t>Total refusjon forfalt</t>
  </si>
  <si>
    <t>Kilometer</t>
  </si>
  <si>
    <t>Kilometerrefusjon</t>
  </si>
  <si>
    <t>Diverse</t>
  </si>
  <si>
    <t>Valutakurs</t>
  </si>
  <si>
    <t>Utgiftsvaluta</t>
  </si>
  <si>
    <t>CAD</t>
  </si>
  <si>
    <t>Bakketransport  
(drivstoff, leiebil, taxi)</t>
  </si>
  <si>
    <t>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</si>
</sst>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kr&quot;\ #,##0.00;\-&quot;kr&quot;\ #,##0.00"/>
    <numFmt numFmtId="164" formatCode="_(&quot;$&quot;* #,##0.00_);_(&quot;$&quot;* \(#,##0.00\);_(&quot;$&quot;* &quot;-&quot;??_);_(@_)"/>
    <numFmt numFmtId="165" formatCode="&quot;$&quot;#,##0.00"/>
    <numFmt numFmtId="166" formatCode="&quot;kr&quot;\ #,##0.00"/>
  </numFmts>
  <fonts count="1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8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32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4" fontId="7" fillId="0" borderId="0" xfId="6" applyProtection="1">
      <alignment horizontal="right" vertical="center" wrapText="1" indent="1"/>
      <protection locked="0"/>
    </xf>
    <xf numFmtId="4" fontId="7" fillId="0" borderId="0" xfId="6" applyProtection="1">
      <alignment horizontal="right" vertical="center" wrapText="1" indent="1"/>
    </xf>
    <xf numFmtId="0" fontId="10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6" borderId="0" xfId="8">
      <alignment horizontal="center" vertical="top" wrapText="1"/>
    </xf>
    <xf numFmtId="14" fontId="0" fillId="0" borderId="8" xfId="16" applyNumberFormat="1" applyFont="1" applyFill="1" applyAlignment="1">
      <alignment horizontal="left" vertical="center" indent="1"/>
    </xf>
    <xf numFmtId="14" fontId="7" fillId="0" borderId="0" xfId="15" applyBorder="1">
      <alignment horizontal="left" vertical="center" indent="1"/>
      <protection locked="0"/>
    </xf>
    <xf numFmtId="0" fontId="0" fillId="0" borderId="0" xfId="17" applyFont="1" applyFill="1" applyBorder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4" fontId="7" fillId="0" borderId="0" xfId="6">
      <alignment horizontal="right" vertical="center" wrapText="1" indent="1"/>
    </xf>
    <xf numFmtId="7" fontId="0" fillId="0" borderId="0" xfId="12" applyFont="1" applyFill="1" applyBorder="1" applyProtection="1">
      <alignment horizontal="right" vertical="center" indent="1"/>
    </xf>
    <xf numFmtId="0" fontId="3" fillId="2" borderId="0" xfId="13" applyProtection="1">
      <alignment horizontal="right" vertical="center"/>
      <protection locked="0"/>
    </xf>
    <xf numFmtId="0" fontId="0" fillId="0" borderId="0" xfId="0" applyBorder="1">
      <alignment horizontal="left" vertical="center" wrapText="1" indent="1"/>
    </xf>
    <xf numFmtId="0" fontId="9" fillId="0" borderId="0" xfId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16" applyFont="1" applyFill="1">
      <alignment horizontal="left" vertical="center" wrapText="1" indent="1"/>
    </xf>
    <xf numFmtId="166" fontId="0" fillId="0" borderId="0" xfId="0" applyNumberFormat="1" applyFont="1" applyFill="1" applyBorder="1" applyAlignment="1" applyProtection="1">
      <alignment horizontal="right" vertical="center" indent="1"/>
    </xf>
    <xf numFmtId="0" fontId="9" fillId="0" borderId="9" xfId="1" applyBorder="1">
      <alignment horizontal="right" vertical="center"/>
    </xf>
    <xf numFmtId="0" fontId="9" fillId="0" borderId="0" xfId="1">
      <alignment horizontal="right" vertical="center"/>
    </xf>
    <xf numFmtId="0" fontId="9" fillId="0" borderId="10" xfId="1" applyBorder="1">
      <alignment horizontal="right" vertical="center"/>
    </xf>
    <xf numFmtId="0" fontId="3" fillId="2" borderId="0" xfId="13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14" fontId="7" fillId="0" borderId="8" xfId="16" applyNumberFormat="1" applyAlignment="1">
      <alignment horizontal="left" vertical="center" indent="1"/>
    </xf>
    <xf numFmtId="7" fontId="7" fillId="0" borderId="8" xfId="16" applyNumberFormat="1" applyFont="1" applyFill="1" applyAlignment="1">
      <alignment horizontal="right" vertical="center" indent="1"/>
    </xf>
  </cellXfs>
  <cellStyles count="18">
    <cellStyle name="40 % – uthevingsfarge 6" xfId="5" builtinId="51" customBuiltin="1"/>
    <cellStyle name="Beregning" xfId="11" builtinId="22" customBuiltin="1"/>
    <cellStyle name="Dato" xfId="15"/>
    <cellStyle name="Forklarende tekst" xfId="2" builtinId="53" customBuiltin="1"/>
    <cellStyle name="Inndata" xfId="6" builtinId="20" customBuiltin="1"/>
    <cellStyle name="Inndataboks" xfId="16"/>
    <cellStyle name="Normal" xfId="0" builtinId="0" customBuiltin="1"/>
    <cellStyle name="Overskrift 1" xfId="1" builtinId="16" customBuiltin="1"/>
    <cellStyle name="Overskrift 2" xfId="8" builtinId="17" customBuiltin="1"/>
    <cellStyle name="Overskrift 3" xfId="9" builtinId="18" hidden="1" customBuiltin="1"/>
    <cellStyle name="Overskrift 4" xfId="14" builtinId="19" hidden="1" customBuiltin="1"/>
    <cellStyle name="Tittel" xfId="13" builtinId="15" customBuiltin="1"/>
    <cellStyle name="Totalt" xfId="3" builtinId="25" customBuiltin="1"/>
    <cellStyle name="Utdata" xfId="7" builtinId="21" customBuiltin="1"/>
    <cellStyle name="Uthevingsfarge6" xfId="4" builtinId="49" customBuiltin="1"/>
    <cellStyle name="Valuta" xfId="12" builtinId="4" customBuiltin="1"/>
    <cellStyle name="Valuta [0]" xfId="10" builtinId="7" customBuiltin="1"/>
    <cellStyle name="Valutakurs" xfId="17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6" formatCode="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Rapport om reiseutgifter" defaultPivotStyle="PivotStyleLight16">
    <tableStyle name="Rapport om reiseutgifter" pivot="0" count="3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3</xdr:col>
      <xdr:colOff>313170</xdr:colOff>
      <xdr:row>1</xdr:row>
      <xdr:rowOff>42430</xdr:rowOff>
    </xdr:to>
    <xdr:grpSp>
      <xdr:nvGrpSpPr>
        <xdr:cNvPr id="1027" name="Gruppe 3" descr="Fly, buss og bi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38356" y="0"/>
          <a:ext cx="2851439" cy="994930"/>
          <a:chOff x="110" y="24"/>
          <a:chExt cx="173" cy="62"/>
        </a:xfrm>
      </xdr:grpSpPr>
      <xdr:sp macro="" textlink="">
        <xdr:nvSpPr>
          <xdr:cNvPr id="1026" name="Autofigur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ktangel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ihåndsform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rihånds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ihånds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ihånds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ihånds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ihånds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ihånds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ihåndsform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ihånds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rihåndsform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rihåndsform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ihånds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ihånds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ihånds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rihåndsform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ihånds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Utgifter" displayName="Utgifter" ref="B9:N14" totalsRowCount="1">
  <autoFilter ref="B9:N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ato" totalsRowLabel="Totalt" totalsRowDxfId="14"/>
    <tableColumn id="2" name="Beskrivelse av utgift" totalsRowDxfId="13"/>
    <tableColumn id="3" name="Flyreise" totalsRowFunction="sum" totalsRowDxfId="12"/>
    <tableColumn id="4" name="Overnatting" totalsRowFunction="sum" totalsRowDxfId="11"/>
    <tableColumn id="5" name="Bakketransport  _x000a_(drivstoff, leiebil, taxi)" totalsRowFunction="sum" totalsRowDxfId="10"/>
    <tableColumn id="6" name="Måltider og tips" totalsRowFunction="sum" totalsRowDxfId="9"/>
    <tableColumn id="7" name="Konferanse og kurs" totalsRowFunction="sum" totalsRowDxfId="8"/>
    <tableColumn id="8" name="Kilometer" totalsRowFunction="sum" totalsRowDxfId="7"/>
    <tableColumn id="9" name="Kilometerrefusjon" totalsRowFunction="sum" dataDxfId="6" totalsRowDxfId="5">
      <calculatedColumnFormula>IF(Utgiftsrapport!I10&lt;&gt;"",Utgiftsrapport!I10*KilometerSats,"")</calculatedColumnFormula>
    </tableColumn>
    <tableColumn id="10" name="Diverse" totalsRowFunction="sum" totalsRowDxfId="4"/>
    <tableColumn id="11" name="Valutakurs" totalsRowDxfId="3"/>
    <tableColumn id="12" name="Utgiftsvaluta" totalsRowDxfId="2"/>
    <tableColumn id="13" name="Totalt" totalsRowFunction="sum" dataDxfId="1" totalsRowDxfId="0">
      <calculatedColumnFormula>IFERROR(IF(OR(Utgiftsrapport!$L10="",Utgiftsrapport!$L10=1),SUM(Utgiftsrapport!$J10:$K10,Utgiftsrapport!$D10:$H10)*1,SUM(Utgiftsrapport!$J10:$K10,Utgiftsrapport!$D10:$H10)/Utgiftsrapport!$L10),"")</calculatedColumnFormula>
    </tableColumn>
  </tableColumns>
  <tableStyleInfo name="Rapport om reiseutgifter" showFirstColumn="0" showLastColumn="0" showRowStripes="1" showColumnStripes="0"/>
  <extLst>
    <ext xmlns:x14="http://schemas.microsoft.com/office/spreadsheetml/2009/9/main" uri="{504A1905-F514-4f6f-8877-14C23A59335A}">
      <x14:table altTextSummary="Liste over utgiftsdetaljer som dato, beskrivelse, flyreise, overnatting, bakketransport, måltider og tips, konferanser og kurs, kilometer, kilometerrefusjon, diverse, valutakurs, utgiftsvaluta og total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14"/>
  <sheetViews>
    <sheetView showGridLines="0" tabSelected="1" zoomScaleNormal="100" workbookViewId="0"/>
  </sheetViews>
  <sheetFormatPr baseColWidth="10" defaultColWidth="11.5" defaultRowHeight="30" customHeight="1" x14ac:dyDescent="0.25"/>
  <cols>
    <col min="1" max="1" width="2.625" customWidth="1"/>
    <col min="2" max="2" width="12.375" customWidth="1"/>
    <col min="3" max="3" width="30.625" customWidth="1"/>
    <col min="4" max="4" width="13.75" customWidth="1"/>
    <col min="5" max="5" width="11.625" customWidth="1"/>
    <col min="6" max="6" width="20.25" customWidth="1"/>
    <col min="7" max="7" width="13.625" customWidth="1"/>
    <col min="8" max="8" width="18.875" customWidth="1"/>
    <col min="9" max="9" width="11.625" customWidth="1"/>
    <col min="10" max="10" width="16.375" customWidth="1"/>
    <col min="11" max="11" width="14.5" customWidth="1"/>
    <col min="12" max="12" width="15" customWidth="1"/>
    <col min="13" max="13" width="11.625" customWidth="1"/>
    <col min="14" max="14" width="16.5" customWidth="1"/>
    <col min="15" max="15" width="2.625" customWidth="1"/>
  </cols>
  <sheetData>
    <row r="1" spans="2:14" ht="75" customHeight="1" x14ac:dyDescent="0.25">
      <c r="B1" s="28" t="s">
        <v>0</v>
      </c>
      <c r="C1" s="28"/>
      <c r="D1" s="28"/>
      <c r="E1" s="28"/>
      <c r="F1" s="28"/>
      <c r="G1" s="16"/>
      <c r="H1" s="16"/>
      <c r="I1" s="16"/>
      <c r="J1" s="1"/>
      <c r="K1" s="1"/>
      <c r="L1" s="1"/>
      <c r="M1" s="1"/>
      <c r="N1" s="1"/>
    </row>
    <row r="2" spans="2:14" ht="15" customHeight="1" x14ac:dyDescent="0.25">
      <c r="B2" s="17"/>
    </row>
    <row r="3" spans="2:14" ht="30" customHeight="1" x14ac:dyDescent="0.25">
      <c r="B3" s="18" t="s">
        <v>1</v>
      </c>
      <c r="C3" s="23" t="s">
        <v>6</v>
      </c>
      <c r="D3" s="25" t="s">
        <v>13</v>
      </c>
      <c r="E3" s="26"/>
      <c r="F3" s="27"/>
      <c r="G3" s="29" t="s">
        <v>17</v>
      </c>
      <c r="H3" s="29"/>
      <c r="I3" s="25" t="s">
        <v>20</v>
      </c>
      <c r="J3" s="26"/>
      <c r="K3" s="27"/>
      <c r="L3" s="31">
        <v>0.32</v>
      </c>
      <c r="M3" s="19"/>
    </row>
    <row r="4" spans="2:14" ht="8.1" customHeight="1" x14ac:dyDescent="0.25">
      <c r="B4" s="17"/>
      <c r="F4" s="17"/>
      <c r="G4" s="20"/>
      <c r="H4" s="21"/>
      <c r="J4" s="17"/>
      <c r="K4" s="17"/>
    </row>
    <row r="5" spans="2:14" ht="30" customHeight="1" x14ac:dyDescent="0.25">
      <c r="B5" s="18" t="s">
        <v>2</v>
      </c>
      <c r="C5" s="23" t="s">
        <v>7</v>
      </c>
      <c r="D5" s="25" t="s">
        <v>14</v>
      </c>
      <c r="E5" s="26"/>
      <c r="F5" s="27"/>
      <c r="G5" s="30">
        <f ca="1">TODAY()</f>
        <v>43119</v>
      </c>
      <c r="H5" s="30"/>
      <c r="I5" s="25" t="s">
        <v>21</v>
      </c>
      <c r="J5" s="26"/>
      <c r="K5" s="27"/>
      <c r="L5" s="31">
        <f>TotalRefusjonForfalt</f>
        <v>4241.1352866242041</v>
      </c>
      <c r="M5" s="19"/>
    </row>
    <row r="6" spans="2:14" ht="8.1" customHeight="1" x14ac:dyDescent="0.25">
      <c r="B6" s="17"/>
      <c r="C6" s="22"/>
      <c r="D6" s="17"/>
      <c r="E6" s="17"/>
      <c r="F6" s="17"/>
      <c r="L6" s="21"/>
    </row>
    <row r="7" spans="2:14" ht="30" customHeight="1" x14ac:dyDescent="0.25">
      <c r="B7" s="18" t="s">
        <v>3</v>
      </c>
      <c r="C7" s="10" t="str">
        <f ca="1">IF(MIN(B10:B13)=MAX(B10:B13),TEXT(MIN(B10:B13),"dd.mm.åå"),"Fra "&amp;TEXT(MIN(B10:B13),"dd.mm.åå")&amp;" til "&amp;TEXT(MAX(B10:B13),"dd.mm.åå"))</f>
        <v>Fra 20.12.17 til 25.12.17</v>
      </c>
      <c r="D7" s="17"/>
      <c r="E7" s="17"/>
      <c r="F7" s="17"/>
    </row>
    <row r="8" spans="2:14" ht="15" customHeight="1" x14ac:dyDescent="0.25">
      <c r="B8" s="17"/>
      <c r="C8" s="21"/>
      <c r="F8" s="17"/>
      <c r="G8" s="17"/>
      <c r="H8" s="17"/>
    </row>
    <row r="9" spans="2:14" ht="39.75" customHeight="1" x14ac:dyDescent="0.25">
      <c r="B9" s="4" t="s">
        <v>4</v>
      </c>
      <c r="C9" s="9" t="s">
        <v>8</v>
      </c>
      <c r="D9" s="9" t="s">
        <v>15</v>
      </c>
      <c r="E9" s="9" t="s">
        <v>16</v>
      </c>
      <c r="F9" s="9" t="s">
        <v>28</v>
      </c>
      <c r="G9" s="9" t="s">
        <v>18</v>
      </c>
      <c r="H9" s="9" t="s">
        <v>19</v>
      </c>
      <c r="I9" s="9" t="s">
        <v>22</v>
      </c>
      <c r="J9" s="9" t="s">
        <v>23</v>
      </c>
      <c r="K9" s="9" t="s">
        <v>24</v>
      </c>
      <c r="L9" s="4" t="s">
        <v>25</v>
      </c>
      <c r="M9" s="4" t="s">
        <v>26</v>
      </c>
      <c r="N9" s="9" t="s">
        <v>5</v>
      </c>
    </row>
    <row r="10" spans="2:14" ht="30" customHeight="1" x14ac:dyDescent="0.25">
      <c r="B10" s="11">
        <f ca="1">TODAY()-30</f>
        <v>43089</v>
      </c>
      <c r="C10" s="5" t="s">
        <v>9</v>
      </c>
      <c r="D10" s="2">
        <v>350</v>
      </c>
      <c r="E10" s="2">
        <v>150</v>
      </c>
      <c r="F10" s="2">
        <v>45</v>
      </c>
      <c r="G10" s="2">
        <v>12</v>
      </c>
      <c r="H10" s="2">
        <v>50</v>
      </c>
      <c r="I10" s="2">
        <v>35</v>
      </c>
      <c r="J10" s="3">
        <f>IF(Utgiftsrapport!I10&lt;&gt;"",Utgiftsrapport!I10*KilometerSats,"")</f>
        <v>11.200000000000001</v>
      </c>
      <c r="K10" s="2"/>
      <c r="L10" s="14">
        <v>0.157</v>
      </c>
      <c r="M10" s="12" t="s">
        <v>27</v>
      </c>
      <c r="N10" s="15">
        <f>IFERROR(IF(OR(Utgiftsrapport!$L10="",Utgiftsrapport!$L10=1),SUM(Utgiftsrapport!$J10:$K10,Utgiftsrapport!$D10:$H10)*1,SUM(Utgiftsrapport!$J10:$K10,Utgiftsrapport!$D10:$H10)/Utgiftsrapport!$L10),"")</f>
        <v>3937.5796178343953</v>
      </c>
    </row>
    <row r="11" spans="2:14" ht="30" customHeight="1" x14ac:dyDescent="0.25">
      <c r="B11" s="11">
        <f t="shared" ref="B11:B12" ca="1" si="0">TODAY()-30</f>
        <v>43089</v>
      </c>
      <c r="C11" s="5" t="s">
        <v>10</v>
      </c>
      <c r="D11" s="2"/>
      <c r="E11" s="2"/>
      <c r="F11" s="2"/>
      <c r="G11" s="2">
        <v>24.3</v>
      </c>
      <c r="H11" s="2"/>
      <c r="I11" s="2">
        <v>12</v>
      </c>
      <c r="J11" s="3">
        <f>IF(Utgiftsrapport!I11&lt;&gt;"",Utgiftsrapport!I11*KilometerSats,"")</f>
        <v>3.84</v>
      </c>
      <c r="K11" s="2"/>
      <c r="L11" s="14">
        <v>0.157</v>
      </c>
      <c r="M11" s="12" t="s">
        <v>27</v>
      </c>
      <c r="N11" s="15">
        <f>IFERROR(IF(OR(Utgiftsrapport!$L11="",Utgiftsrapport!$L11=1),SUM(Utgiftsrapport!$J11:$K11,Utgiftsrapport!$D11:$H11)*1,SUM(Utgiftsrapport!$J11:$K11,Utgiftsrapport!$D11:$H11)/Utgiftsrapport!$L11),"")</f>
        <v>179.23566878980893</v>
      </c>
    </row>
    <row r="12" spans="2:14" ht="30" customHeight="1" x14ac:dyDescent="0.25">
      <c r="B12" s="11">
        <f t="shared" ca="1" si="0"/>
        <v>43089</v>
      </c>
      <c r="C12" s="5" t="s">
        <v>11</v>
      </c>
      <c r="D12" s="2"/>
      <c r="E12" s="2"/>
      <c r="F12" s="2"/>
      <c r="G12" s="2"/>
      <c r="H12" s="2">
        <v>100</v>
      </c>
      <c r="I12" s="2">
        <v>6</v>
      </c>
      <c r="J12" s="3">
        <f>IF(Utgiftsrapport!I12&lt;&gt;"",Utgiftsrapport!I12*KilometerSats,"")</f>
        <v>1.92</v>
      </c>
      <c r="K12" s="2"/>
      <c r="L12" s="14">
        <v>1</v>
      </c>
      <c r="M12" s="12" t="s">
        <v>29</v>
      </c>
      <c r="N12" s="15">
        <f>IFERROR(IF(OR(Utgiftsrapport!$L12="",Utgiftsrapport!$L12=1),SUM(Utgiftsrapport!$J12:$K12,Utgiftsrapport!$D12:$H12)*1,SUM(Utgiftsrapport!$J12:$K12,Utgiftsrapport!$D12:$H12)/Utgiftsrapport!$L12),"")</f>
        <v>101.92</v>
      </c>
    </row>
    <row r="13" spans="2:14" ht="30" customHeight="1" x14ac:dyDescent="0.25">
      <c r="B13" s="11">
        <f ca="1">TODAY()-25</f>
        <v>43094</v>
      </c>
      <c r="C13" s="5" t="s">
        <v>12</v>
      </c>
      <c r="D13" s="2"/>
      <c r="E13" s="2"/>
      <c r="F13" s="2"/>
      <c r="G13" s="2"/>
      <c r="H13" s="2"/>
      <c r="I13" s="2">
        <v>70</v>
      </c>
      <c r="J13" s="3">
        <f>IF(Utgiftsrapport!I13&lt;&gt;"",Utgiftsrapport!I13*KilometerSats,"")</f>
        <v>22.400000000000002</v>
      </c>
      <c r="K13" s="2"/>
      <c r="L13" s="14">
        <v>1</v>
      </c>
      <c r="M13" s="12" t="s">
        <v>29</v>
      </c>
      <c r="N13" s="15">
        <f>IFERROR(IF(OR(Utgiftsrapport!$L13="",Utgiftsrapport!$L13=1),SUM(Utgiftsrapport!$J13:$K13,Utgiftsrapport!$D13:$H13)*1,SUM(Utgiftsrapport!$J13:$K13,Utgiftsrapport!$D13:$H13)/Utgiftsrapport!$L13),"")</f>
        <v>22.400000000000002</v>
      </c>
    </row>
    <row r="14" spans="2:14" ht="30" customHeight="1" x14ac:dyDescent="0.25">
      <c r="B14" s="13" t="s">
        <v>5</v>
      </c>
      <c r="C14" s="6"/>
      <c r="D14" s="7">
        <f>SUBTOTAL(109,Utgifter[Flyreise])</f>
        <v>350</v>
      </c>
      <c r="E14" s="7">
        <f>SUBTOTAL(109,Utgifter[Overnatting])</f>
        <v>150</v>
      </c>
      <c r="F14" s="7">
        <f>SUBTOTAL(109,Utgifter[Bakketransport  
(drivstoff, leiebil, taxi)])</f>
        <v>45</v>
      </c>
      <c r="G14" s="7">
        <f>SUBTOTAL(109,Utgifter[Måltider og tips])</f>
        <v>36.299999999999997</v>
      </c>
      <c r="H14" s="7">
        <f>SUBTOTAL(109,Utgifter[Konferanse og kurs])</f>
        <v>150</v>
      </c>
      <c r="I14" s="7">
        <f>SUBTOTAL(109,Utgifter[Kilometer])</f>
        <v>123</v>
      </c>
      <c r="J14" s="7">
        <f>SUBTOTAL(109,Utgifter[Kilometerrefusjon])</f>
        <v>39.36</v>
      </c>
      <c r="K14" s="7">
        <f>SUBTOTAL(109,Utgifter[Diverse])</f>
        <v>0</v>
      </c>
      <c r="L14" s="8"/>
      <c r="M14" s="8"/>
      <c r="N14" s="24">
        <f>SUBTOTAL(109,Utgifter[Totalt])</f>
        <v>4241.1352866242041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>
      <formula1>37622</formula1>
    </dataValidation>
    <dataValidation allowBlank="1" showInputMessage="1" showErrorMessage="1" errorTitle="VARSEL" error="Denne cellen fylles ut automatisk og må ikke overskrives. Overskriving av denne cellen bryter beregninger i dette regnearket." sqref="N10:N13"/>
    <dataValidation allowBlank="1" showInputMessage="1" showErrorMessage="1" prompt="Opprett en rapport for reiseutgifter i dette regnearket. Skriv inn utgiftsbeskrivelse med datoen i den gitte tabellen. Total refusjon forfalt beregnes automatisk" sqref="A1"/>
    <dataValidation allowBlank="1" showInputMessage="1" showErrorMessage="1" prompt="Tittelen på regnearket er i denne cellen. Skriv inn reiseinformasjon i cellene B3 til L7" sqref="B1:F1"/>
    <dataValidation allowBlank="1" showInputMessage="1" showErrorMessage="1" prompt="Periode oppdateres automatisk i cellen til høyre basert på oppføringene i utgiftstabellen nedenfor" sqref="B7"/>
    <dataValidation allowBlank="1" showInputMessage="1" showErrorMessage="1" prompt="Skriv inn avdeling i denne cellen" sqref="C5"/>
    <dataValidation allowBlank="1" showInputMessage="1" showErrorMessage="1" prompt="Skriv inn avdeling i cellen til høyre" sqref="B5"/>
    <dataValidation allowBlank="1" showInputMessage="1" showErrorMessage="1" prompt="Skriv inn navn i denne cellen" sqref="C3"/>
    <dataValidation allowBlank="1" showInputMessage="1" showErrorMessage="1" prompt="Skriv inn navn i cellen til høyre" sqref="B3"/>
    <dataValidation type="custom" errorStyle="warning" allowBlank="1" showInputMessage="1" showErrorMessage="1" error="Denne cellen må ikke overskrives. Overskriving av denne cellen bryter beregninger i dette regnearket" prompt="Periode oppdateres automatisk basert på oppføringene i utgiftstabellen nedenfor" sqref="C7">
      <formula1>LEN(C7)=""</formula1>
    </dataValidation>
    <dataValidation allowBlank="1" showInputMessage="1" showErrorMessage="1" prompt="Skriv inn datoen for innsending i denne cellen" sqref="G5"/>
    <dataValidation allowBlank="1" showInputMessage="1" showErrorMessage="1" prompt="Skriv inn innsendt dato for utgiftsrapport i cellen til høyre" sqref="D5"/>
    <dataValidation allowBlank="1" showInputMessage="1" showErrorMessage="1" prompt="Skriv inn navnet til autorisert person i denne cellen" sqref="G3:H3"/>
    <dataValidation allowBlank="1" showInputMessage="1" showErrorMessage="1" prompt="Skriv inn navn for utgifter autorisert av i cellen til høyre" sqref="D3"/>
    <dataValidation allowBlank="1" showInputMessage="1" showErrorMessage="1" prompt="Total refusjon forfalt beregnes automatisk i cellen til høyre" sqref="I5"/>
    <dataValidation allowBlank="1" showInputMessage="1" showErrorMessage="1" prompt="Skriv inn refusjon per kilometer i cellen til høyre" sqref="I3"/>
    <dataValidation allowBlank="1" showInputMessage="1" showErrorMessage="1" prompt="Skriv inn refusjon per kilometer i denne cellen" sqref="L3"/>
    <dataValidation allowBlank="1" showInputMessage="1" showErrorMessage="1" prompt="Total refusjon forfalt beregnes automatisk i denne cellen" sqref="L5"/>
    <dataValidation allowBlank="1" showInputMessage="1" showErrorMessage="1" prompt="Totalen for hver rad beregnes automatisk i denne kolonnen under denne overskriften" sqref="N9"/>
    <dataValidation allowBlank="1" showInputMessage="1" showErrorMessage="1" prompt="Skriv inn utgiftsvaluta i denne kolonnen under denne overskriften" sqref="M9"/>
    <dataValidation allowBlank="1" showInputMessage="1" showErrorMessage="1" prompt="Skriv inn valutakurs i denne kolonnen under denne overskriften" sqref="L9"/>
    <dataValidation allowBlank="1" showInputMessage="1" showErrorMessage="1" prompt="Skriv inn beløp for diverse utgifter i kolonnen under denne overskriften" sqref="K9"/>
    <dataValidation allowBlank="1" showInputMessage="1" showErrorMessage="1" prompt="Refusjon av kjørelengde beregnes automatisk i denne kolonnen under denne overskriften" sqref="J9"/>
    <dataValidation allowBlank="1" showInputMessage="1" showErrorMessage="1" prompt="Skriv inn kilometer i denne kolonnen under denne overskriften" sqref="I9"/>
    <dataValidation allowBlank="1" showInputMessage="1" showErrorMessage="1" prompt="Skriv inn beløpet for konferanser og kurs i denne kolonnen under denne overskriften" sqref="H9"/>
    <dataValidation allowBlank="1" showInputMessage="1" showErrorMessage="1" prompt="Skriv inn beløpet for måltider og tips i denne kolonnen under denne overskriften" sqref="G9"/>
    <dataValidation allowBlank="1" showInputMessage="1" showErrorMessage="1" prompt="Skriv inn beløpet for bakketransport i denne kolonnen under denne overskriften" sqref="F9"/>
    <dataValidation allowBlank="1" showInputMessage="1" showErrorMessage="1" prompt="Skriv inn beløpet for overnatting i denne kolonnen under denne overskriften" sqref="E9"/>
    <dataValidation allowBlank="1" showInputMessage="1" showErrorMessage="1" prompt="Skriv inn beløpet for flyreise i denne kolonnen under denne overskriften" sqref="D9"/>
    <dataValidation allowBlank="1" showInputMessage="1" showErrorMessage="1" prompt="Skriv inn beskrivelse av utgift i denne kolonnen under denne overskriften" sqref="C9"/>
    <dataValidation allowBlank="1" showInputMessage="1" showErrorMessage="1" prompt="Skriv inn utgiftsdato i kolonnen under denne overskriften " sqref="B9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ignoredErrors>
    <ignoredError sqref="G5 B10:B13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Utgiftsrapport</vt:lpstr>
      <vt:lpstr>KilometerSats</vt:lpstr>
      <vt:lpstr>Kolonnetittel1</vt:lpstr>
      <vt:lpstr>TotalRefusjonForfalt</vt:lpstr>
      <vt:lpstr>Utgiftsrapport!Utskriftstitler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2017-03-08T06:18:36Z</dcterms:created>
  <dcterms:modified xsi:type="dcterms:W3CDTF">2018-01-19T06:03:01Z</dcterms:modified>
</cp:coreProperties>
</file>