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531C7CAC-0140-4B32-B209-E737DE3C3FC6}" xr6:coauthVersionLast="31" xr6:coauthVersionMax="38" xr10:uidLastSave="{00000000-0000-0000-0000-000000000000}"/>
  <bookViews>
    <workbookView xWindow="930" yWindow="0" windowWidth="28650" windowHeight="11595" xr2:uid="{00000000-000D-0000-FFFF-FFFF00000000}"/>
  </bookViews>
  <sheets>
    <sheet name="Sākums" sheetId="2" r:id="rId1"/>
    <sheet name="Kanāla mārketinga budžets" sheetId="1" r:id="rId2"/>
  </sheets>
  <definedNames>
    <definedName name="_xlnm.Print_Titles" localSheetId="1">'Kanāla mārketinga budžets'!$3:$3</definedName>
  </definedNames>
  <calcPr calcId="179017"/>
</workbook>
</file>

<file path=xl/calcChain.xml><?xml version="1.0" encoding="utf-8"?>
<calcChain xmlns="http://schemas.openxmlformats.org/spreadsheetml/2006/main">
  <c r="Q44" i="1" l="1"/>
  <c r="Q43" i="1"/>
  <c r="Q3" i="1"/>
  <c r="I8" i="1" l="1"/>
  <c r="E65" i="1"/>
  <c r="F65" i="1"/>
  <c r="G65" i="1"/>
  <c r="H65" i="1"/>
  <c r="I65" i="1"/>
  <c r="J65" i="1"/>
  <c r="K65" i="1"/>
  <c r="L65" i="1"/>
  <c r="M65" i="1"/>
  <c r="N65" i="1"/>
  <c r="O65" i="1"/>
  <c r="D65" i="1"/>
  <c r="E59" i="1"/>
  <c r="F59" i="1"/>
  <c r="G59" i="1"/>
  <c r="H59" i="1"/>
  <c r="I59" i="1"/>
  <c r="J59" i="1"/>
  <c r="K59" i="1"/>
  <c r="L59" i="1"/>
  <c r="M59" i="1"/>
  <c r="N59" i="1"/>
  <c r="O59" i="1"/>
  <c r="D59" i="1"/>
  <c r="E30" i="1"/>
  <c r="F30" i="1"/>
  <c r="G30" i="1"/>
  <c r="H30" i="1"/>
  <c r="I30" i="1"/>
  <c r="J30" i="1"/>
  <c r="K30" i="1"/>
  <c r="L30" i="1"/>
  <c r="M30" i="1"/>
  <c r="N30" i="1"/>
  <c r="O30" i="1"/>
  <c r="D30" i="1"/>
  <c r="D37" i="1" l="1"/>
  <c r="D38" i="1"/>
  <c r="D39" i="1" l="1"/>
  <c r="Q64" i="1"/>
  <c r="Q63" i="1"/>
  <c r="Q62" i="1"/>
  <c r="Q65" i="1" s="1"/>
  <c r="Q58" i="1"/>
  <c r="Q57" i="1"/>
  <c r="Q56" i="1"/>
  <c r="Q51" i="1"/>
  <c r="Q50" i="1"/>
  <c r="Q42" i="1"/>
  <c r="Q36" i="1"/>
  <c r="Q35" i="1"/>
  <c r="Q34" i="1"/>
  <c r="Q29" i="1"/>
  <c r="Q28" i="1"/>
  <c r="Q27" i="1"/>
  <c r="Q30" i="1" s="1"/>
  <c r="Q23" i="1"/>
  <c r="Q22" i="1"/>
  <c r="Q21" i="1"/>
  <c r="Q16" i="1"/>
  <c r="Q14" i="1"/>
  <c r="N5" i="1"/>
  <c r="O52" i="1"/>
  <c r="O53" i="1" s="1"/>
  <c r="N52" i="1"/>
  <c r="N53" i="1" s="1"/>
  <c r="M52" i="1"/>
  <c r="M53" i="1" s="1"/>
  <c r="L52" i="1"/>
  <c r="L53" i="1" s="1"/>
  <c r="K52" i="1"/>
  <c r="K53" i="1" s="1"/>
  <c r="J52" i="1"/>
  <c r="J53" i="1" s="1"/>
  <c r="I52" i="1"/>
  <c r="I53" i="1" s="1"/>
  <c r="H52" i="1"/>
  <c r="H53" i="1" s="1"/>
  <c r="G52" i="1"/>
  <c r="G53" i="1" s="1"/>
  <c r="F52" i="1"/>
  <c r="F53" i="1" s="1"/>
  <c r="E52" i="1"/>
  <c r="E53" i="1" s="1"/>
  <c r="D52" i="1"/>
  <c r="D53" i="1" s="1"/>
  <c r="O45" i="1"/>
  <c r="O46" i="1" s="1"/>
  <c r="N45" i="1"/>
  <c r="N46" i="1" s="1"/>
  <c r="M45" i="1"/>
  <c r="M46" i="1" s="1"/>
  <c r="L45" i="1"/>
  <c r="L46" i="1" s="1"/>
  <c r="K45" i="1"/>
  <c r="K46" i="1" s="1"/>
  <c r="J45" i="1"/>
  <c r="J46" i="1" s="1"/>
  <c r="I45" i="1"/>
  <c r="I46" i="1" s="1"/>
  <c r="H45" i="1"/>
  <c r="H46" i="1" s="1"/>
  <c r="G45" i="1"/>
  <c r="G46" i="1" s="1"/>
  <c r="F45" i="1"/>
  <c r="F46" i="1" s="1"/>
  <c r="E45" i="1"/>
  <c r="E46" i="1" s="1"/>
  <c r="D45" i="1"/>
  <c r="O38" i="1"/>
  <c r="N38" i="1"/>
  <c r="M38" i="1"/>
  <c r="L38" i="1"/>
  <c r="K38" i="1"/>
  <c r="J38" i="1"/>
  <c r="I38" i="1"/>
  <c r="H38" i="1"/>
  <c r="G38" i="1"/>
  <c r="F38" i="1"/>
  <c r="E38" i="1"/>
  <c r="O37" i="1"/>
  <c r="N37" i="1"/>
  <c r="M37" i="1"/>
  <c r="L37" i="1"/>
  <c r="K37" i="1"/>
  <c r="J37" i="1"/>
  <c r="I37" i="1"/>
  <c r="H37" i="1"/>
  <c r="G37" i="1"/>
  <c r="F37" i="1"/>
  <c r="E37" i="1"/>
  <c r="O20" i="1"/>
  <c r="O24" i="1" s="1"/>
  <c r="N20" i="1"/>
  <c r="N24" i="1" s="1"/>
  <c r="M20" i="1"/>
  <c r="M24" i="1" s="1"/>
  <c r="L20" i="1"/>
  <c r="L24" i="1" s="1"/>
  <c r="K20" i="1"/>
  <c r="K24" i="1" s="1"/>
  <c r="J20" i="1"/>
  <c r="J24" i="1" s="1"/>
  <c r="I20" i="1"/>
  <c r="I24" i="1" s="1"/>
  <c r="H20" i="1"/>
  <c r="H24" i="1" s="1"/>
  <c r="G20" i="1"/>
  <c r="G24" i="1" s="1"/>
  <c r="F20" i="1"/>
  <c r="F24" i="1" s="1"/>
  <c r="E20" i="1"/>
  <c r="E24" i="1" s="1"/>
  <c r="D20" i="1"/>
  <c r="D24" i="1" s="1"/>
  <c r="O15" i="1"/>
  <c r="N15" i="1"/>
  <c r="M15" i="1"/>
  <c r="L15" i="1"/>
  <c r="K15" i="1"/>
  <c r="J15" i="1"/>
  <c r="I15" i="1"/>
  <c r="H15" i="1"/>
  <c r="G15" i="1"/>
  <c r="F15" i="1"/>
  <c r="E15" i="1"/>
  <c r="D15" i="1"/>
  <c r="O13" i="1"/>
  <c r="O17" i="1" s="1"/>
  <c r="N13" i="1"/>
  <c r="N17" i="1" s="1"/>
  <c r="N31" i="1" s="1"/>
  <c r="M13" i="1"/>
  <c r="M17" i="1" s="1"/>
  <c r="L13" i="1"/>
  <c r="L17" i="1" s="1"/>
  <c r="K13" i="1"/>
  <c r="K17" i="1" s="1"/>
  <c r="J13" i="1"/>
  <c r="J17" i="1" s="1"/>
  <c r="I13" i="1"/>
  <c r="H13" i="1"/>
  <c r="H17" i="1" s="1"/>
  <c r="G13" i="1"/>
  <c r="G17" i="1" s="1"/>
  <c r="F13" i="1"/>
  <c r="F17" i="1" s="1"/>
  <c r="E13" i="1"/>
  <c r="E17" i="1" s="1"/>
  <c r="D13" i="1"/>
  <c r="D17" i="1" s="1"/>
  <c r="O8" i="1"/>
  <c r="N8" i="1"/>
  <c r="M8" i="1"/>
  <c r="L8" i="1"/>
  <c r="K8" i="1"/>
  <c r="J8" i="1"/>
  <c r="H8" i="1"/>
  <c r="G8" i="1"/>
  <c r="F8" i="1"/>
  <c r="E8" i="1"/>
  <c r="D8" i="1"/>
  <c r="O6" i="1"/>
  <c r="O7" i="1" s="1"/>
  <c r="N6" i="1"/>
  <c r="N7" i="1" s="1"/>
  <c r="M6" i="1"/>
  <c r="M7" i="1" s="1"/>
  <c r="L6" i="1"/>
  <c r="L7" i="1" s="1"/>
  <c r="K6" i="1"/>
  <c r="K7" i="1" s="1"/>
  <c r="J6" i="1"/>
  <c r="J7" i="1" s="1"/>
  <c r="I6" i="1"/>
  <c r="I7" i="1" s="1"/>
  <c r="I9" i="1" s="1"/>
  <c r="H6" i="1"/>
  <c r="H7" i="1" s="1"/>
  <c r="H9" i="1" s="1"/>
  <c r="G6" i="1"/>
  <c r="G7" i="1" s="1"/>
  <c r="G9" i="1" s="1"/>
  <c r="F6" i="1"/>
  <c r="F7" i="1" s="1"/>
  <c r="F9" i="1" s="1"/>
  <c r="E6" i="1"/>
  <c r="E7" i="1" s="1"/>
  <c r="E9" i="1" s="1"/>
  <c r="D6" i="1"/>
  <c r="D7" i="1" s="1"/>
  <c r="D9" i="1" s="1"/>
  <c r="O5" i="1"/>
  <c r="M5" i="1"/>
  <c r="L5" i="1"/>
  <c r="K5" i="1"/>
  <c r="J5" i="1"/>
  <c r="I5" i="1"/>
  <c r="H5" i="1"/>
  <c r="G5" i="1"/>
  <c r="F5" i="1"/>
  <c r="E5" i="1"/>
  <c r="D5" i="1"/>
  <c r="Q59" i="1" l="1"/>
  <c r="L9" i="1"/>
  <c r="D46" i="1"/>
  <c r="Q45" i="1"/>
  <c r="Q46" i="1" s="1"/>
  <c r="Q8" i="1"/>
  <c r="K9" i="1"/>
  <c r="O9" i="1"/>
  <c r="J9" i="1"/>
  <c r="N9" i="1"/>
  <c r="M9" i="1"/>
  <c r="I17" i="1"/>
  <c r="H39" i="1"/>
  <c r="L39" i="1"/>
  <c r="F39" i="1"/>
  <c r="J39" i="1"/>
  <c r="N39" i="1"/>
  <c r="N67" i="1" s="1"/>
  <c r="G39" i="1"/>
  <c r="K39" i="1"/>
  <c r="O39" i="1"/>
  <c r="E39" i="1"/>
  <c r="I39" i="1"/>
  <c r="M39" i="1"/>
  <c r="K31" i="1"/>
  <c r="D31" i="1"/>
  <c r="D67" i="1" s="1"/>
  <c r="H31" i="1"/>
  <c r="L31" i="1"/>
  <c r="O31" i="1"/>
  <c r="E31" i="1"/>
  <c r="M31" i="1"/>
  <c r="G31" i="1"/>
  <c r="F31" i="1"/>
  <c r="J31" i="1"/>
  <c r="Q52" i="1"/>
  <c r="Q53" i="1" s="1"/>
  <c r="Q37" i="1"/>
  <c r="Q38" i="1"/>
  <c r="Q7" i="1"/>
  <c r="Q20" i="1"/>
  <c r="Q24" i="1" s="1"/>
  <c r="Q13" i="1"/>
  <c r="Q15" i="1"/>
  <c r="Q39" i="1" l="1"/>
  <c r="Q9" i="1"/>
  <c r="Q17" i="1"/>
  <c r="J67" i="1"/>
  <c r="I31" i="1"/>
  <c r="L67" i="1"/>
  <c r="M67" i="1"/>
  <c r="O67" i="1"/>
  <c r="K67" i="1"/>
  <c r="F67" i="1"/>
  <c r="I67" i="1"/>
  <c r="G67" i="1"/>
  <c r="E67" i="1"/>
  <c r="H67" i="1"/>
  <c r="Q31" i="1" l="1"/>
  <c r="Q67" i="1"/>
</calcChain>
</file>

<file path=xl/sharedStrings.xml><?xml version="1.0" encoding="utf-8"?>
<sst xmlns="http://schemas.openxmlformats.org/spreadsheetml/2006/main" count="219" uniqueCount="90">
  <si>
    <t>PAR ŠO VEIDNI</t>
  </si>
  <si>
    <t>Ievadiet plānoto pārdošanas apjomu katram mēnesim un citu informāciju tabulās.</t>
  </si>
  <si>
    <t>Kopsummas tiek aprēķinātas automātiski, un sīkdiagrammas tiek atjauninātas.</t>
  </si>
  <si>
    <t>Piezīme. </t>
  </si>
  <si>
    <t>Papildu norādījumi ir sniegti kolonnā A darblapā KANĀLA MĀRKETINGA BUDŽETS. Šis teksts ir paslēpts ar nolūku. Lai tekstu noņemtu, atlasiet kolonnu A, pēc tam atlasiet DZĒST. Lai parādītu slēpto tekstu, atlasiet kolonnu A, pēc tam nomainiet fonta krāsu.</t>
  </si>
  <si>
    <t>Lai iegūtu papildinformāciju par tabulām, nospiediet taustiņu SHIFT un pēc tam F10 tabulā, atlasiet opciju TABULA un pēc tam atlasiet ALTERNATĪVAIS TEKSTS.</t>
  </si>
  <si>
    <t>Šajā rindā tiek automātiski aprēķināta tiešā mārketinga kopsumma, no šūnas D31 līdz O31, un gada kopsumma tiek aprēķināta šūnā Q31. Sīkdiagramma tiek atjaunināta šūnā S31.</t>
  </si>
  <si>
    <t>Kopējais mārketinga budžets tiek automātiski aprēķināts katram mēnesim šajā rindā, no šūnas D67 līdz O67, un gada kopsumma tiek aprēķināta šūnā Q67. Sīkdiagramma tiek atjaunināta šūnā S67.</t>
  </si>
  <si>
    <t>KANĀLA MĀRKETINGA BUDŽETS</t>
  </si>
  <si>
    <t xml:space="preserve"> </t>
  </si>
  <si>
    <t>PLĀNOTĀ PĀRDOŠANAS KOPSUMMA EUR(000)</t>
  </si>
  <si>
    <t>Personāla vienumi</t>
  </si>
  <si>
    <t>PERSONĀLS (% NO PĀRDOŠANAS KOPSUMMAS)</t>
  </si>
  <si>
    <t>Cilvēkresursi - cilvēku skaits</t>
  </si>
  <si>
    <t>Cilvēkresursi - izmaksas</t>
  </si>
  <si>
    <t>Komisija</t>
  </si>
  <si>
    <t>Personāla kopsumma EUR(000)</t>
  </si>
  <si>
    <t>Tiešā mārketinga vienumi</t>
  </si>
  <si>
    <t>TIEŠAIS MĀRKETINGS (% NO PĀRDOŠANAS KOPSUMMAS)</t>
  </si>
  <si>
    <t>Telemārketings (% no tiešās pārdošanas)</t>
  </si>
  <si>
    <t>Infrastruktūras atbalsts</t>
  </si>
  <si>
    <t>Apmācība</t>
  </si>
  <si>
    <t>Telemārketinga kopsumma EUR(000)</t>
  </si>
  <si>
    <t>Interneta mārketinga vienumi</t>
  </si>
  <si>
    <t>Interneta mārketings (% no tiešās pārdošanas)</t>
  </si>
  <si>
    <t>Tīmekļa vietnes izstrāde (vienreizēja maksa)</t>
  </si>
  <si>
    <t>Viesošana</t>
  </si>
  <si>
    <t>Atbalsts un uzturēšana</t>
  </si>
  <si>
    <t>Interneta mārketinga kopsumma EUR(000)</t>
  </si>
  <si>
    <t xml:space="preserve"> Tiešā pasta vienumi</t>
  </si>
  <si>
    <r>
      <t xml:space="preserve">Tiešais pasts </t>
    </r>
    <r>
      <rPr>
        <sz val="11"/>
        <color theme="1" tint="0.14999847407452621"/>
        <rFont val="Century Gothic"/>
        <family val="2"/>
        <scheme val="minor"/>
      </rPr>
      <t>(% no tiešās pārdošanas)</t>
    </r>
  </si>
  <si>
    <t>Materiāls</t>
  </si>
  <si>
    <t>Pasta izdevumi</t>
  </si>
  <si>
    <t>Tiešā pasta kopsumma EUR(000)</t>
  </si>
  <si>
    <t>Tiešā mārketinga kopsumma EUR(000)</t>
  </si>
  <si>
    <t>Aģenta/brokera vienumi</t>
  </si>
  <si>
    <t>AĢENTI/BROKERI (% NO PĀRDOŠANAS KOPSUMMAS)</t>
  </si>
  <si>
    <t>Komunikācija</t>
  </si>
  <si>
    <t>Reklāmas</t>
  </si>
  <si>
    <t>Atlaides</t>
  </si>
  <si>
    <t>Komisija (% no aģentu pārdošanas apjoma)</t>
  </si>
  <si>
    <t>Aģentu/brokeru kopsumma EUR(000)</t>
  </si>
  <si>
    <t>Izplatītāju vienumi</t>
  </si>
  <si>
    <t>IZPLATĪTĀJI (% NO PĀRDOŠANAS KOPSUMMAS)</t>
  </si>
  <si>
    <t>Komisija/atlaides (% no izplatītāju pārdošanas apjoma)</t>
  </si>
  <si>
    <t>Izplatītāju kopsumma EUR(000)</t>
  </si>
  <si>
    <t>Mazumtirgotāju vienumi</t>
  </si>
  <si>
    <t>MAZUMTIRGOTĀJS (% NO PĀRDOŠANAS KOPSUMMAS)</t>
  </si>
  <si>
    <t>Komisijas/atlaides (% mazumtirdzniecības pārdošanas apjoma)</t>
  </si>
  <si>
    <t>Mazumtirgotāju kopsumma EUR(000)</t>
  </si>
  <si>
    <t>Klientu iegūšanas un saglabāšanas vienumi</t>
  </si>
  <si>
    <t>KLIENTU IEGŪŠANA UN SAGLABĀŠANA</t>
  </si>
  <si>
    <t>Cilvēkresursi</t>
  </si>
  <si>
    <t>Saziņa</t>
  </si>
  <si>
    <t>Reklāmas/kuponi</t>
  </si>
  <si>
    <t>Klientu iegūšanas un saglabāšanas kopsumma EUR(000)</t>
  </si>
  <si>
    <t xml:space="preserve">Citi izdevumu vienumi </t>
  </si>
  <si>
    <t>CITI IZDEVUMI</t>
  </si>
  <si>
    <t>Ceļojums</t>
  </si>
  <si>
    <t>Infrastruktūra (dators, tālrunis u.c.)</t>
  </si>
  <si>
    <t>Kanāla atbalsts</t>
  </si>
  <si>
    <t>Citu izdevumu kopsumma EUR(000)</t>
  </si>
  <si>
    <t>KOPĒJAIS MĀRKETINGA BUDŽETS</t>
  </si>
  <si>
    <t>Likme</t>
  </si>
  <si>
    <t>1. mēnesis</t>
  </si>
  <si>
    <t>2. mēnesis</t>
  </si>
  <si>
    <t>3. mēnesis</t>
  </si>
  <si>
    <t>4. mēnesis</t>
  </si>
  <si>
    <t>5. mēnesis</t>
  </si>
  <si>
    <t>6. mēnesis</t>
  </si>
  <si>
    <t>7. mēnesis</t>
  </si>
  <si>
    <t>8. mēnesis</t>
  </si>
  <si>
    <t>9. mēnesis</t>
  </si>
  <si>
    <t>10. mēnesis</t>
  </si>
  <si>
    <t>11. mēnesis</t>
  </si>
  <si>
    <t>12. mēnesis</t>
  </si>
  <si>
    <t>Šajā darblapā izveidojiet kanāla mārketinga budžets. Šīs darblapas nosaukums ir šūnā pa labi. Šīs kolonnas šūnās ir noderīgi norādījumi. Bultiņa uz leju, lai sāktu darbu. Šīs darblapas nosaukums ir šūnā pa labi.</t>
  </si>
  <si>
    <t>Ievadiet detalizētu informāciju tiešais mārketinga tabulā, sākot no šūnas pa labi. Telemārketinga kopsumma katram mēnesim tiek aprēķināta automātiski tabulas beigās, un gada kopsumma tiek aprēķināta šūnā Q17. Sīkdiagramma tiek atjaunināta šūnā S17. Nākamais norādījums ir šūnā A18.</t>
  </si>
  <si>
    <t>Likme un mēnešu etiķetes ir šajā šūnā, no šūnas C2 līdz šūnai O2, un Kopsumma etiķete ir šūnā Q2.</t>
  </si>
  <si>
    <t>Kopsumma</t>
  </si>
  <si>
    <t>Plānotās pārdošanas kopsumma etiķete atrodas šūnā pa labi. Ievadiet plānoto pārdošanas apjomu katram mēnesim šūnās no D3 līdz O3. Kopsumma tiek automātiski aprēķināta šūnā Q3.</t>
  </si>
  <si>
    <t>Ievadiet detalizētu informāciju personāls tabulā, sākot no šūnas pa labi. Personāla kopsumma katram mēnesim tiek aprēķināta automātiski tabulas beigās, un gada Kopsumma tiek aprēķināta šūnā Q9. Sīkdiagramma tiek atjaunināta šūnā S9. Nākamais norādījums ir šūnā A10.</t>
  </si>
  <si>
    <t>Ievadiet detalizētu informāciju interneta mārketings tabulā, sākot no šūnas pa labi. Interneta mārketinga kopsumma katram mēnesim tiek aprēķināta automātiski tabulas beigās, un gada Kopsumma tiek aprēķināta šūnā Q24. Sīkdiagramma tiek atjaunināta šūnā S24. Nākamais norādījums ir šūnā A25.</t>
  </si>
  <si>
    <t>Ievadiet detalizētu informāciju tiešais pasta tabulā, sākot no šūnas pa labi. Tiešā pasta kopsumma katram mēnesim tiek aprēķināta automātiski tabulas beigās, un gada Kopsumma tiek aprēķināta šūnā Q30. Nākamais norādījums ir šūnā A31.</t>
  </si>
  <si>
    <t>Ievadiet detalizētu informāciju aģenti un brokeri tabulā, sākot no šūnas pa labi. Aģentu un brokeru kopsumma katram mēnesim tiek aprēķināta automātiski tabulas beigās, un gada Kopsumma tiek aprēķināta šūnā Q39. Sīkdiagramma tiek atjaunināta šūnā S39. Nākamais norādījums ir šūnā A40.</t>
  </si>
  <si>
    <t>Ievadiet detalizētu informāciju izplatītāji tabulā, sākot no šūnas pa labi. Izplatītāju kopsumma katram mēnesim tiek aprēķināta automātiski tabulas beigās, un gada Kopsumma tiek aprēķināta šūnā Q46. Sīkdiagramma tiek atjaunināta šūnā S46. Nākamais norādījums ir šūnā A47.</t>
  </si>
  <si>
    <t>Ievadiet detalizētu informāciju mazumtirgotājs tabulā, sākot no šūnas pa labi. Mazumtirgotāju kopsumma katram mēnesim tiek aprēķināta automātiski tabulas beigās, un gada Kopsumma tiek aprēķināta šūnā Q53. Sīkdiagramma tiek atjaunināta šūnā S53. Nākamais norādījums ir šūnā A54.</t>
  </si>
  <si>
    <t>Ievadiet informāciju klientu iegūšana un saglabāšana tabulā, kas sākas šūnā pa labi. Klientu iegūšanas un saglabāšanas Kopsumma katram mēnesim tiek aprēķināta automātiski tabulas beigās, un gada kopsumma tiek aprēķināta šūnā Q59. Sīkdiagramma tiek atjaunināta šūnā S59. Nākamais norādījums ir šūnā A60.</t>
  </si>
  <si>
    <t>Tabulā Citi izdevumi, sākot ar šūnu pa labi, ievadiet detalizētu informāciju Citu izdevumu kopsumma katram mēnesim tiek aprēķināta automātiski tabulas beigās, un gada Kopsumma tiek aprēķināta šūnā Q65. Sīkdiagramma tiek atjaunināta šūnā S65. Nākamais norādījums ir šūnā A67.</t>
  </si>
  <si>
    <t>Izmantojiet šo veidni, lai izveidotu kanāla mārketinga budžetus.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</si>
</sst>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59" x14ac:knownFonts="1">
    <font>
      <sz val="10"/>
      <color theme="1" tint="0.14996795556505021"/>
      <name val="Century Gothic"/>
      <family val="2"/>
      <scheme val="minor"/>
    </font>
    <font>
      <sz val="11"/>
      <color theme="1"/>
      <name val="Century Gothic"/>
      <family val="2"/>
      <scheme val="minor"/>
    </font>
    <font>
      <sz val="11"/>
      <color theme="1" tint="0.14999847407452621"/>
      <name val="Century Gothic"/>
      <family val="2"/>
      <scheme val="minor"/>
    </font>
    <font>
      <sz val="11"/>
      <color theme="1" tint="0.14999847407452621"/>
      <name val="Century Gothic"/>
      <family val="2"/>
      <scheme val="major"/>
    </font>
    <font>
      <b/>
      <sz val="12"/>
      <color theme="1" tint="0.14999847407452621"/>
      <name val="Century Gothic"/>
      <family val="2"/>
      <scheme val="major"/>
    </font>
    <font>
      <b/>
      <sz val="14"/>
      <color theme="1" tint="0.14999847407452621"/>
      <name val="Century Gothic"/>
      <family val="2"/>
      <scheme val="major"/>
    </font>
    <font>
      <b/>
      <sz val="18"/>
      <color theme="1" tint="0.14999847407452621"/>
      <name val="Century Gothic"/>
      <family val="2"/>
      <scheme val="major"/>
    </font>
    <font>
      <b/>
      <i/>
      <sz val="18"/>
      <color theme="1" tint="0.14999847407452621"/>
      <name val="Century Gothic"/>
      <family val="2"/>
      <scheme val="major"/>
    </font>
    <font>
      <sz val="10"/>
      <color theme="1" tint="0.14999847407452621"/>
      <name val="Century Gothic"/>
      <family val="2"/>
      <scheme val="minor"/>
    </font>
    <font>
      <i/>
      <sz val="10"/>
      <color theme="1" tint="0.14999847407452621"/>
      <name val="Century Gothic"/>
      <family val="2"/>
      <scheme val="minor"/>
    </font>
    <font>
      <sz val="11.5"/>
      <color theme="1" tint="0.14999847407452621"/>
      <name val="Century Gothic"/>
      <family val="2"/>
      <scheme val="minor"/>
    </font>
    <font>
      <sz val="11.5"/>
      <color theme="0"/>
      <name val="Century Gothic"/>
      <family val="2"/>
      <scheme val="major"/>
    </font>
    <font>
      <sz val="11.5"/>
      <color theme="1" tint="0.14999847407452621"/>
      <name val="Century Gothic"/>
      <family val="2"/>
      <scheme val="major"/>
    </font>
    <font>
      <sz val="11"/>
      <color theme="4"/>
      <name val="Century Gothic"/>
      <family val="2"/>
      <scheme val="major"/>
    </font>
    <font>
      <sz val="11.5"/>
      <color theme="4"/>
      <name val="Century Gothic"/>
      <family val="2"/>
      <scheme val="minor"/>
    </font>
    <font>
      <sz val="11.5"/>
      <color theme="4"/>
      <name val="Century Gothic"/>
      <family val="2"/>
      <scheme val="major"/>
    </font>
    <font>
      <sz val="11.5"/>
      <color theme="4" tint="-0.249977111117893"/>
      <name val="Century Gothic"/>
      <family val="2"/>
      <scheme val="major"/>
    </font>
    <font>
      <sz val="11"/>
      <color theme="0"/>
      <name val="Century Gothic"/>
      <family val="2"/>
      <scheme val="major"/>
    </font>
    <font>
      <b/>
      <sz val="26"/>
      <color theme="4"/>
      <name val="Century Gothic"/>
      <family val="2"/>
      <scheme val="major"/>
    </font>
    <font>
      <sz val="11"/>
      <color theme="3"/>
      <name val="Century Gothic"/>
      <family val="2"/>
      <scheme val="major"/>
    </font>
    <font>
      <sz val="11"/>
      <color theme="5"/>
      <name val="Century Gothic"/>
      <family val="2"/>
      <scheme val="major"/>
    </font>
    <font>
      <b/>
      <i/>
      <sz val="12"/>
      <color theme="5"/>
      <name val="Century Gothic"/>
      <family val="2"/>
      <scheme val="major"/>
    </font>
    <font>
      <b/>
      <sz val="12"/>
      <color theme="5"/>
      <name val="Century Gothic"/>
      <family val="2"/>
      <scheme val="major"/>
    </font>
    <font>
      <sz val="11.5"/>
      <color theme="5"/>
      <name val="Century Gothic"/>
      <family val="2"/>
      <scheme val="major"/>
    </font>
    <font>
      <sz val="11"/>
      <color theme="9"/>
      <name val="Century Gothic"/>
      <family val="2"/>
      <scheme val="major"/>
    </font>
    <font>
      <b/>
      <sz val="11"/>
      <color theme="5"/>
      <name val="Century Gothic"/>
      <family val="2"/>
      <scheme val="major"/>
    </font>
    <font>
      <b/>
      <sz val="11"/>
      <color theme="0"/>
      <name val="Century Gothic"/>
      <family val="2"/>
      <scheme val="major"/>
    </font>
    <font>
      <b/>
      <sz val="11.5"/>
      <color theme="5"/>
      <name val="Century Gothic"/>
      <family val="2"/>
      <scheme val="major"/>
    </font>
    <font>
      <b/>
      <sz val="11.5"/>
      <color theme="0"/>
      <name val="Century Gothic"/>
      <family val="2"/>
      <scheme val="major"/>
    </font>
    <font>
      <b/>
      <sz val="11.5"/>
      <color theme="4"/>
      <name val="Century Gothic"/>
      <family val="2"/>
      <scheme val="major"/>
    </font>
    <font>
      <sz val="12"/>
      <color theme="1" tint="0.14999847407452621"/>
      <name val="Century Gothic"/>
      <family val="2"/>
      <scheme val="minor"/>
    </font>
    <font>
      <b/>
      <sz val="12"/>
      <color theme="0"/>
      <name val="Century Gothic"/>
      <family val="2"/>
      <scheme val="minor"/>
    </font>
    <font>
      <b/>
      <sz val="12"/>
      <color theme="0"/>
      <name val="Century Gothic"/>
      <family val="2"/>
      <scheme val="major"/>
    </font>
    <font>
      <b/>
      <sz val="10"/>
      <color theme="1" tint="0.14999847407452621"/>
      <name val="Century Gothic"/>
      <family val="2"/>
      <scheme val="minor"/>
    </font>
    <font>
      <b/>
      <sz val="48"/>
      <color theme="4"/>
      <name val="Century Gothic"/>
      <family val="2"/>
      <scheme val="major"/>
    </font>
    <font>
      <b/>
      <sz val="11.5"/>
      <color theme="4"/>
      <name val="Century Gothic"/>
      <family val="2"/>
      <scheme val="minor"/>
    </font>
    <font>
      <sz val="11"/>
      <color theme="0"/>
      <name val="Century Gothic"/>
      <family val="2"/>
      <scheme val="minor"/>
    </font>
    <font>
      <b/>
      <sz val="16"/>
      <color theme="0"/>
      <name val="Arial"/>
      <family val="2"/>
    </font>
    <font>
      <sz val="11"/>
      <color theme="1" tint="0.14996795556505021"/>
      <name val="Calibri"/>
      <family val="2"/>
    </font>
    <font>
      <b/>
      <sz val="11"/>
      <color theme="1" tint="0.14996795556505021"/>
      <name val="Calibri"/>
      <family val="2"/>
    </font>
    <font>
      <sz val="11"/>
      <color theme="0"/>
      <name val="Calibri"/>
      <family val="2"/>
    </font>
    <font>
      <b/>
      <sz val="18"/>
      <color theme="0"/>
      <name val="Century Gothic"/>
      <family val="2"/>
      <scheme val="major"/>
    </font>
    <font>
      <sz val="10"/>
      <color theme="0"/>
      <name val="Century Gothic"/>
      <family val="2"/>
      <scheme val="minor"/>
    </font>
    <font>
      <sz val="11.5"/>
      <color theme="0"/>
      <name val="Century Gothic"/>
      <family val="2"/>
      <scheme val="minor"/>
    </font>
    <font>
      <sz val="12"/>
      <color theme="0"/>
      <name val="Century Gothic"/>
      <family val="2"/>
      <scheme val="minor"/>
    </font>
    <font>
      <sz val="12"/>
      <color theme="4"/>
      <name val="Century Gothic"/>
      <family val="2"/>
      <scheme val="minor"/>
    </font>
    <font>
      <sz val="10"/>
      <color theme="1" tint="0.14996795556505021"/>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39994506668294322"/>
      </bottom>
      <diagonal/>
    </border>
    <border>
      <left/>
      <right/>
      <top/>
      <bottom style="medium">
        <color theme="4" tint="0.79998168889431442"/>
      </bottom>
      <diagonal/>
    </border>
    <border>
      <left/>
      <right/>
      <top style="medium">
        <color theme="8"/>
      </top>
      <bottom style="medium">
        <color theme="5"/>
      </bottom>
      <diagonal/>
    </border>
    <border>
      <left/>
      <right/>
      <top style="medium">
        <color theme="4"/>
      </top>
      <bottom style="medium">
        <color theme="4"/>
      </bottom>
      <diagonal/>
    </border>
    <border>
      <left/>
      <right/>
      <top/>
      <bottom style="thin">
        <color theme="2" tint="-0.249977111117893"/>
      </bottom>
      <diagonal/>
    </border>
    <border>
      <left/>
      <right/>
      <top style="thin">
        <color theme="2" tint="-0.249977111117893"/>
      </top>
      <bottom style="hair">
        <color theme="2" tint="-0.249977111117893"/>
      </bottom>
      <diagonal/>
    </border>
    <border>
      <left/>
      <right/>
      <top style="hair">
        <color theme="2" tint="-0.249977111117893"/>
      </top>
      <bottom style="hair">
        <color theme="2" tint="-0.249977111117893"/>
      </bottom>
      <diagonal/>
    </border>
    <border>
      <left/>
      <right/>
      <top/>
      <bottom style="hair">
        <color theme="2" tint="-0.249977111117893"/>
      </bottom>
      <diagonal/>
    </border>
    <border>
      <left/>
      <right/>
      <top/>
      <bottom style="thin">
        <color theme="6"/>
      </bottom>
      <diagonal/>
    </border>
    <border>
      <left/>
      <right/>
      <top/>
      <bottom style="hair">
        <color theme="6"/>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top/>
      <bottom style="thin">
        <color theme="2"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7" fillId="4" borderId="1" applyNumberFormat="0" applyProtection="0">
      <alignment vertical="center"/>
    </xf>
    <xf numFmtId="0" fontId="13" fillId="2" borderId="2" applyNumberFormat="0" applyProtection="0">
      <alignment vertical="center"/>
    </xf>
    <xf numFmtId="43" fontId="46" fillId="0" borderId="0" applyFont="0" applyFill="0" applyBorder="0" applyAlignment="0" applyProtection="0"/>
    <xf numFmtId="41"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9" fontId="46" fillId="0" borderId="0" applyFont="0" applyFill="0" applyBorder="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15" applyNumberFormat="0" applyAlignment="0" applyProtection="0"/>
    <xf numFmtId="0" fontId="52" fillId="12" borderId="16" applyNumberFormat="0" applyAlignment="0" applyProtection="0"/>
    <xf numFmtId="0" fontId="53" fillId="12" borderId="15" applyNumberFormat="0" applyAlignment="0" applyProtection="0"/>
    <xf numFmtId="0" fontId="54" fillId="0" borderId="17" applyNumberFormat="0" applyFill="0" applyAlignment="0" applyProtection="0"/>
    <xf numFmtId="0" fontId="55" fillId="13" borderId="18" applyNumberFormat="0" applyAlignment="0" applyProtection="0"/>
    <xf numFmtId="0" fontId="56" fillId="0" borderId="0" applyNumberFormat="0" applyFill="0" applyBorder="0" applyAlignment="0" applyProtection="0"/>
    <xf numFmtId="0" fontId="46" fillId="14" borderId="19" applyNumberFormat="0" applyFont="0" applyAlignment="0" applyProtection="0"/>
    <xf numFmtId="0" fontId="57" fillId="0" borderId="0" applyNumberFormat="0" applyFill="0" applyBorder="0" applyAlignment="0" applyProtection="0"/>
    <xf numFmtId="0" fontId="58" fillId="0" borderId="20" applyNumberFormat="0" applyFill="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14">
    <xf numFmtId="0" fontId="0" fillId="0" borderId="0" xfId="0"/>
    <xf numFmtId="0" fontId="2" fillId="0" borderId="0" xfId="0" applyFont="1" applyFill="1" applyBorder="1"/>
    <xf numFmtId="0" fontId="6" fillId="0" borderId="0" xfId="0" applyFont="1" applyFill="1" applyBorder="1"/>
    <xf numFmtId="0" fontId="8" fillId="0" borderId="0" xfId="0" applyFont="1" applyFill="1" applyBorder="1"/>
    <xf numFmtId="0" fontId="10" fillId="0" borderId="0" xfId="0" applyFont="1" applyFill="1" applyBorder="1"/>
    <xf numFmtId="0" fontId="2" fillId="0" borderId="0" xfId="0" applyFont="1" applyFill="1" applyBorder="1" applyAlignment="1">
      <alignment horizontal="right"/>
    </xf>
    <xf numFmtId="0" fontId="13" fillId="0" borderId="0" xfId="0" applyFont="1" applyFill="1" applyBorder="1"/>
    <xf numFmtId="2" fontId="2" fillId="0" borderId="0" xfId="0" applyNumberFormat="1" applyFont="1" applyFill="1" applyBorder="1" applyAlignment="1">
      <alignment horizontal="right"/>
    </xf>
    <xf numFmtId="0" fontId="2" fillId="0" borderId="0" xfId="0" applyFont="1" applyFill="1" applyBorder="1" applyAlignment="1"/>
    <xf numFmtId="9" fontId="4" fillId="0" borderId="0" xfId="0" applyNumberFormat="1" applyFont="1" applyFill="1" applyBorder="1" applyAlignment="1">
      <alignment horizontal="right"/>
    </xf>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0" fontId="10" fillId="0" borderId="0" xfId="0" applyFont="1" applyFill="1" applyBorder="1" applyAlignment="1"/>
    <xf numFmtId="0" fontId="14" fillId="0" borderId="0" xfId="0" applyFont="1" applyFill="1" applyBorder="1" applyAlignment="1"/>
    <xf numFmtId="4" fontId="17" fillId="0" borderId="0" xfId="0" applyNumberFormat="1" applyFont="1" applyFill="1" applyBorder="1" applyAlignment="1">
      <alignment horizontal="right"/>
    </xf>
    <xf numFmtId="9" fontId="22" fillId="0" borderId="0" xfId="0" applyNumberFormat="1" applyFont="1" applyFill="1" applyBorder="1" applyAlignment="1">
      <alignment horizontal="right"/>
    </xf>
    <xf numFmtId="0" fontId="2" fillId="0" borderId="3" xfId="0" applyFont="1" applyFill="1" applyBorder="1"/>
    <xf numFmtId="0" fontId="23" fillId="0" borderId="0" xfId="0" applyFont="1" applyFill="1" applyBorder="1" applyAlignment="1">
      <alignment horizontal="right" vertical="center"/>
    </xf>
    <xf numFmtId="0" fontId="8" fillId="7" borderId="0" xfId="0" applyFont="1" applyFill="1" applyBorder="1"/>
    <xf numFmtId="4" fontId="8" fillId="7" borderId="0" xfId="0" applyNumberFormat="1" applyFont="1" applyFill="1" applyBorder="1" applyAlignment="1">
      <alignment horizontal="right"/>
    </xf>
    <xf numFmtId="4" fontId="3" fillId="7" borderId="0" xfId="0" applyNumberFormat="1" applyFont="1" applyFill="1" applyBorder="1" applyAlignment="1"/>
    <xf numFmtId="0" fontId="3" fillId="7" borderId="0" xfId="0" applyFont="1" applyFill="1" applyBorder="1" applyAlignment="1"/>
    <xf numFmtId="4" fontId="12" fillId="7" borderId="0" xfId="0" applyNumberFormat="1" applyFont="1" applyFill="1" applyBorder="1" applyAlignment="1"/>
    <xf numFmtId="0" fontId="12" fillId="7" borderId="0" xfId="0" applyFont="1" applyFill="1" applyBorder="1" applyAlignment="1"/>
    <xf numFmtId="0" fontId="15" fillId="7" borderId="0" xfId="0" applyFont="1" applyFill="1" applyBorder="1" applyAlignment="1"/>
    <xf numFmtId="4" fontId="16" fillId="7" borderId="0" xfId="0" applyNumberFormat="1" applyFont="1" applyFill="1" applyBorder="1"/>
    <xf numFmtId="0" fontId="20" fillId="0" borderId="5" xfId="2" applyFont="1" applyFill="1" applyBorder="1" applyAlignment="1">
      <alignment vertical="center"/>
    </xf>
    <xf numFmtId="0" fontId="8" fillId="0" borderId="6" xfId="0" applyFont="1" applyFill="1" applyBorder="1" applyAlignment="1">
      <alignment horizontal="left"/>
    </xf>
    <xf numFmtId="0" fontId="8" fillId="0" borderId="6" xfId="0" applyFont="1" applyFill="1" applyBorder="1" applyAlignment="1">
      <alignment horizontal="right"/>
    </xf>
    <xf numFmtId="0" fontId="8" fillId="0" borderId="0" xfId="0" applyFont="1" applyFill="1" applyBorder="1" applyAlignment="1">
      <alignment horizontal="left"/>
    </xf>
    <xf numFmtId="4" fontId="8" fillId="7" borderId="0" xfId="0" applyNumberFormat="1" applyFont="1" applyFill="1" applyBorder="1"/>
    <xf numFmtId="0" fontId="8" fillId="0" borderId="7" xfId="0" applyFont="1" applyFill="1" applyBorder="1" applyAlignment="1">
      <alignment horizontal="left"/>
    </xf>
    <xf numFmtId="4" fontId="8" fillId="0" borderId="7" xfId="0" applyNumberFormat="1" applyFont="1" applyFill="1" applyBorder="1" applyAlignment="1">
      <alignment horizontal="right"/>
    </xf>
    <xf numFmtId="0" fontId="9" fillId="7" borderId="0" xfId="0" applyFont="1" applyFill="1" applyBorder="1"/>
    <xf numFmtId="4" fontId="8" fillId="0" borderId="8" xfId="0" applyNumberFormat="1" applyFont="1" applyFill="1" applyBorder="1" applyAlignment="1">
      <alignment horizontal="right"/>
    </xf>
    <xf numFmtId="9" fontId="22" fillId="0" borderId="5" xfId="0" applyNumberFormat="1" applyFont="1" applyFill="1" applyBorder="1" applyAlignment="1">
      <alignment horizontal="right" vertical="center"/>
    </xf>
    <xf numFmtId="0" fontId="8" fillId="0" borderId="8" xfId="0" applyFont="1" applyFill="1" applyBorder="1" applyAlignment="1">
      <alignment horizontal="left"/>
    </xf>
    <xf numFmtId="0" fontId="8" fillId="0" borderId="8" xfId="0" applyFont="1" applyFill="1" applyBorder="1" applyAlignment="1">
      <alignment horizontal="right"/>
    </xf>
    <xf numFmtId="9" fontId="8" fillId="0" borderId="8" xfId="0" applyNumberFormat="1" applyFont="1" applyFill="1" applyBorder="1" applyAlignment="1">
      <alignment horizontal="right"/>
    </xf>
    <xf numFmtId="0" fontId="8" fillId="0" borderId="8" xfId="0" applyFont="1" applyFill="1" applyBorder="1" applyAlignment="1">
      <alignment horizontal="left" indent="1"/>
    </xf>
    <xf numFmtId="0" fontId="8" fillId="0" borderId="0" xfId="0" applyFont="1" applyFill="1" applyBorder="1" applyAlignment="1">
      <alignment horizontal="left" indent="1"/>
    </xf>
    <xf numFmtId="0" fontId="8" fillId="0" borderId="7" xfId="0" applyFont="1" applyFill="1" applyBorder="1" applyAlignment="1">
      <alignment horizontal="left" indent="1"/>
    </xf>
    <xf numFmtId="0" fontId="8" fillId="0" borderId="7" xfId="0" applyFont="1" applyFill="1" applyBorder="1" applyAlignment="1">
      <alignment horizontal="right"/>
    </xf>
    <xf numFmtId="9" fontId="8" fillId="0" borderId="6" xfId="0" applyNumberFormat="1" applyFont="1" applyFill="1" applyBorder="1" applyAlignment="1">
      <alignment horizontal="right"/>
    </xf>
    <xf numFmtId="0" fontId="21" fillId="0" borderId="5" xfId="0" applyFont="1" applyFill="1" applyBorder="1" applyAlignment="1">
      <alignment horizontal="right" vertical="center"/>
    </xf>
    <xf numFmtId="0" fontId="8" fillId="0" borderId="0" xfId="0" applyFont="1" applyFill="1" applyBorder="1" applyAlignment="1">
      <alignment horizontal="right" vertical="center"/>
    </xf>
    <xf numFmtId="0" fontId="25" fillId="0" borderId="5" xfId="2" applyFont="1" applyFill="1" applyBorder="1" applyAlignment="1">
      <alignment vertical="center"/>
    </xf>
    <xf numFmtId="0" fontId="25" fillId="0" borderId="5" xfId="2" applyFont="1" applyFill="1" applyBorder="1" applyAlignment="1"/>
    <xf numFmtId="4" fontId="27" fillId="0" borderId="0" xfId="0" applyNumberFormat="1" applyFont="1" applyFill="1" applyBorder="1" applyAlignment="1">
      <alignment horizontal="right" vertical="center"/>
    </xf>
    <xf numFmtId="4" fontId="28" fillId="0" borderId="0" xfId="0" applyNumberFormat="1" applyFont="1" applyFill="1" applyBorder="1" applyAlignment="1">
      <alignment horizontal="right"/>
    </xf>
    <xf numFmtId="4" fontId="29" fillId="7" borderId="0" xfId="0" applyNumberFormat="1" applyFont="1" applyFill="1" applyBorder="1" applyAlignment="1">
      <alignment horizontal="right"/>
    </xf>
    <xf numFmtId="0" fontId="30" fillId="0" borderId="0" xfId="0" applyFont="1" applyFill="1" applyBorder="1" applyAlignment="1">
      <alignment horizontal="right" vertical="center"/>
    </xf>
    <xf numFmtId="2" fontId="32" fillId="3" borderId="4" xfId="0" applyNumberFormat="1" applyFont="1" applyFill="1" applyBorder="1" applyAlignment="1">
      <alignment horizontal="right" vertical="center"/>
    </xf>
    <xf numFmtId="2" fontId="30" fillId="3" borderId="4" xfId="0" applyNumberFormat="1" applyFont="1" applyFill="1" applyBorder="1" applyAlignment="1">
      <alignment horizontal="right" vertical="center"/>
    </xf>
    <xf numFmtId="0" fontId="30" fillId="3" borderId="4" xfId="0" applyFont="1" applyFill="1" applyBorder="1" applyAlignment="1">
      <alignment horizontal="right" vertical="center"/>
    </xf>
    <xf numFmtId="0" fontId="28" fillId="6" borderId="0" xfId="0" applyFont="1" applyFill="1" applyBorder="1" applyAlignment="1">
      <alignment horizontal="left" vertical="center"/>
    </xf>
    <xf numFmtId="0" fontId="33" fillId="0" borderId="6" xfId="0" applyFont="1" applyFill="1" applyBorder="1" applyAlignment="1">
      <alignment horizontal="right"/>
    </xf>
    <xf numFmtId="0" fontId="33" fillId="0" borderId="7" xfId="0" applyFont="1" applyFill="1" applyBorder="1" applyAlignment="1">
      <alignment horizontal="right"/>
    </xf>
    <xf numFmtId="10" fontId="33" fillId="0" borderId="0" xfId="0" applyNumberFormat="1" applyFont="1" applyFill="1" applyBorder="1" applyAlignment="1">
      <alignment horizontal="right"/>
    </xf>
    <xf numFmtId="10" fontId="33" fillId="0" borderId="7" xfId="0" applyNumberFormat="1" applyFont="1" applyFill="1" applyBorder="1" applyAlignment="1">
      <alignment horizontal="right"/>
    </xf>
    <xf numFmtId="0" fontId="33" fillId="0" borderId="0" xfId="0" applyFont="1" applyFill="1" applyBorder="1" applyAlignment="1">
      <alignment horizontal="right"/>
    </xf>
    <xf numFmtId="0" fontId="33" fillId="0" borderId="8" xfId="0" applyFont="1" applyFill="1" applyBorder="1" applyAlignment="1">
      <alignment horizontal="right"/>
    </xf>
    <xf numFmtId="3" fontId="13" fillId="0" borderId="0" xfId="0" applyNumberFormat="1" applyFont="1" applyFill="1" applyBorder="1" applyAlignment="1">
      <alignment horizontal="right" vertical="center"/>
    </xf>
    <xf numFmtId="3" fontId="24" fillId="0" borderId="0" xfId="0" applyNumberFormat="1" applyFont="1" applyFill="1" applyBorder="1" applyAlignment="1">
      <alignment vertical="center"/>
    </xf>
    <xf numFmtId="0" fontId="24" fillId="0" borderId="0" xfId="0" applyFont="1" applyFill="1" applyBorder="1" applyAlignment="1">
      <alignment vertical="center"/>
    </xf>
    <xf numFmtId="3" fontId="29" fillId="0" borderId="0" xfId="0" applyNumberFormat="1" applyFont="1" applyFill="1" applyBorder="1" applyAlignment="1">
      <alignment horizontal="right" vertical="center"/>
    </xf>
    <xf numFmtId="4" fontId="5" fillId="7" borderId="9" xfId="0" applyNumberFormat="1" applyFont="1" applyFill="1" applyBorder="1" applyAlignment="1">
      <alignment horizontal="right"/>
    </xf>
    <xf numFmtId="4" fontId="5" fillId="7" borderId="9" xfId="0" applyNumberFormat="1" applyFont="1" applyFill="1" applyBorder="1"/>
    <xf numFmtId="0" fontId="7" fillId="7" borderId="9" xfId="0" applyFont="1" applyFill="1" applyBorder="1"/>
    <xf numFmtId="4" fontId="8" fillId="7" borderId="10" xfId="0" applyNumberFormat="1" applyFont="1" applyFill="1" applyBorder="1" applyAlignment="1">
      <alignment horizontal="right"/>
    </xf>
    <xf numFmtId="4" fontId="8" fillId="7" borderId="10" xfId="0" applyNumberFormat="1" applyFont="1" applyFill="1" applyBorder="1"/>
    <xf numFmtId="0" fontId="8" fillId="7" borderId="10" xfId="0" applyFont="1" applyFill="1" applyBorder="1"/>
    <xf numFmtId="0" fontId="9" fillId="7" borderId="10" xfId="0" applyFont="1" applyFill="1" applyBorder="1"/>
    <xf numFmtId="4" fontId="5" fillId="7" borderId="10" xfId="0" applyNumberFormat="1" applyFont="1" applyFill="1" applyBorder="1" applyAlignment="1">
      <alignment horizontal="right"/>
    </xf>
    <xf numFmtId="4" fontId="5" fillId="7" borderId="10" xfId="0" applyNumberFormat="1" applyFont="1" applyFill="1" applyBorder="1"/>
    <xf numFmtId="0" fontId="7" fillId="7" borderId="10" xfId="0" applyFont="1" applyFill="1" applyBorder="1"/>
    <xf numFmtId="0" fontId="34" fillId="0" borderId="0" xfId="1" applyFont="1" applyFill="1" applyBorder="1" applyAlignment="1">
      <alignment horizontal="left" vertical="center"/>
    </xf>
    <xf numFmtId="0" fontId="26" fillId="6" borderId="0" xfId="3" applyFont="1" applyFill="1" applyBorder="1" applyAlignment="1">
      <alignment vertical="center"/>
    </xf>
    <xf numFmtId="0" fontId="26" fillId="6" borderId="0" xfId="3" applyFont="1" applyFill="1" applyBorder="1">
      <alignment vertical="center"/>
    </xf>
    <xf numFmtId="4" fontId="26" fillId="6" borderId="0" xfId="3" applyNumberFormat="1" applyFont="1" applyFill="1" applyBorder="1">
      <alignment vertical="center"/>
    </xf>
    <xf numFmtId="0" fontId="31" fillId="3" borderId="12" xfId="0" applyFont="1" applyFill="1" applyBorder="1" applyAlignment="1">
      <alignment horizontal="right" vertical="center"/>
    </xf>
    <xf numFmtId="0" fontId="31" fillId="3" borderId="13" xfId="0" applyFont="1" applyFill="1" applyBorder="1" applyAlignment="1">
      <alignment horizontal="right" vertical="center"/>
    </xf>
    <xf numFmtId="0" fontId="25" fillId="5" borderId="0" xfId="0" applyFont="1" applyFill="1" applyBorder="1" applyAlignment="1">
      <alignment vertical="center"/>
    </xf>
    <xf numFmtId="4" fontId="25" fillId="5" borderId="0" xfId="0" applyNumberFormat="1" applyFont="1" applyFill="1" applyBorder="1" applyAlignment="1">
      <alignment vertical="center"/>
    </xf>
    <xf numFmtId="0" fontId="25" fillId="5" borderId="0" xfId="0" applyFont="1" applyFill="1" applyBorder="1" applyAlignment="1">
      <alignment horizontal="right" vertical="center"/>
    </xf>
    <xf numFmtId="4" fontId="25" fillId="5" borderId="0" xfId="0" applyNumberFormat="1" applyFont="1" applyFill="1" applyBorder="1" applyAlignment="1">
      <alignment horizontal="right" vertical="center"/>
    </xf>
    <xf numFmtId="0" fontId="26" fillId="6" borderId="12" xfId="0" applyFont="1" applyFill="1" applyBorder="1" applyAlignment="1">
      <alignment vertical="center"/>
    </xf>
    <xf numFmtId="0" fontId="26" fillId="6" borderId="12" xfId="0" applyFont="1" applyFill="1" applyBorder="1" applyAlignment="1">
      <alignment horizontal="right" vertical="center"/>
    </xf>
    <xf numFmtId="3" fontId="26" fillId="6" borderId="12" xfId="0" applyNumberFormat="1" applyFont="1" applyFill="1" applyBorder="1" applyAlignment="1">
      <alignment horizontal="right" vertical="center"/>
    </xf>
    <xf numFmtId="4" fontId="29" fillId="7" borderId="14" xfId="0" applyNumberFormat="1" applyFont="1" applyFill="1" applyBorder="1" applyAlignment="1">
      <alignment horizontal="right"/>
    </xf>
    <xf numFmtId="4" fontId="12" fillId="7" borderId="14" xfId="0" applyNumberFormat="1" applyFont="1" applyFill="1" applyBorder="1" applyAlignment="1"/>
    <xf numFmtId="0" fontId="12" fillId="7" borderId="14" xfId="0" applyFont="1" applyFill="1" applyBorder="1" applyAlignment="1"/>
    <xf numFmtId="4" fontId="5" fillId="7" borderId="0" xfId="0" applyNumberFormat="1" applyFont="1" applyFill="1" applyBorder="1" applyAlignment="1">
      <alignment horizontal="right"/>
    </xf>
    <xf numFmtId="4" fontId="35" fillId="7" borderId="0" xfId="0" applyNumberFormat="1" applyFont="1" applyFill="1" applyBorder="1" applyAlignment="1">
      <alignment horizontal="right"/>
    </xf>
    <xf numFmtId="4" fontId="35" fillId="0" borderId="0" xfId="0" applyNumberFormat="1" applyFont="1" applyFill="1" applyBorder="1" applyAlignment="1">
      <alignment horizontal="right"/>
    </xf>
    <xf numFmtId="4" fontId="5" fillId="7" borderId="0" xfId="0" applyNumberFormat="1" applyFont="1" applyFill="1" applyBorder="1"/>
    <xf numFmtId="2" fontId="30" fillId="3" borderId="13" xfId="0" applyNumberFormat="1" applyFont="1" applyFill="1" applyBorder="1" applyAlignment="1">
      <alignment horizontal="right" vertical="center"/>
    </xf>
    <xf numFmtId="0" fontId="7" fillId="7" borderId="0" xfId="0" applyFont="1" applyFill="1" applyBorder="1"/>
    <xf numFmtId="0" fontId="31" fillId="7" borderId="0" xfId="0" applyFont="1" applyFill="1" applyBorder="1" applyAlignment="1">
      <alignment horizontal="right" vertical="center"/>
    </xf>
    <xf numFmtId="0" fontId="37" fillId="3" borderId="0" xfId="3" applyFont="1" applyFill="1" applyBorder="1" applyAlignment="1">
      <alignment horizontal="center"/>
    </xf>
    <xf numFmtId="0" fontId="38" fillId="0" borderId="0" xfId="0" applyFont="1" applyAlignment="1">
      <alignment vertical="center" wrapText="1"/>
    </xf>
    <xf numFmtId="0" fontId="39" fillId="0" borderId="0" xfId="0" applyFont="1" applyAlignment="1">
      <alignment vertical="center" wrapText="1"/>
    </xf>
    <xf numFmtId="0" fontId="36" fillId="0" borderId="0" xfId="0" applyFont="1" applyFill="1" applyBorder="1" applyAlignment="1">
      <alignment wrapText="1"/>
    </xf>
    <xf numFmtId="0" fontId="40" fillId="0" borderId="0" xfId="0" applyFont="1" applyAlignment="1">
      <alignment vertical="center" wrapText="1"/>
    </xf>
    <xf numFmtId="0" fontId="17" fillId="0" borderId="0" xfId="0" applyFont="1" applyFill="1" applyBorder="1" applyAlignment="1">
      <alignment wrapText="1"/>
    </xf>
    <xf numFmtId="0" fontId="41" fillId="0" borderId="0" xfId="0" applyFont="1" applyFill="1" applyBorder="1" applyAlignment="1">
      <alignment wrapText="1"/>
    </xf>
    <xf numFmtId="0" fontId="42" fillId="0" borderId="0" xfId="0" applyFont="1" applyFill="1" applyBorder="1" applyAlignment="1">
      <alignment wrapText="1"/>
    </xf>
    <xf numFmtId="0" fontId="43" fillId="0" borderId="0" xfId="0" applyFont="1" applyFill="1" applyBorder="1" applyAlignment="1">
      <alignment wrapText="1"/>
    </xf>
    <xf numFmtId="0" fontId="44" fillId="7" borderId="0" xfId="0" applyFont="1" applyFill="1" applyBorder="1" applyAlignment="1">
      <alignment horizontal="right" vertical="center"/>
    </xf>
    <xf numFmtId="0" fontId="45" fillId="3" borderId="11" xfId="0" applyFont="1" applyFill="1" applyBorder="1" applyAlignment="1">
      <alignment horizontal="right" vertical="center"/>
    </xf>
    <xf numFmtId="4" fontId="0" fillId="0" borderId="0" xfId="0" applyNumberFormat="1"/>
    <xf numFmtId="0" fontId="34" fillId="0" borderId="0" xfId="1"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177">
    <dxf>
      <border outline="0">
        <top style="medium">
          <color theme="4"/>
        </top>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2" tint="-0.249977111117893"/>
        </bottom>
        <vertical/>
        <horizontal/>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bottom style="hair">
          <color theme="2" tint="-0.249977111117893"/>
        </bottom>
        <vertical/>
        <horizontal/>
      </border>
    </dxf>
    <dxf>
      <border outline="0">
        <bottom style="medium">
          <color theme="0"/>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dxf>
    <dxf>
      <border outline="0">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style="hair">
          <color theme="2" tint="-0.249977111117893"/>
        </top>
        <bottom style="hair">
          <color theme="2" tint="-0.249977111117893"/>
        </bottom>
        <vertical/>
        <horizontal/>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ešaisMārketings" displayName="TiešaisMārketings" ref="B10:O17" totalsRowCount="1" headerRowDxfId="176" tableBorderDxfId="175">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Tiešā mārketinga vienumi" totalsRowLabel="Telemārketinga kopsumma EUR(000)" dataDxfId="174" totalsRowDxfId="173"/>
    <tableColumn id="2" xr3:uid="{00000000-0010-0000-0000-000002000000}" name="Likme" totalsRowDxfId="172"/>
    <tableColumn id="3" xr3:uid="{00000000-0010-0000-0000-000003000000}" name="1. mēnesis" totalsRowFunction="custom" totalsRowDxfId="171">
      <totalsRowFormula>SUM(D13:D16)</totalsRowFormula>
    </tableColumn>
    <tableColumn id="4" xr3:uid="{00000000-0010-0000-0000-000004000000}" name="2. mēnesis" totalsRowFunction="custom" totalsRowDxfId="170">
      <totalsRowFormula>SUM(E13:E16)</totalsRowFormula>
    </tableColumn>
    <tableColumn id="5" xr3:uid="{00000000-0010-0000-0000-000005000000}" name="3. mēnesis" totalsRowFunction="custom" totalsRowDxfId="169">
      <totalsRowFormula>SUM(F13:F16)</totalsRowFormula>
    </tableColumn>
    <tableColumn id="6" xr3:uid="{00000000-0010-0000-0000-000006000000}" name="4. mēnesis" totalsRowFunction="custom" totalsRowDxfId="168">
      <totalsRowFormula>SUM(G13:G16)</totalsRowFormula>
    </tableColumn>
    <tableColumn id="7" xr3:uid="{00000000-0010-0000-0000-000007000000}" name="5. mēnesis" totalsRowFunction="custom" totalsRowDxfId="167">
      <totalsRowFormula>SUM(H13:H16)</totalsRowFormula>
    </tableColumn>
    <tableColumn id="8" xr3:uid="{00000000-0010-0000-0000-000008000000}" name="6. mēnesis" totalsRowFunction="custom" totalsRowDxfId="166">
      <totalsRowFormula>SUM(I13:I16)</totalsRowFormula>
    </tableColumn>
    <tableColumn id="9" xr3:uid="{00000000-0010-0000-0000-000009000000}" name="7. mēnesis" totalsRowFunction="custom" totalsRowDxfId="165">
      <totalsRowFormula>SUM(J13:J16)</totalsRowFormula>
    </tableColumn>
    <tableColumn id="10" xr3:uid="{00000000-0010-0000-0000-00000A000000}" name="8. mēnesis" totalsRowFunction="custom" totalsRowDxfId="164">
      <totalsRowFormula>SUM(K13:K16)</totalsRowFormula>
    </tableColumn>
    <tableColumn id="11" xr3:uid="{00000000-0010-0000-0000-00000B000000}" name="9. mēnesis" totalsRowFunction="custom" totalsRowDxfId="163">
      <totalsRowFormula>SUM(L13:L16)</totalsRowFormula>
    </tableColumn>
    <tableColumn id="12" xr3:uid="{00000000-0010-0000-0000-00000C000000}" name="10. mēnesis" totalsRowFunction="custom" totalsRowDxfId="162">
      <totalsRowFormula>SUM(M13:M16)</totalsRowFormula>
    </tableColumn>
    <tableColumn id="13" xr3:uid="{00000000-0010-0000-0000-00000D000000}" name="11. mēnesis" totalsRowFunction="custom" totalsRowDxfId="161">
      <totalsRowFormula>SUM(N13:N16)</totalsRowFormula>
    </tableColumn>
    <tableColumn id="14" xr3:uid="{00000000-0010-0000-0000-00000E000000}" name="12. mēnesis" totalsRowFunction="custom" totalsRowDxfId="160">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tiešā mārketinga procentuālo daudzumu no kopējā pārdošanas apjoma un ikmēneša apjomu. Mēneša kopsummas tiek aprēķinātas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ternetaMārketings" displayName="InternetaMārketings" ref="B18:O24" totalsRowCount="1" headerRowDxfId="159" dataDxfId="158" tableBorderDxfId="157">
  <autoFilter ref="B18:O2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terneta mārketinga vienumi" totalsRowLabel="Interneta mārketinga kopsumma EUR(000)" dataDxfId="156" totalsRowDxfId="155"/>
    <tableColumn id="2" xr3:uid="{00000000-0010-0000-0100-000002000000}" name="Likme" dataDxfId="154" totalsRowDxfId="153"/>
    <tableColumn id="3" xr3:uid="{00000000-0010-0000-0100-000003000000}" name="1. mēnesis" totalsRowFunction="custom" dataDxfId="152" totalsRowDxfId="151">
      <totalsRowFormula>SUM(D20:D23)</totalsRowFormula>
    </tableColumn>
    <tableColumn id="4" xr3:uid="{00000000-0010-0000-0100-000004000000}" name="2. mēnesis" totalsRowFunction="custom" dataDxfId="150" totalsRowDxfId="149">
      <totalsRowFormula>SUM(E20:E23)</totalsRowFormula>
    </tableColumn>
    <tableColumn id="5" xr3:uid="{00000000-0010-0000-0100-000005000000}" name="3. mēnesis" totalsRowFunction="custom" dataDxfId="148" totalsRowDxfId="147">
      <totalsRowFormula>SUM(F20:F23)</totalsRowFormula>
    </tableColumn>
    <tableColumn id="6" xr3:uid="{00000000-0010-0000-0100-000006000000}" name="4. mēnesis" totalsRowFunction="custom" dataDxfId="146" totalsRowDxfId="145">
      <totalsRowFormula>SUM(G20:G23)</totalsRowFormula>
    </tableColumn>
    <tableColumn id="7" xr3:uid="{00000000-0010-0000-0100-000007000000}" name="5. mēnesis" totalsRowFunction="custom" dataDxfId="144" totalsRowDxfId="143">
      <totalsRowFormula>SUM(H20:H23)</totalsRowFormula>
    </tableColumn>
    <tableColumn id="8" xr3:uid="{00000000-0010-0000-0100-000008000000}" name="6. mēnesis" totalsRowFunction="custom" dataDxfId="142" totalsRowDxfId="141">
      <totalsRowFormula>SUM(I20:I23)</totalsRowFormula>
    </tableColumn>
    <tableColumn id="9" xr3:uid="{00000000-0010-0000-0100-000009000000}" name="7. mēnesis" totalsRowFunction="custom" dataDxfId="140" totalsRowDxfId="139">
      <totalsRowFormula>SUM(J20:J23)</totalsRowFormula>
    </tableColumn>
    <tableColumn id="10" xr3:uid="{00000000-0010-0000-0100-00000A000000}" name="8. mēnesis" totalsRowFunction="custom" dataDxfId="138" totalsRowDxfId="137">
      <totalsRowFormula>SUM(K20:K23)</totalsRowFormula>
    </tableColumn>
    <tableColumn id="11" xr3:uid="{00000000-0010-0000-0100-00000B000000}" name="9. mēnesis" totalsRowFunction="custom" dataDxfId="136" totalsRowDxfId="135">
      <totalsRowFormula>SUM(L20:L23)</totalsRowFormula>
    </tableColumn>
    <tableColumn id="12" xr3:uid="{00000000-0010-0000-0100-00000C000000}" name="10. mēnesis" totalsRowFunction="custom" dataDxfId="134" totalsRowDxfId="133">
      <totalsRowFormula>SUM(M20:M23)</totalsRowFormula>
    </tableColumn>
    <tableColumn id="13" xr3:uid="{00000000-0010-0000-0100-00000D000000}" name="11. mēnesis" totalsRowFunction="custom" dataDxfId="132" totalsRowDxfId="131">
      <totalsRowFormula>SUM(N20:N23)</totalsRowFormula>
    </tableColumn>
    <tableColumn id="14" xr3:uid="{00000000-0010-0000-0100-00000E000000}" name="12. mēnesis" totalsRowFunction="custom" dataDxfId="130" totalsRowDxfId="12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interneta mārketinga procentuālo daudzumu no tiešās pārdošanas apjoma un ikmēneša apjomu. Mēneša kopsummas tiek aprēķinātas automātisk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irectMail" displayName="DirectMail" ref="B25:O30" totalsRowCount="1" headerRowDxfId="128" dataDxfId="127" tableBorderDxfId="126">
  <autoFilter ref="B25:O2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 Tiešā pasta vienumi" totalsRowLabel="Tiešā pasta kopsumma EUR(000)" dataDxfId="125" totalsRowDxfId="124"/>
    <tableColumn id="2" xr3:uid="{00000000-0010-0000-0200-000002000000}" name="Likme" dataDxfId="123" totalsRowDxfId="122"/>
    <tableColumn id="3" xr3:uid="{00000000-0010-0000-0200-000003000000}" name="1. mēnesis" totalsRowFunction="custom" dataDxfId="121" totalsRowDxfId="120">
      <totalsRowFormula>SUM(D27:D29)</totalsRowFormula>
    </tableColumn>
    <tableColumn id="4" xr3:uid="{00000000-0010-0000-0200-000004000000}" name="2. mēnesis" totalsRowFunction="custom" dataDxfId="119" totalsRowDxfId="118">
      <totalsRowFormula>SUM(E27:E29)</totalsRowFormula>
    </tableColumn>
    <tableColumn id="5" xr3:uid="{00000000-0010-0000-0200-000005000000}" name="3. mēnesis" totalsRowFunction="custom" dataDxfId="117" totalsRowDxfId="116">
      <totalsRowFormula>SUM(F27:F29)</totalsRowFormula>
    </tableColumn>
    <tableColumn id="6" xr3:uid="{00000000-0010-0000-0200-000006000000}" name="4. mēnesis" totalsRowFunction="custom" dataDxfId="115" totalsRowDxfId="114">
      <totalsRowFormula>SUM(G27:G29)</totalsRowFormula>
    </tableColumn>
    <tableColumn id="7" xr3:uid="{00000000-0010-0000-0200-000007000000}" name="5. mēnesis" totalsRowFunction="custom" dataDxfId="113" totalsRowDxfId="112">
      <totalsRowFormula>SUM(H27:H29)</totalsRowFormula>
    </tableColumn>
    <tableColumn id="8" xr3:uid="{00000000-0010-0000-0200-000008000000}" name="6. mēnesis" totalsRowFunction="custom" dataDxfId="111" totalsRowDxfId="110">
      <totalsRowFormula>SUM(I27:I29)</totalsRowFormula>
    </tableColumn>
    <tableColumn id="9" xr3:uid="{00000000-0010-0000-0200-000009000000}" name="7. mēnesis" totalsRowFunction="custom" dataDxfId="109" totalsRowDxfId="108">
      <totalsRowFormula>SUM(J27:J29)</totalsRowFormula>
    </tableColumn>
    <tableColumn id="10" xr3:uid="{00000000-0010-0000-0200-00000A000000}" name="8. mēnesis" totalsRowFunction="custom" dataDxfId="107" totalsRowDxfId="106">
      <totalsRowFormula>SUM(K27:K29)</totalsRowFormula>
    </tableColumn>
    <tableColumn id="11" xr3:uid="{00000000-0010-0000-0200-00000B000000}" name="9. mēnesis" totalsRowFunction="custom" dataDxfId="105" totalsRowDxfId="104">
      <totalsRowFormula>SUM(L27:L29)</totalsRowFormula>
    </tableColumn>
    <tableColumn id="12" xr3:uid="{00000000-0010-0000-0200-00000C000000}" name="10. mēnesis" totalsRowFunction="custom" dataDxfId="103" totalsRowDxfId="102">
      <totalsRowFormula>SUM(M27:M29)</totalsRowFormula>
    </tableColumn>
    <tableColumn id="13" xr3:uid="{00000000-0010-0000-0200-00000D000000}" name="11. mēnesis" totalsRowFunction="custom" dataDxfId="101" totalsRowDxfId="100">
      <totalsRowFormula>SUM(N27:N29)</totalsRowFormula>
    </tableColumn>
    <tableColumn id="14" xr3:uid="{00000000-0010-0000-0200-00000E000000}" name="12. mēnesis" totalsRowFunction="custom" dataDxfId="99" totalsRowDxfId="98">
      <totalsRowFormula>SUM(O27:O29)</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tiešā pasta procentuālo daudzumu no tiešās pārdošanas apjoma un ikmēneša apjomu. Mēneša kopsummas tiek aprēķinātas automātiski"/>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ģentiunBrokeri" displayName="AģentiunBrokeri" ref="B32:O39" totalsRowCount="1" headerRowDxfId="97" dataDxfId="96" tableBorderDxfId="95">
  <autoFilter ref="B32:O3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ģenta/brokera vienumi" totalsRowLabel="Aģentu/brokeru kopsumma EUR(000)" dataDxfId="94" totalsRowDxfId="93"/>
    <tableColumn id="2" xr3:uid="{00000000-0010-0000-0300-000002000000}" name="Likme" totalsRowDxfId="92"/>
    <tableColumn id="3" xr3:uid="{00000000-0010-0000-0300-000003000000}" name="1. mēnesis" totalsRowFunction="custom" dataDxfId="91" totalsRowDxfId="90">
      <totalsRowFormula>SUM(D34:D38)</totalsRowFormula>
    </tableColumn>
    <tableColumn id="4" xr3:uid="{00000000-0010-0000-0300-000004000000}" name="2. mēnesis" totalsRowFunction="custom" dataDxfId="89" totalsRowDxfId="88">
      <totalsRowFormula>SUM(E34:E38)</totalsRowFormula>
    </tableColumn>
    <tableColumn id="5" xr3:uid="{00000000-0010-0000-0300-000005000000}" name="3. mēnesis" totalsRowFunction="custom" dataDxfId="87" totalsRowDxfId="86">
      <totalsRowFormula>SUM(F34:F38)</totalsRowFormula>
    </tableColumn>
    <tableColumn id="6" xr3:uid="{00000000-0010-0000-0300-000006000000}" name="4. mēnesis" totalsRowFunction="custom" dataDxfId="85" totalsRowDxfId="84">
      <totalsRowFormula>SUM(G34:G38)</totalsRowFormula>
    </tableColumn>
    <tableColumn id="7" xr3:uid="{00000000-0010-0000-0300-000007000000}" name="5. mēnesis" totalsRowFunction="custom" dataDxfId="83" totalsRowDxfId="82">
      <totalsRowFormula>SUM(H34:H38)</totalsRowFormula>
    </tableColumn>
    <tableColumn id="8" xr3:uid="{00000000-0010-0000-0300-000008000000}" name="6. mēnesis" totalsRowFunction="custom" dataDxfId="81" totalsRowDxfId="80">
      <totalsRowFormula>SUM(I34:I38)</totalsRowFormula>
    </tableColumn>
    <tableColumn id="9" xr3:uid="{00000000-0010-0000-0300-000009000000}" name="7. mēnesis" totalsRowFunction="custom" dataDxfId="79" totalsRowDxfId="78">
      <totalsRowFormula>SUM(J34:J38)</totalsRowFormula>
    </tableColumn>
    <tableColumn id="10" xr3:uid="{00000000-0010-0000-0300-00000A000000}" name="8. mēnesis" totalsRowFunction="custom" dataDxfId="77" totalsRowDxfId="76">
      <totalsRowFormula>SUM(K34:K38)</totalsRowFormula>
    </tableColumn>
    <tableColumn id="11" xr3:uid="{00000000-0010-0000-0300-00000B000000}" name="9. mēnesis" totalsRowFunction="custom" dataDxfId="75" totalsRowDxfId="74">
      <totalsRowFormula>SUM(L34:L38)</totalsRowFormula>
    </tableColumn>
    <tableColumn id="12" xr3:uid="{00000000-0010-0000-0300-00000C000000}" name="10. mēnesis" totalsRowFunction="custom" dataDxfId="73" totalsRowDxfId="72">
      <totalsRowFormula>SUM(M34:M38)</totalsRowFormula>
    </tableColumn>
    <tableColumn id="13" xr3:uid="{00000000-0010-0000-0300-00000D000000}" name="11. mēnesis" totalsRowFunction="custom" dataDxfId="71" totalsRowDxfId="70">
      <totalsRowFormula>SUM(N34:N38)</totalsRowFormula>
    </tableColumn>
    <tableColumn id="14" xr3:uid="{00000000-0010-0000-0300-00000E000000}" name="12. mēnesis" totalsRowFunction="custom" dataDxfId="69" totalsRowDxfId="68">
      <totalsRowFormula>SUM(O34:O38)</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aģentu un brokeru procentuālo daudzumu no kopējā pārdošanas apjoma un ikmēneša apjomu. Mēneša kopsummas tiek aprēķinātas automātisk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Izplatītāji" displayName="Izplatītāji" ref="B40:O46" totalsRowCount="1" headerRowDxfId="67" tableBorderDxfId="66">
  <autoFilter ref="B40:O4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Izplatītāju vienumi" totalsRowLabel="Izplatītāju kopsumma EUR(000)" dataDxfId="65" totalsRowDxfId="64"/>
    <tableColumn id="2" xr3:uid="{00000000-0010-0000-0400-000002000000}" name="Likme" dataDxfId="63" totalsRowDxfId="62"/>
    <tableColumn id="3" xr3:uid="{00000000-0010-0000-0400-000003000000}" name="1. mēnesis" totalsRowFunction="custom" totalsRowDxfId="61">
      <totalsRowFormula>SUM(D42:D45)</totalsRowFormula>
    </tableColumn>
    <tableColumn id="4" xr3:uid="{00000000-0010-0000-0400-000004000000}" name="2. mēnesis" totalsRowFunction="custom" totalsRowDxfId="60">
      <totalsRowFormula>SUM(E42:E45)</totalsRowFormula>
    </tableColumn>
    <tableColumn id="5" xr3:uid="{00000000-0010-0000-0400-000005000000}" name="3. mēnesis" totalsRowFunction="custom" totalsRowDxfId="59">
      <totalsRowFormula>SUM(F42:F45)</totalsRowFormula>
    </tableColumn>
    <tableColumn id="6" xr3:uid="{00000000-0010-0000-0400-000006000000}" name="4. mēnesis" totalsRowFunction="custom" totalsRowDxfId="58">
      <totalsRowFormula>SUM(G42:G45)</totalsRowFormula>
    </tableColumn>
    <tableColumn id="7" xr3:uid="{00000000-0010-0000-0400-000007000000}" name="5. mēnesis" totalsRowFunction="custom" totalsRowDxfId="57">
      <totalsRowFormula>SUM(H42:H45)</totalsRowFormula>
    </tableColumn>
    <tableColumn id="8" xr3:uid="{00000000-0010-0000-0400-000008000000}" name="6. mēnesis" totalsRowFunction="custom" totalsRowDxfId="56">
      <totalsRowFormula>SUM(I42:I45)</totalsRowFormula>
    </tableColumn>
    <tableColumn id="9" xr3:uid="{00000000-0010-0000-0400-000009000000}" name="7. mēnesis" totalsRowFunction="custom" totalsRowDxfId="55">
      <totalsRowFormula>SUM(J42:J45)</totalsRowFormula>
    </tableColumn>
    <tableColumn id="10" xr3:uid="{00000000-0010-0000-0400-00000A000000}" name="8. mēnesis" totalsRowFunction="custom" totalsRowDxfId="54">
      <totalsRowFormula>SUM(K42:K45)</totalsRowFormula>
    </tableColumn>
    <tableColumn id="11" xr3:uid="{00000000-0010-0000-0400-00000B000000}" name="9. mēnesis" totalsRowFunction="custom" totalsRowDxfId="53">
      <totalsRowFormula>SUM(L42:L45)</totalsRowFormula>
    </tableColumn>
    <tableColumn id="12" xr3:uid="{00000000-0010-0000-0400-00000C000000}" name="10. mēnesis" totalsRowFunction="custom" totalsRowDxfId="52">
      <totalsRowFormula>SUM(M42:M45)</totalsRowFormula>
    </tableColumn>
    <tableColumn id="13" xr3:uid="{00000000-0010-0000-0400-00000D000000}" name="11. mēnesis" totalsRowFunction="custom" totalsRowDxfId="51">
      <totalsRowFormula>SUM(N42:N45)</totalsRowFormula>
    </tableColumn>
    <tableColumn id="14" xr3:uid="{00000000-0010-0000-0400-00000E000000}" name="12. mēnesis" totalsRowFunction="custom" totalsRowDxfId="50">
      <totalsRowFormula>SUM(O42:O45)</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izplatītāju procentuālo daudzumu no kopējā pārdošanas apjoma un ikmēneša apjomu. Mēneša kopsummas tiek aprēķinātas automātisk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Mazumtirgotājs" displayName="Mazumtirgotājs" ref="B47:O53" totalsRowCount="1" headerRowDxfId="49" tableBorderDxfId="48">
  <autoFilter ref="B47:O5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zumtirgotāju vienumi" totalsRowLabel="Mazumtirgotāju kopsumma EUR(000)" totalsRowDxfId="47"/>
    <tableColumn id="2" xr3:uid="{00000000-0010-0000-0500-000002000000}" name="Likme" totalsRowDxfId="46"/>
    <tableColumn id="3" xr3:uid="{00000000-0010-0000-0500-000003000000}" name="1. mēnesis" totalsRowFunction="custom" totalsRowDxfId="45">
      <totalsRowFormula>SUM(D49:D52)</totalsRowFormula>
    </tableColumn>
    <tableColumn id="4" xr3:uid="{00000000-0010-0000-0500-000004000000}" name="2. mēnesis" totalsRowFunction="custom" totalsRowDxfId="44">
      <totalsRowFormula>SUM(E49:E52)</totalsRowFormula>
    </tableColumn>
    <tableColumn id="5" xr3:uid="{00000000-0010-0000-0500-000005000000}" name="3. mēnesis" totalsRowFunction="custom" totalsRowDxfId="43">
      <totalsRowFormula>SUM(F49:F52)</totalsRowFormula>
    </tableColumn>
    <tableColumn id="6" xr3:uid="{00000000-0010-0000-0500-000006000000}" name="4. mēnesis" totalsRowFunction="custom" totalsRowDxfId="42">
      <totalsRowFormula>SUM(G49:G52)</totalsRowFormula>
    </tableColumn>
    <tableColumn id="7" xr3:uid="{00000000-0010-0000-0500-000007000000}" name="5. mēnesis" totalsRowFunction="custom" totalsRowDxfId="41">
      <totalsRowFormula>SUM(H49:H52)</totalsRowFormula>
    </tableColumn>
    <tableColumn id="8" xr3:uid="{00000000-0010-0000-0500-000008000000}" name="6. mēnesis" totalsRowFunction="custom" totalsRowDxfId="40">
      <totalsRowFormula>SUM(I49:I52)</totalsRowFormula>
    </tableColumn>
    <tableColumn id="9" xr3:uid="{00000000-0010-0000-0500-000009000000}" name="7. mēnesis" totalsRowFunction="custom" totalsRowDxfId="39">
      <totalsRowFormula>SUM(J49:J52)</totalsRowFormula>
    </tableColumn>
    <tableColumn id="10" xr3:uid="{00000000-0010-0000-0500-00000A000000}" name="8. mēnesis" totalsRowFunction="custom" totalsRowDxfId="38">
      <totalsRowFormula>SUM(K49:K52)</totalsRowFormula>
    </tableColumn>
    <tableColumn id="11" xr3:uid="{00000000-0010-0000-0500-00000B000000}" name="9. mēnesis" totalsRowFunction="custom" totalsRowDxfId="37">
      <totalsRowFormula>SUM(L49:L52)</totalsRowFormula>
    </tableColumn>
    <tableColumn id="12" xr3:uid="{00000000-0010-0000-0500-00000C000000}" name="10. mēnesis" totalsRowFunction="custom" totalsRowDxfId="36">
      <totalsRowFormula>SUM(M49:M52)</totalsRowFormula>
    </tableColumn>
    <tableColumn id="13" xr3:uid="{00000000-0010-0000-0500-00000D000000}" name="11. mēnesis" totalsRowFunction="custom" totalsRowDxfId="35">
      <totalsRowFormula>SUM(N49:N52)</totalsRowFormula>
    </tableColumn>
    <tableColumn id="14" xr3:uid="{00000000-0010-0000-0500-00000E000000}" name="12. mēnesis" totalsRowFunction="custom" totalsRowDxfId="34">
      <totalsRowFormula>SUM(O49:O52)</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mazumtirgotāju procentuālo daudzumu no kopējā pārdošanas apjoma un ikmēneša apjomu. Mēneša kopsummas tiek aprēķinātas automātiski"/>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AR" displayName="CAR" ref="B54:O59" totalsRowCount="1" headerRowDxfId="33" tableBorderDxfId="32">
  <autoFilter ref="B54:O5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Klientu iegūšanas un saglabāšanas vienumi" totalsRowLabel="Klientu iegūšanas un saglabāšanas kopsumma EUR(000)" totalsRowDxfId="31"/>
    <tableColumn id="2" xr3:uid="{00000000-0010-0000-0600-000002000000}" name="Likme" totalsRowDxfId="30"/>
    <tableColumn id="3" xr3:uid="{00000000-0010-0000-0600-000003000000}" name="1. mēnesis" totalsRowFunction="custom" totalsRowDxfId="29">
      <totalsRowFormula>SUM(D56:D58)</totalsRowFormula>
    </tableColumn>
    <tableColumn id="4" xr3:uid="{00000000-0010-0000-0600-000004000000}" name="2. mēnesis" totalsRowFunction="custom" totalsRowDxfId="28">
      <totalsRowFormula>SUM(E56:E58)</totalsRowFormula>
    </tableColumn>
    <tableColumn id="5" xr3:uid="{00000000-0010-0000-0600-000005000000}" name="3. mēnesis" totalsRowFunction="custom" totalsRowDxfId="27">
      <totalsRowFormula>SUM(F56:F58)</totalsRowFormula>
    </tableColumn>
    <tableColumn id="6" xr3:uid="{00000000-0010-0000-0600-000006000000}" name="4. mēnesis" totalsRowFunction="custom" totalsRowDxfId="26">
      <totalsRowFormula>SUM(G56:G58)</totalsRowFormula>
    </tableColumn>
    <tableColumn id="7" xr3:uid="{00000000-0010-0000-0600-000007000000}" name="5. mēnesis" totalsRowFunction="custom" totalsRowDxfId="25">
      <totalsRowFormula>SUM(H56:H58)</totalsRowFormula>
    </tableColumn>
    <tableColumn id="8" xr3:uid="{00000000-0010-0000-0600-000008000000}" name="6. mēnesis" totalsRowFunction="custom" totalsRowDxfId="24">
      <totalsRowFormula>SUM(I56:I58)</totalsRowFormula>
    </tableColumn>
    <tableColumn id="9" xr3:uid="{00000000-0010-0000-0600-000009000000}" name="7. mēnesis" totalsRowFunction="custom" totalsRowDxfId="23">
      <totalsRowFormula>SUM(J56:J58)</totalsRowFormula>
    </tableColumn>
    <tableColumn id="10" xr3:uid="{00000000-0010-0000-0600-00000A000000}" name="8. mēnesis" totalsRowFunction="custom" totalsRowDxfId="22">
      <totalsRowFormula>SUM(K56:K58)</totalsRowFormula>
    </tableColumn>
    <tableColumn id="11" xr3:uid="{00000000-0010-0000-0600-00000B000000}" name="9. mēnesis" totalsRowFunction="custom" totalsRowDxfId="21">
      <totalsRowFormula>SUM(L56:L58)</totalsRowFormula>
    </tableColumn>
    <tableColumn id="12" xr3:uid="{00000000-0010-0000-0600-00000C000000}" name="10. mēnesis" totalsRowFunction="custom" totalsRowDxfId="20">
      <totalsRowFormula>SUM(M56:M58)</totalsRowFormula>
    </tableColumn>
    <tableColumn id="13" xr3:uid="{00000000-0010-0000-0600-00000D000000}" name="11. mēnesis" totalsRowFunction="custom" totalsRowDxfId="19">
      <totalsRowFormula>SUM(N56:N58)</totalsRowFormula>
    </tableColumn>
    <tableColumn id="14" xr3:uid="{00000000-0010-0000-0600-00000E000000}" name="12. mēnesis" totalsRowFunction="custom" totalsRowDxfId="18">
      <totalsRowFormula>SUM(O56:O58)</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vienumus, cenas un ikmēneša apjomu. Mēneša kopsummas tiek aprēķinātas automātiski"/>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CitiIzdevumi" displayName="CitiIzdevumi" ref="B60:O65" totalsRowCount="1" headerRowDxfId="17" tableBorderDxfId="16">
  <autoFilter ref="B60:O6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iti izdevumu vienumi " totalsRowLabel="Citu izdevumu kopsumma EUR(000)" totalsRowDxfId="15"/>
    <tableColumn id="2" xr3:uid="{00000000-0010-0000-0700-000002000000}" name="Likme" totalsRowDxfId="14"/>
    <tableColumn id="3" xr3:uid="{00000000-0010-0000-0700-000003000000}" name="1. mēnesis" totalsRowFunction="custom" totalsRowDxfId="13">
      <totalsRowFormula>SUM(D62:D64)</totalsRowFormula>
    </tableColumn>
    <tableColumn id="4" xr3:uid="{00000000-0010-0000-0700-000004000000}" name="2. mēnesis" totalsRowFunction="custom" totalsRowDxfId="12">
      <totalsRowFormula>SUM(E62:E64)</totalsRowFormula>
    </tableColumn>
    <tableColumn id="5" xr3:uid="{00000000-0010-0000-0700-000005000000}" name="3. mēnesis" totalsRowFunction="custom" totalsRowDxfId="11">
      <totalsRowFormula>SUM(F62:F64)</totalsRowFormula>
    </tableColumn>
    <tableColumn id="6" xr3:uid="{00000000-0010-0000-0700-000006000000}" name="4. mēnesis" totalsRowFunction="custom" totalsRowDxfId="10">
      <totalsRowFormula>SUM(G62:G64)</totalsRowFormula>
    </tableColumn>
    <tableColumn id="7" xr3:uid="{00000000-0010-0000-0700-000007000000}" name="5. mēnesis" totalsRowFunction="custom" totalsRowDxfId="9">
      <totalsRowFormula>SUM(H62:H64)</totalsRowFormula>
    </tableColumn>
    <tableColumn id="8" xr3:uid="{00000000-0010-0000-0700-000008000000}" name="6. mēnesis" totalsRowFunction="custom" totalsRowDxfId="8">
      <totalsRowFormula>SUM(I62:I64)</totalsRowFormula>
    </tableColumn>
    <tableColumn id="9" xr3:uid="{00000000-0010-0000-0700-000009000000}" name="7. mēnesis" totalsRowFunction="custom" totalsRowDxfId="7">
      <totalsRowFormula>SUM(J62:J64)</totalsRowFormula>
    </tableColumn>
    <tableColumn id="10" xr3:uid="{00000000-0010-0000-0700-00000A000000}" name="8. mēnesis" totalsRowFunction="custom" totalsRowDxfId="6">
      <totalsRowFormula>SUM(K62:K64)</totalsRowFormula>
    </tableColumn>
    <tableColumn id="11" xr3:uid="{00000000-0010-0000-0700-00000B000000}" name="9. mēnesis" totalsRowFunction="custom" totalsRowDxfId="5">
      <totalsRowFormula>SUM(L62:L64)</totalsRowFormula>
    </tableColumn>
    <tableColumn id="12" xr3:uid="{00000000-0010-0000-0700-00000C000000}" name="10. mēnesis" totalsRowFunction="custom" totalsRowDxfId="4">
      <totalsRowFormula>SUM(M62:M64)</totalsRowFormula>
    </tableColumn>
    <tableColumn id="13" xr3:uid="{00000000-0010-0000-0700-00000D000000}" name="11. mēnesis" totalsRowFunction="custom" totalsRowDxfId="3">
      <totalsRowFormula>SUM(N62:N64)</totalsRowFormula>
    </tableColumn>
    <tableColumn id="14" xr3:uid="{00000000-0010-0000-0700-00000E000000}" name="12. mēnesis" totalsRowFunction="custom" totalsRowDxfId="2">
      <totalsRowFormula>SUM(O62:O64)</totalsRowFormula>
    </tableColumn>
  </tableColumns>
  <tableStyleInfo showFirstColumn="0" showLastColumn="0" showRowStripes="0" showColumnStripes="0"/>
  <extLst>
    <ext xmlns:x14="http://schemas.microsoft.com/office/spreadsheetml/2009/9/main" uri="{504A1905-F514-4f6f-8877-14C23A59335A}">
      <x14:table altTextSummary="Ievadiet vai modificējiet citu izdevumu vienumus, cenas un ikmēneša apjomu. Mēneša kopsummas tiek aprēķinātas automātiski"/>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nel" displayName="Personnel" ref="B4:O9" totalsRowShown="0" headerRowDxfId="1" tableBorderDxfId="0">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Personāla vienumi"/>
    <tableColumn id="2" xr3:uid="{00000000-0010-0000-0800-000002000000}" name="Likme"/>
    <tableColumn id="3" xr3:uid="{00000000-0010-0000-0800-000003000000}" name="1. mēnesis"/>
    <tableColumn id="4" xr3:uid="{00000000-0010-0000-0800-000004000000}" name="2. mēnesis"/>
    <tableColumn id="5" xr3:uid="{00000000-0010-0000-0800-000005000000}" name="3. mēnesis"/>
    <tableColumn id="6" xr3:uid="{00000000-0010-0000-0800-000006000000}" name="4. mēnesis"/>
    <tableColumn id="7" xr3:uid="{00000000-0010-0000-0800-000007000000}" name="5. mēnesis"/>
    <tableColumn id="8" xr3:uid="{00000000-0010-0000-0800-000008000000}" name="6. mēnesis"/>
    <tableColumn id="9" xr3:uid="{00000000-0010-0000-0800-000009000000}" name="7. mēnesis"/>
    <tableColumn id="10" xr3:uid="{00000000-0010-0000-0800-00000A000000}" name="8. mēnesis"/>
    <tableColumn id="11" xr3:uid="{00000000-0010-0000-0800-00000B000000}" name="9. mēnesis"/>
    <tableColumn id="12" xr3:uid="{00000000-0010-0000-0800-00000C000000}" name="10. mēnesis"/>
    <tableColumn id="13" xr3:uid="{00000000-0010-0000-0800-00000D000000}" name="11. mēnesis"/>
    <tableColumn id="14" xr3:uid="{00000000-0010-0000-0800-00000E000000}" name="12. mēnesis"/>
  </tableColumns>
  <tableStyleInfo showFirstColumn="0" showLastColumn="0" showRowStripes="0" showColumnStripes="0"/>
  <extLst>
    <ext xmlns:x14="http://schemas.microsoft.com/office/spreadsheetml/2009/9/main" uri="{504A1905-F514-4f6f-8877-14C23A59335A}">
      <x14:table altTextSummary="Ievadiet vai modificējiet preces un cenas. Ikmēneša apjoms, personāla procentuālais daudzums no kopējā pārdošanas apjoma un mēneša kopsummas tiek aprēķinātas automātiski"/>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tabSelected="1" workbookViewId="0"/>
  </sheetViews>
  <sheetFormatPr defaultRowHeight="13.5" x14ac:dyDescent="0.25"/>
  <cols>
    <col min="1" max="1" width="2.7109375" customWidth="1"/>
    <col min="2" max="2" width="80.7109375" customWidth="1"/>
    <col min="3" max="3" width="2.7109375" customWidth="1"/>
  </cols>
  <sheetData>
    <row r="1" spans="2:2" ht="20.25" x14ac:dyDescent="0.3">
      <c r="B1" s="101" t="s">
        <v>0</v>
      </c>
    </row>
    <row r="2" spans="2:2" ht="30" customHeight="1" x14ac:dyDescent="0.25">
      <c r="B2" s="102" t="s">
        <v>89</v>
      </c>
    </row>
    <row r="3" spans="2:2" ht="30" customHeight="1" x14ac:dyDescent="0.25">
      <c r="B3" s="102" t="s">
        <v>1</v>
      </c>
    </row>
    <row r="4" spans="2:2" ht="30" customHeight="1" x14ac:dyDescent="0.25">
      <c r="B4" s="102" t="s">
        <v>2</v>
      </c>
    </row>
    <row r="5" spans="2:2" ht="35.25" customHeight="1" x14ac:dyDescent="0.25">
      <c r="B5" s="103" t="s">
        <v>3</v>
      </c>
    </row>
    <row r="6" spans="2:2" ht="45" x14ac:dyDescent="0.25">
      <c r="B6" s="102" t="s">
        <v>4</v>
      </c>
    </row>
    <row r="7" spans="2:2" ht="42.75" customHeight="1" x14ac:dyDescent="0.25">
      <c r="B7" s="102"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67"/>
  <sheetViews>
    <sheetView showGridLines="0" zoomScaleNormal="100" workbookViewId="0">
      <pane ySplit="3" topLeftCell="A4" activePane="bottomLeft" state="frozen"/>
      <selection pane="bottomLeft"/>
    </sheetView>
  </sheetViews>
  <sheetFormatPr defaultColWidth="9.140625" defaultRowHeight="19.5" customHeight="1" x14ac:dyDescent="0.3"/>
  <cols>
    <col min="1" max="1" width="2.140625" style="104" customWidth="1"/>
    <col min="2" max="2" width="59.42578125" style="1" customWidth="1"/>
    <col min="3" max="3" width="12.28515625" style="5" customWidth="1"/>
    <col min="4" max="15" width="13.5703125" style="5" customWidth="1"/>
    <col min="16" max="16" width="0.7109375" style="5" customWidth="1"/>
    <col min="17" max="17" width="14.140625" style="5" customWidth="1"/>
    <col min="18" max="18" width="2.28515625" style="1" customWidth="1"/>
    <col min="19" max="19" width="10.5703125" style="1" customWidth="1"/>
    <col min="20" max="20" width="2.28515625" style="1" customWidth="1"/>
    <col min="21" max="16384" width="9.140625" style="1"/>
  </cols>
  <sheetData>
    <row r="1" spans="1:21" ht="77.25" customHeight="1" thickBot="1" x14ac:dyDescent="0.35">
      <c r="A1" s="104" t="s">
        <v>76</v>
      </c>
      <c r="B1" s="113" t="s">
        <v>8</v>
      </c>
      <c r="C1" s="113"/>
      <c r="D1" s="113"/>
      <c r="E1" s="113"/>
      <c r="F1" s="113"/>
      <c r="G1" s="113"/>
      <c r="H1" s="113"/>
      <c r="I1" s="113"/>
      <c r="J1" s="113"/>
      <c r="K1" s="113"/>
      <c r="L1" s="113"/>
      <c r="M1" s="113"/>
      <c r="N1" s="113"/>
      <c r="O1" s="113"/>
      <c r="P1" s="113"/>
      <c r="Q1" s="113"/>
      <c r="R1" s="113"/>
      <c r="S1" s="113"/>
      <c r="T1" s="113"/>
    </row>
    <row r="2" spans="1:21" ht="30" customHeight="1" thickBot="1" x14ac:dyDescent="0.35">
      <c r="A2" s="105" t="s">
        <v>78</v>
      </c>
      <c r="B2" s="56" t="s">
        <v>9</v>
      </c>
      <c r="C2" s="82" t="s">
        <v>63</v>
      </c>
      <c r="D2" s="83" t="s">
        <v>64</v>
      </c>
      <c r="E2" s="82" t="s">
        <v>65</v>
      </c>
      <c r="F2" s="82" t="s">
        <v>66</v>
      </c>
      <c r="G2" s="82" t="s">
        <v>67</v>
      </c>
      <c r="H2" s="82" t="s">
        <v>68</v>
      </c>
      <c r="I2" s="82" t="s">
        <v>69</v>
      </c>
      <c r="J2" s="82" t="s">
        <v>70</v>
      </c>
      <c r="K2" s="82" t="s">
        <v>71</v>
      </c>
      <c r="L2" s="82" t="s">
        <v>72</v>
      </c>
      <c r="M2" s="82" t="s">
        <v>73</v>
      </c>
      <c r="N2" s="82" t="s">
        <v>74</v>
      </c>
      <c r="O2" s="82" t="s">
        <v>75</v>
      </c>
      <c r="P2" s="78"/>
      <c r="Q2" s="54" t="s">
        <v>79</v>
      </c>
      <c r="R2" s="55"/>
      <c r="S2" s="56"/>
      <c r="T2" s="98"/>
    </row>
    <row r="3" spans="1:21" s="3" customFormat="1" ht="27" customHeight="1" x14ac:dyDescent="0.25">
      <c r="A3" s="105" t="s">
        <v>80</v>
      </c>
      <c r="B3" s="88" t="s">
        <v>10</v>
      </c>
      <c r="C3" s="89" t="s">
        <v>9</v>
      </c>
      <c r="D3" s="90">
        <v>750</v>
      </c>
      <c r="E3" s="90">
        <v>200</v>
      </c>
      <c r="F3" s="90">
        <v>500</v>
      </c>
      <c r="G3" s="90">
        <v>1500</v>
      </c>
      <c r="H3" s="90">
        <v>1200</v>
      </c>
      <c r="I3" s="90">
        <v>1500</v>
      </c>
      <c r="J3" s="90">
        <v>1500</v>
      </c>
      <c r="K3" s="90">
        <v>1800</v>
      </c>
      <c r="L3" s="90">
        <v>2000</v>
      </c>
      <c r="M3" s="90">
        <v>2000</v>
      </c>
      <c r="N3" s="90">
        <v>2000</v>
      </c>
      <c r="O3" s="90">
        <v>2000</v>
      </c>
      <c r="P3" s="53"/>
      <c r="Q3" s="67">
        <f>SUM(D3:O3)</f>
        <v>16950</v>
      </c>
      <c r="U3" s="47"/>
    </row>
    <row r="4" spans="1:21" s="6" customFormat="1" ht="15" customHeight="1" x14ac:dyDescent="0.3">
      <c r="A4" s="105" t="s">
        <v>81</v>
      </c>
      <c r="B4" s="110" t="s">
        <v>11</v>
      </c>
      <c r="C4" s="100" t="s">
        <v>63</v>
      </c>
      <c r="D4" s="100" t="s">
        <v>64</v>
      </c>
      <c r="E4" s="100" t="s">
        <v>65</v>
      </c>
      <c r="F4" s="100" t="s">
        <v>66</v>
      </c>
      <c r="G4" s="100" t="s">
        <v>67</v>
      </c>
      <c r="H4" s="100" t="s">
        <v>68</v>
      </c>
      <c r="I4" s="100" t="s">
        <v>69</v>
      </c>
      <c r="J4" s="100" t="s">
        <v>70</v>
      </c>
      <c r="K4" s="100" t="s">
        <v>71</v>
      </c>
      <c r="L4" s="100" t="s">
        <v>72</v>
      </c>
      <c r="M4" s="100" t="s">
        <v>73</v>
      </c>
      <c r="N4" s="100" t="s">
        <v>74</v>
      </c>
      <c r="O4" s="100" t="s">
        <v>75</v>
      </c>
      <c r="P4" s="64"/>
      <c r="R4" s="65"/>
      <c r="S4" s="66"/>
      <c r="T4" s="65"/>
    </row>
    <row r="5" spans="1:21" s="6" customFormat="1" ht="22.5" customHeight="1" x14ac:dyDescent="0.35">
      <c r="A5" s="106"/>
      <c r="B5" s="48" t="s">
        <v>12</v>
      </c>
      <c r="C5" s="46"/>
      <c r="D5" s="37">
        <f t="shared" ref="D5:O5" si="0">D11+D33+D41+D48</f>
        <v>1.1000000000000001</v>
      </c>
      <c r="E5" s="37">
        <f t="shared" si="0"/>
        <v>1.1000000000000001</v>
      </c>
      <c r="F5" s="37">
        <f t="shared" si="0"/>
        <v>1.1000000000000001</v>
      </c>
      <c r="G5" s="37">
        <f t="shared" si="0"/>
        <v>1.1000000000000001</v>
      </c>
      <c r="H5" s="37">
        <f t="shared" si="0"/>
        <v>1.1000000000000001</v>
      </c>
      <c r="I5" s="37">
        <f t="shared" si="0"/>
        <v>1.1000000000000001</v>
      </c>
      <c r="J5" s="37">
        <f t="shared" si="0"/>
        <v>1.1000000000000001</v>
      </c>
      <c r="K5" s="37">
        <f t="shared" si="0"/>
        <v>1.1000000000000001</v>
      </c>
      <c r="L5" s="37">
        <f t="shared" si="0"/>
        <v>0.85000000000000009</v>
      </c>
      <c r="M5" s="37">
        <f t="shared" si="0"/>
        <v>0.85000000000000009</v>
      </c>
      <c r="N5" s="37">
        <f t="shared" si="0"/>
        <v>0.85000000000000009</v>
      </c>
      <c r="O5" s="37">
        <f t="shared" si="0"/>
        <v>0.85000000000000009</v>
      </c>
      <c r="P5" s="9"/>
      <c r="Q5" s="75"/>
      <c r="R5" s="76"/>
      <c r="S5" s="77"/>
      <c r="T5" s="97"/>
    </row>
    <row r="6" spans="1:21" s="2" customFormat="1" ht="19.5" customHeight="1" x14ac:dyDescent="0.3">
      <c r="A6" s="107"/>
      <c r="B6" s="29" t="s">
        <v>13</v>
      </c>
      <c r="C6" s="58">
        <v>5</v>
      </c>
      <c r="D6" s="30">
        <f t="shared" ref="D6:O6" si="1">+$C$6</f>
        <v>5</v>
      </c>
      <c r="E6" s="30">
        <f t="shared" si="1"/>
        <v>5</v>
      </c>
      <c r="F6" s="30">
        <f t="shared" si="1"/>
        <v>5</v>
      </c>
      <c r="G6" s="30">
        <f t="shared" si="1"/>
        <v>5</v>
      </c>
      <c r="H6" s="30">
        <f t="shared" si="1"/>
        <v>5</v>
      </c>
      <c r="I6" s="30">
        <f t="shared" si="1"/>
        <v>5</v>
      </c>
      <c r="J6" s="30">
        <f t="shared" si="1"/>
        <v>5</v>
      </c>
      <c r="K6" s="30">
        <f t="shared" si="1"/>
        <v>5</v>
      </c>
      <c r="L6" s="30">
        <f t="shared" si="1"/>
        <v>5</v>
      </c>
      <c r="M6" s="30">
        <f t="shared" si="1"/>
        <v>5</v>
      </c>
      <c r="N6" s="30">
        <f t="shared" si="1"/>
        <v>5</v>
      </c>
      <c r="O6" s="30">
        <f t="shared" si="1"/>
        <v>5</v>
      </c>
      <c r="P6" s="10"/>
      <c r="Q6" s="71"/>
      <c r="R6" s="72"/>
      <c r="S6" s="74"/>
      <c r="T6" s="32"/>
    </row>
    <row r="7" spans="1:21" s="3" customFormat="1" ht="19.5" customHeight="1" x14ac:dyDescent="0.25">
      <c r="A7" s="108"/>
      <c r="B7" s="33" t="s">
        <v>14</v>
      </c>
      <c r="C7" s="59"/>
      <c r="D7" s="34">
        <f t="shared" ref="D7:O7" si="2">$C$6*D6</f>
        <v>25</v>
      </c>
      <c r="E7" s="34">
        <f t="shared" si="2"/>
        <v>25</v>
      </c>
      <c r="F7" s="34">
        <f t="shared" si="2"/>
        <v>25</v>
      </c>
      <c r="G7" s="34">
        <f t="shared" si="2"/>
        <v>25</v>
      </c>
      <c r="H7" s="34">
        <f t="shared" si="2"/>
        <v>25</v>
      </c>
      <c r="I7" s="34">
        <f t="shared" si="2"/>
        <v>25</v>
      </c>
      <c r="J7" s="34">
        <f t="shared" si="2"/>
        <v>25</v>
      </c>
      <c r="K7" s="34">
        <f t="shared" si="2"/>
        <v>25</v>
      </c>
      <c r="L7" s="34">
        <f t="shared" si="2"/>
        <v>25</v>
      </c>
      <c r="M7" s="34">
        <f t="shared" si="2"/>
        <v>25</v>
      </c>
      <c r="N7" s="34">
        <f t="shared" si="2"/>
        <v>25</v>
      </c>
      <c r="O7" s="34">
        <f t="shared" si="2"/>
        <v>25</v>
      </c>
      <c r="P7" s="11"/>
      <c r="Q7" s="71">
        <f>SUM('Kanāla mārketinga budžets'!$D7:$O7)</f>
        <v>300</v>
      </c>
      <c r="R7" s="72"/>
      <c r="S7" s="73"/>
      <c r="T7" s="32"/>
    </row>
    <row r="8" spans="1:21" s="3" customFormat="1" ht="19.5" customHeight="1" x14ac:dyDescent="0.25">
      <c r="A8" s="108"/>
      <c r="B8" s="31" t="s">
        <v>15</v>
      </c>
      <c r="C8" s="60">
        <v>1E-3</v>
      </c>
      <c r="D8" s="11">
        <f t="shared" ref="D8:O8" si="3">D3*$C$8</f>
        <v>0.75</v>
      </c>
      <c r="E8" s="11">
        <f t="shared" si="3"/>
        <v>0.2</v>
      </c>
      <c r="F8" s="11">
        <f t="shared" si="3"/>
        <v>0.5</v>
      </c>
      <c r="G8" s="11">
        <f t="shared" si="3"/>
        <v>1.5</v>
      </c>
      <c r="H8" s="11">
        <f t="shared" si="3"/>
        <v>1.2</v>
      </c>
      <c r="I8" s="11">
        <f t="shared" si="3"/>
        <v>1.5</v>
      </c>
      <c r="J8" s="11">
        <f t="shared" si="3"/>
        <v>1.5</v>
      </c>
      <c r="K8" s="11">
        <f t="shared" si="3"/>
        <v>1.8</v>
      </c>
      <c r="L8" s="11">
        <f t="shared" si="3"/>
        <v>2</v>
      </c>
      <c r="M8" s="11">
        <f t="shared" si="3"/>
        <v>2</v>
      </c>
      <c r="N8" s="11">
        <f t="shared" si="3"/>
        <v>2</v>
      </c>
      <c r="O8" s="11">
        <f t="shared" si="3"/>
        <v>2</v>
      </c>
      <c r="P8" s="11"/>
      <c r="Q8" s="21">
        <f>SUM('Kanāla mārketinga budžets'!$D8:$O8)</f>
        <v>16.950000000000003</v>
      </c>
      <c r="R8" s="32"/>
      <c r="S8" s="20"/>
      <c r="T8" s="32"/>
    </row>
    <row r="9" spans="1:21" s="3" customFormat="1" ht="19.5" customHeight="1" thickBot="1" x14ac:dyDescent="0.35">
      <c r="A9" s="108"/>
      <c r="B9" s="84" t="s">
        <v>16</v>
      </c>
      <c r="C9" s="84"/>
      <c r="D9" s="85">
        <f>SUM(D7:D8)</f>
        <v>25.75</v>
      </c>
      <c r="E9" s="85">
        <f t="shared" ref="E9:O9" si="4">SUM(E7:E8)</f>
        <v>25.2</v>
      </c>
      <c r="F9" s="85">
        <f t="shared" si="4"/>
        <v>25.5</v>
      </c>
      <c r="G9" s="85">
        <f t="shared" si="4"/>
        <v>26.5</v>
      </c>
      <c r="H9" s="85">
        <f t="shared" si="4"/>
        <v>26.2</v>
      </c>
      <c r="I9" s="85">
        <f t="shared" si="4"/>
        <v>26.5</v>
      </c>
      <c r="J9" s="85">
        <f t="shared" si="4"/>
        <v>26.5</v>
      </c>
      <c r="K9" s="85">
        <f t="shared" si="4"/>
        <v>26.8</v>
      </c>
      <c r="L9" s="85">
        <f t="shared" si="4"/>
        <v>27</v>
      </c>
      <c r="M9" s="85">
        <f t="shared" si="4"/>
        <v>27</v>
      </c>
      <c r="N9" s="85">
        <f t="shared" si="4"/>
        <v>27</v>
      </c>
      <c r="O9" s="85">
        <f t="shared" si="4"/>
        <v>27</v>
      </c>
      <c r="P9" s="16"/>
      <c r="Q9" s="52">
        <f>SUM(Q7:Q8)</f>
        <v>316.95</v>
      </c>
      <c r="R9" s="22"/>
      <c r="S9" s="23"/>
      <c r="T9" s="22"/>
    </row>
    <row r="10" spans="1:21" s="8" customFormat="1" ht="19.5" customHeight="1" x14ac:dyDescent="0.3">
      <c r="A10" s="105" t="s">
        <v>77</v>
      </c>
      <c r="B10" s="111" t="s">
        <v>17</v>
      </c>
      <c r="C10" s="82" t="s">
        <v>63</v>
      </c>
      <c r="D10" s="83" t="s">
        <v>64</v>
      </c>
      <c r="E10" s="82" t="s">
        <v>65</v>
      </c>
      <c r="F10" s="82" t="s">
        <v>66</v>
      </c>
      <c r="G10" s="82" t="s">
        <v>67</v>
      </c>
      <c r="H10" s="82" t="s">
        <v>68</v>
      </c>
      <c r="I10" s="82" t="s">
        <v>69</v>
      </c>
      <c r="J10" s="82" t="s">
        <v>70</v>
      </c>
      <c r="K10" s="82" t="s">
        <v>71</v>
      </c>
      <c r="L10" s="82" t="s">
        <v>72</v>
      </c>
      <c r="M10" s="82" t="s">
        <v>73</v>
      </c>
      <c r="N10" s="82" t="s">
        <v>74</v>
      </c>
      <c r="O10" s="82" t="s">
        <v>75</v>
      </c>
      <c r="P10" s="9"/>
      <c r="Q10" s="52"/>
      <c r="R10" s="22"/>
      <c r="S10" s="23"/>
      <c r="T10" s="97"/>
    </row>
    <row r="11" spans="1:21" s="2" customFormat="1" ht="19.5" customHeight="1" x14ac:dyDescent="0.35">
      <c r="A11" s="107"/>
      <c r="B11" s="48" t="s">
        <v>18</v>
      </c>
      <c r="C11" s="46"/>
      <c r="D11" s="37">
        <v>1</v>
      </c>
      <c r="E11" s="37">
        <v>1</v>
      </c>
      <c r="F11" s="37">
        <v>0.75</v>
      </c>
      <c r="G11" s="37">
        <v>0.4</v>
      </c>
      <c r="H11" s="37">
        <v>0.33</v>
      </c>
      <c r="I11" s="37">
        <v>0.25</v>
      </c>
      <c r="J11" s="37">
        <v>0.2</v>
      </c>
      <c r="K11" s="37">
        <v>0.1</v>
      </c>
      <c r="L11" s="37">
        <v>0.05</v>
      </c>
      <c r="M11" s="37">
        <v>0.05</v>
      </c>
      <c r="N11" s="37">
        <v>0.05</v>
      </c>
      <c r="O11" s="37">
        <v>0.05</v>
      </c>
      <c r="P11" s="10"/>
      <c r="Q11" s="68"/>
      <c r="R11" s="69"/>
      <c r="S11" s="70"/>
      <c r="T11" s="32"/>
    </row>
    <row r="12" spans="1:21" s="3" customFormat="1" ht="19.5" customHeight="1" x14ac:dyDescent="0.25">
      <c r="A12" s="108"/>
      <c r="B12" s="29" t="s">
        <v>19</v>
      </c>
      <c r="C12" s="58"/>
      <c r="D12" s="45">
        <v>1</v>
      </c>
      <c r="E12" s="45">
        <v>0.5</v>
      </c>
      <c r="F12" s="45">
        <v>0.5</v>
      </c>
      <c r="G12" s="45">
        <v>0.5</v>
      </c>
      <c r="H12" s="45">
        <v>0.5</v>
      </c>
      <c r="I12" s="45">
        <v>0.5</v>
      </c>
      <c r="J12" s="45">
        <v>0.5</v>
      </c>
      <c r="K12" s="45">
        <v>0.5</v>
      </c>
      <c r="L12" s="45">
        <v>0.5</v>
      </c>
      <c r="M12" s="45">
        <v>0.5</v>
      </c>
      <c r="N12" s="45">
        <v>0.5</v>
      </c>
      <c r="O12" s="45">
        <v>0.5</v>
      </c>
      <c r="P12" s="10"/>
      <c r="Q12" s="71"/>
      <c r="R12" s="72"/>
      <c r="S12" s="74"/>
      <c r="T12" s="32"/>
    </row>
    <row r="13" spans="1:21" s="3" customFormat="1" ht="19.5" customHeight="1" x14ac:dyDescent="0.25">
      <c r="A13" s="108"/>
      <c r="B13" s="43" t="s">
        <v>13</v>
      </c>
      <c r="C13" s="59">
        <v>3</v>
      </c>
      <c r="D13" s="44">
        <f t="shared" ref="D13:O13" si="5">$C$13*D12</f>
        <v>3</v>
      </c>
      <c r="E13" s="44">
        <f t="shared" si="5"/>
        <v>1.5</v>
      </c>
      <c r="F13" s="44">
        <f t="shared" si="5"/>
        <v>1.5</v>
      </c>
      <c r="G13" s="44">
        <f t="shared" si="5"/>
        <v>1.5</v>
      </c>
      <c r="H13" s="44">
        <f t="shared" si="5"/>
        <v>1.5</v>
      </c>
      <c r="I13" s="44">
        <f t="shared" si="5"/>
        <v>1.5</v>
      </c>
      <c r="J13" s="44">
        <f t="shared" si="5"/>
        <v>1.5</v>
      </c>
      <c r="K13" s="44">
        <f t="shared" si="5"/>
        <v>1.5</v>
      </c>
      <c r="L13" s="44">
        <f t="shared" si="5"/>
        <v>1.5</v>
      </c>
      <c r="M13" s="44">
        <f t="shared" si="5"/>
        <v>1.5</v>
      </c>
      <c r="N13" s="44">
        <f t="shared" si="5"/>
        <v>1.5</v>
      </c>
      <c r="O13" s="44">
        <f t="shared" si="5"/>
        <v>1.5</v>
      </c>
      <c r="P13" s="10"/>
      <c r="Q13" s="71">
        <f>SUM('Kanāla mārketinga budžets'!$D13:$O13)</f>
        <v>19.5</v>
      </c>
      <c r="R13" s="72"/>
      <c r="S13" s="74"/>
      <c r="T13" s="32"/>
    </row>
    <row r="14" spans="1:21" s="3" customFormat="1" ht="19.5" customHeight="1" x14ac:dyDescent="0.25">
      <c r="A14" s="108"/>
      <c r="B14" s="43" t="s">
        <v>20</v>
      </c>
      <c r="C14" s="59"/>
      <c r="D14" s="44">
        <v>25</v>
      </c>
      <c r="E14" s="44">
        <v>10</v>
      </c>
      <c r="F14" s="44">
        <v>25</v>
      </c>
      <c r="G14" s="44">
        <v>10</v>
      </c>
      <c r="H14" s="44">
        <v>25</v>
      </c>
      <c r="I14" s="44">
        <v>10</v>
      </c>
      <c r="J14" s="44">
        <v>25</v>
      </c>
      <c r="K14" s="44">
        <v>10</v>
      </c>
      <c r="L14" s="44">
        <v>25</v>
      </c>
      <c r="M14" s="44">
        <v>10</v>
      </c>
      <c r="N14" s="44">
        <v>25</v>
      </c>
      <c r="O14" s="44">
        <v>10</v>
      </c>
      <c r="P14" s="10"/>
      <c r="Q14" s="71">
        <f>SUM('Kanāla mārketinga budžets'!$D14:$O14)</f>
        <v>210</v>
      </c>
      <c r="R14" s="72"/>
      <c r="S14" s="74"/>
      <c r="T14" s="32"/>
    </row>
    <row r="15" spans="1:21" s="3" customFormat="1" ht="19.5" customHeight="1" x14ac:dyDescent="0.25">
      <c r="A15" s="108"/>
      <c r="B15" s="43" t="s">
        <v>15</v>
      </c>
      <c r="C15" s="61">
        <v>1E-3</v>
      </c>
      <c r="D15" s="34">
        <f t="shared" ref="D15:O15" si="6">$C$15*D3*D11*D12</f>
        <v>0.75</v>
      </c>
      <c r="E15" s="34">
        <f t="shared" si="6"/>
        <v>0.1</v>
      </c>
      <c r="F15" s="34">
        <f t="shared" si="6"/>
        <v>0.1875</v>
      </c>
      <c r="G15" s="34">
        <f t="shared" si="6"/>
        <v>0.30000000000000004</v>
      </c>
      <c r="H15" s="34">
        <f t="shared" si="6"/>
        <v>0.19800000000000001</v>
      </c>
      <c r="I15" s="34">
        <f t="shared" si="6"/>
        <v>0.1875</v>
      </c>
      <c r="J15" s="34">
        <f t="shared" si="6"/>
        <v>0.15000000000000002</v>
      </c>
      <c r="K15" s="34">
        <f t="shared" si="6"/>
        <v>9.0000000000000011E-2</v>
      </c>
      <c r="L15" s="34">
        <f t="shared" si="6"/>
        <v>0.05</v>
      </c>
      <c r="M15" s="34">
        <f t="shared" si="6"/>
        <v>0.05</v>
      </c>
      <c r="N15" s="34">
        <f t="shared" si="6"/>
        <v>0.05</v>
      </c>
      <c r="O15" s="34">
        <f t="shared" si="6"/>
        <v>0.05</v>
      </c>
      <c r="P15" s="10"/>
      <c r="Q15" s="71">
        <f>SUM('Kanāla mārketinga budžets'!$D15:$O15)</f>
        <v>2.1629999999999998</v>
      </c>
      <c r="R15" s="72"/>
      <c r="S15" s="74"/>
      <c r="T15" s="32"/>
    </row>
    <row r="16" spans="1:21" s="3" customFormat="1" ht="19.5" customHeight="1" x14ac:dyDescent="0.3">
      <c r="A16" s="108"/>
      <c r="B16" s="42" t="s">
        <v>21</v>
      </c>
      <c r="C16" s="62"/>
      <c r="D16" s="10">
        <v>25</v>
      </c>
      <c r="E16" s="10">
        <v>10</v>
      </c>
      <c r="F16" s="10">
        <v>25</v>
      </c>
      <c r="G16" s="10">
        <v>10</v>
      </c>
      <c r="H16" s="10">
        <v>25</v>
      </c>
      <c r="I16" s="10">
        <v>10</v>
      </c>
      <c r="J16" s="10">
        <v>25</v>
      </c>
      <c r="K16" s="10">
        <v>10</v>
      </c>
      <c r="L16" s="10">
        <v>25</v>
      </c>
      <c r="M16" s="10">
        <v>10</v>
      </c>
      <c r="N16" s="10">
        <v>25</v>
      </c>
      <c r="O16" s="10">
        <v>10</v>
      </c>
      <c r="P16" s="13"/>
      <c r="Q16" s="21">
        <f>SUM('Kanāla mārketinga budžets'!$D16:$O16)</f>
        <v>210</v>
      </c>
      <c r="R16" s="32"/>
      <c r="S16" s="35"/>
      <c r="T16" s="24"/>
    </row>
    <row r="17" spans="1:20" s="15" customFormat="1" ht="19.5" customHeight="1" thickBot="1" x14ac:dyDescent="0.35">
      <c r="A17" s="109"/>
      <c r="B17" s="84" t="s">
        <v>22</v>
      </c>
      <c r="C17" s="86"/>
      <c r="D17" s="87">
        <f>SUM(D13:D16)</f>
        <v>53.75</v>
      </c>
      <c r="E17" s="87">
        <f>SUM(E13:E16)</f>
        <v>21.6</v>
      </c>
      <c r="F17" s="87">
        <f t="shared" ref="F17:O17" si="7">SUM(F13:F16)</f>
        <v>51.6875</v>
      </c>
      <c r="G17" s="87">
        <f t="shared" si="7"/>
        <v>21.8</v>
      </c>
      <c r="H17" s="87">
        <f t="shared" si="7"/>
        <v>51.698</v>
      </c>
      <c r="I17" s="87">
        <f t="shared" si="7"/>
        <v>21.6875</v>
      </c>
      <c r="J17" s="87">
        <f t="shared" si="7"/>
        <v>51.65</v>
      </c>
      <c r="K17" s="87">
        <f t="shared" si="7"/>
        <v>21.59</v>
      </c>
      <c r="L17" s="87">
        <f t="shared" si="7"/>
        <v>51.55</v>
      </c>
      <c r="M17" s="87">
        <f t="shared" si="7"/>
        <v>21.55</v>
      </c>
      <c r="N17" s="87">
        <f t="shared" si="7"/>
        <v>51.55</v>
      </c>
      <c r="O17" s="87">
        <f t="shared" si="7"/>
        <v>21.55</v>
      </c>
      <c r="P17" s="10"/>
      <c r="Q17" s="95">
        <f>SUM(Q13:Q16)</f>
        <v>441.66300000000001</v>
      </c>
      <c r="R17" s="32"/>
      <c r="S17" s="35"/>
      <c r="T17" s="32"/>
    </row>
    <row r="18" spans="1:20" s="3" customFormat="1" ht="19.5" customHeight="1" x14ac:dyDescent="0.3">
      <c r="A18" s="105" t="s">
        <v>82</v>
      </c>
      <c r="B18" s="111" t="s">
        <v>23</v>
      </c>
      <c r="C18" s="82" t="s">
        <v>63</v>
      </c>
      <c r="D18" s="83" t="s">
        <v>64</v>
      </c>
      <c r="E18" s="82" t="s">
        <v>65</v>
      </c>
      <c r="F18" s="82" t="s">
        <v>66</v>
      </c>
      <c r="G18" s="82" t="s">
        <v>67</v>
      </c>
      <c r="H18" s="82" t="s">
        <v>68</v>
      </c>
      <c r="I18" s="82" t="s">
        <v>69</v>
      </c>
      <c r="J18" s="82" t="s">
        <v>70</v>
      </c>
      <c r="K18" s="82" t="s">
        <v>71</v>
      </c>
      <c r="L18" s="82" t="s">
        <v>72</v>
      </c>
      <c r="M18" s="82" t="s">
        <v>73</v>
      </c>
      <c r="N18" s="82" t="s">
        <v>74</v>
      </c>
      <c r="O18" s="82" t="s">
        <v>75</v>
      </c>
      <c r="P18" s="10"/>
      <c r="Q18" s="52"/>
      <c r="R18" s="24"/>
      <c r="S18" s="25"/>
      <c r="T18" s="32"/>
    </row>
    <row r="19" spans="1:20" s="3" customFormat="1" ht="19.5" customHeight="1" x14ac:dyDescent="0.25">
      <c r="A19" s="108"/>
      <c r="B19" s="38" t="s">
        <v>24</v>
      </c>
      <c r="C19" s="63"/>
      <c r="D19" s="40">
        <v>0.25</v>
      </c>
      <c r="E19" s="40">
        <v>0.25</v>
      </c>
      <c r="F19" s="40">
        <v>0.25</v>
      </c>
      <c r="G19" s="40">
        <v>0.25</v>
      </c>
      <c r="H19" s="40">
        <v>0.25</v>
      </c>
      <c r="I19" s="40">
        <v>0.25</v>
      </c>
      <c r="J19" s="40">
        <v>0.25</v>
      </c>
      <c r="K19" s="40">
        <v>0.25</v>
      </c>
      <c r="L19" s="40">
        <v>0.25</v>
      </c>
      <c r="M19" s="40">
        <v>0.25</v>
      </c>
      <c r="N19" s="40">
        <v>0.25</v>
      </c>
      <c r="O19" s="40">
        <v>0.25</v>
      </c>
      <c r="P19" s="10"/>
      <c r="Q19" s="71"/>
      <c r="R19" s="72"/>
      <c r="S19" s="74"/>
      <c r="T19" s="32"/>
    </row>
    <row r="20" spans="1:20" s="3" customFormat="1" ht="19.5" customHeight="1" x14ac:dyDescent="0.25">
      <c r="A20" s="108"/>
      <c r="B20" s="43" t="s">
        <v>13</v>
      </c>
      <c r="C20" s="59">
        <v>1</v>
      </c>
      <c r="D20" s="44">
        <f t="shared" ref="D20:O20" si="8">$C$20*D19</f>
        <v>0.25</v>
      </c>
      <c r="E20" s="44">
        <f t="shared" si="8"/>
        <v>0.25</v>
      </c>
      <c r="F20" s="44">
        <f t="shared" si="8"/>
        <v>0.25</v>
      </c>
      <c r="G20" s="44">
        <f t="shared" si="8"/>
        <v>0.25</v>
      </c>
      <c r="H20" s="44">
        <f t="shared" si="8"/>
        <v>0.25</v>
      </c>
      <c r="I20" s="44">
        <f t="shared" si="8"/>
        <v>0.25</v>
      </c>
      <c r="J20" s="44">
        <f t="shared" si="8"/>
        <v>0.25</v>
      </c>
      <c r="K20" s="44">
        <f t="shared" si="8"/>
        <v>0.25</v>
      </c>
      <c r="L20" s="44">
        <f t="shared" si="8"/>
        <v>0.25</v>
      </c>
      <c r="M20" s="44">
        <f t="shared" si="8"/>
        <v>0.25</v>
      </c>
      <c r="N20" s="44">
        <f t="shared" si="8"/>
        <v>0.25</v>
      </c>
      <c r="O20" s="44">
        <f t="shared" si="8"/>
        <v>0.25</v>
      </c>
      <c r="P20" s="10"/>
      <c r="Q20" s="71">
        <f>SUM('Kanāla mārketinga budžets'!$D20:$O20)</f>
        <v>3</v>
      </c>
      <c r="R20" s="72"/>
      <c r="S20" s="74"/>
      <c r="T20" s="32"/>
    </row>
    <row r="21" spans="1:20" s="3" customFormat="1" ht="19.5" customHeight="1" x14ac:dyDescent="0.25">
      <c r="A21" s="108"/>
      <c r="B21" s="41" t="s">
        <v>25</v>
      </c>
      <c r="C21" s="63"/>
      <c r="D21" s="39">
        <v>500</v>
      </c>
      <c r="E21" s="39"/>
      <c r="F21" s="39"/>
      <c r="G21" s="39"/>
      <c r="H21" s="39"/>
      <c r="I21" s="39"/>
      <c r="J21" s="39"/>
      <c r="K21" s="39"/>
      <c r="L21" s="39"/>
      <c r="M21" s="39"/>
      <c r="N21" s="39"/>
      <c r="O21" s="39"/>
      <c r="P21" s="10"/>
      <c r="Q21" s="71">
        <f>SUM('Kanāla mārketinga budžets'!$D21:$O21)</f>
        <v>500</v>
      </c>
      <c r="R21" s="72"/>
      <c r="S21" s="74"/>
      <c r="T21" s="32"/>
    </row>
    <row r="22" spans="1:20" s="3" customFormat="1" ht="19.5" customHeight="1" x14ac:dyDescent="0.3">
      <c r="A22" s="108"/>
      <c r="B22" s="41" t="s">
        <v>26</v>
      </c>
      <c r="C22" s="63"/>
      <c r="D22" s="39">
        <v>10</v>
      </c>
      <c r="E22" s="39">
        <v>10</v>
      </c>
      <c r="F22" s="39">
        <v>10</v>
      </c>
      <c r="G22" s="39">
        <v>10</v>
      </c>
      <c r="H22" s="39">
        <v>10</v>
      </c>
      <c r="I22" s="39">
        <v>10</v>
      </c>
      <c r="J22" s="39">
        <v>10</v>
      </c>
      <c r="K22" s="39">
        <v>10</v>
      </c>
      <c r="L22" s="39">
        <v>10</v>
      </c>
      <c r="M22" s="39">
        <v>10</v>
      </c>
      <c r="N22" s="39">
        <v>10</v>
      </c>
      <c r="O22" s="39">
        <v>10</v>
      </c>
      <c r="P22" s="13"/>
      <c r="Q22" s="71">
        <f>SUM('Kanāla mārketinga budžets'!$D22:$O22)</f>
        <v>120</v>
      </c>
      <c r="R22" s="72"/>
      <c r="S22" s="74"/>
      <c r="T22" s="24"/>
    </row>
    <row r="23" spans="1:20" s="15" customFormat="1" ht="19.5" customHeight="1" x14ac:dyDescent="0.3">
      <c r="A23" s="109"/>
      <c r="B23" s="42" t="s">
        <v>27</v>
      </c>
      <c r="C23" s="62"/>
      <c r="D23" s="10">
        <v>25</v>
      </c>
      <c r="E23" s="10"/>
      <c r="F23" s="10"/>
      <c r="G23" s="10"/>
      <c r="H23" s="10"/>
      <c r="I23" s="10"/>
      <c r="J23" s="10"/>
      <c r="K23" s="10"/>
      <c r="L23" s="10"/>
      <c r="M23" s="10"/>
      <c r="N23" s="10">
        <v>25</v>
      </c>
      <c r="O23" s="10"/>
      <c r="P23" s="13"/>
      <c r="Q23" s="21">
        <f>SUM('Kanāla mārketinga budžets'!$D23:$O23)</f>
        <v>50</v>
      </c>
      <c r="R23" s="32"/>
      <c r="S23" s="35"/>
      <c r="T23" s="24"/>
    </row>
    <row r="24" spans="1:20" s="15" customFormat="1" ht="19.5" customHeight="1" thickBot="1" x14ac:dyDescent="0.35">
      <c r="A24" s="109"/>
      <c r="B24" s="84" t="s">
        <v>28</v>
      </c>
      <c r="C24" s="84"/>
      <c r="D24" s="85">
        <f>SUM(D20:D23)</f>
        <v>535.25</v>
      </c>
      <c r="E24" s="85">
        <f t="shared" ref="E24:O24" si="9">SUM(E20:E23)</f>
        <v>10.25</v>
      </c>
      <c r="F24" s="85">
        <f t="shared" si="9"/>
        <v>10.25</v>
      </c>
      <c r="G24" s="85">
        <f t="shared" si="9"/>
        <v>10.25</v>
      </c>
      <c r="H24" s="85">
        <f t="shared" si="9"/>
        <v>10.25</v>
      </c>
      <c r="I24" s="85">
        <f t="shared" si="9"/>
        <v>10.25</v>
      </c>
      <c r="J24" s="85">
        <f t="shared" si="9"/>
        <v>10.25</v>
      </c>
      <c r="K24" s="85">
        <f t="shared" si="9"/>
        <v>10.25</v>
      </c>
      <c r="L24" s="85">
        <f t="shared" si="9"/>
        <v>10.25</v>
      </c>
      <c r="M24" s="85">
        <f t="shared" si="9"/>
        <v>10.25</v>
      </c>
      <c r="N24" s="85">
        <f t="shared" si="9"/>
        <v>35.25</v>
      </c>
      <c r="O24" s="85">
        <f t="shared" si="9"/>
        <v>10.25</v>
      </c>
      <c r="P24" s="10"/>
      <c r="Q24" s="52">
        <f>SUM(Q20:Q23)</f>
        <v>673</v>
      </c>
      <c r="R24" s="24"/>
      <c r="S24" s="25"/>
      <c r="T24" s="32"/>
    </row>
    <row r="25" spans="1:20" s="3" customFormat="1" ht="19.5" customHeight="1" x14ac:dyDescent="0.3">
      <c r="A25" s="105" t="s">
        <v>83</v>
      </c>
      <c r="B25" s="111" t="s">
        <v>29</v>
      </c>
      <c r="C25" s="82" t="s">
        <v>63</v>
      </c>
      <c r="D25" s="83" t="s">
        <v>64</v>
      </c>
      <c r="E25" s="82" t="s">
        <v>65</v>
      </c>
      <c r="F25" s="82" t="s">
        <v>66</v>
      </c>
      <c r="G25" s="82" t="s">
        <v>67</v>
      </c>
      <c r="H25" s="82" t="s">
        <v>68</v>
      </c>
      <c r="I25" s="82" t="s">
        <v>69</v>
      </c>
      <c r="J25" s="82" t="s">
        <v>70</v>
      </c>
      <c r="K25" s="82" t="s">
        <v>71</v>
      </c>
      <c r="L25" s="82" t="s">
        <v>72</v>
      </c>
      <c r="M25" s="82" t="s">
        <v>73</v>
      </c>
      <c r="N25" s="82" t="s">
        <v>74</v>
      </c>
      <c r="O25" s="82" t="s">
        <v>75</v>
      </c>
      <c r="P25" s="10"/>
      <c r="Q25" s="52"/>
      <c r="R25" s="24"/>
      <c r="S25" s="25"/>
      <c r="T25" s="32"/>
    </row>
    <row r="26" spans="1:20" s="3" customFormat="1" ht="19.5" customHeight="1" x14ac:dyDescent="0.3">
      <c r="A26" s="108"/>
      <c r="B26" s="38" t="s">
        <v>30</v>
      </c>
      <c r="C26" s="63"/>
      <c r="D26" s="40"/>
      <c r="E26" s="40"/>
      <c r="F26" s="40"/>
      <c r="G26" s="40"/>
      <c r="H26" s="40"/>
      <c r="I26" s="40"/>
      <c r="J26" s="40"/>
      <c r="K26" s="40"/>
      <c r="L26" s="40"/>
      <c r="M26" s="40"/>
      <c r="N26" s="40"/>
      <c r="O26" s="40"/>
      <c r="P26" s="10"/>
      <c r="Q26" s="52"/>
      <c r="R26" s="24"/>
      <c r="S26" s="25"/>
      <c r="T26" s="32"/>
    </row>
    <row r="27" spans="1:20" s="3" customFormat="1" ht="19.5" customHeight="1" x14ac:dyDescent="0.3">
      <c r="A27" s="108"/>
      <c r="B27" s="41" t="s">
        <v>14</v>
      </c>
      <c r="C27" s="63"/>
      <c r="D27" s="39"/>
      <c r="E27" s="39"/>
      <c r="F27" s="39"/>
      <c r="G27" s="39"/>
      <c r="H27" s="39"/>
      <c r="I27" s="39"/>
      <c r="J27" s="39"/>
      <c r="K27" s="39"/>
      <c r="L27" s="39"/>
      <c r="M27" s="39"/>
      <c r="N27" s="39"/>
      <c r="O27" s="39"/>
      <c r="P27" s="13"/>
      <c r="Q27" s="71">
        <f>SUM('Kanāla mārketinga budžets'!$D27:$O27)</f>
        <v>0</v>
      </c>
      <c r="R27" s="72"/>
      <c r="S27" s="74"/>
      <c r="T27" s="24"/>
    </row>
    <row r="28" spans="1:20" s="15" customFormat="1" ht="19.5" customHeight="1" x14ac:dyDescent="0.3">
      <c r="A28" s="109"/>
      <c r="B28" s="42" t="s">
        <v>31</v>
      </c>
      <c r="C28" s="63"/>
      <c r="D28" s="39">
        <v>1000</v>
      </c>
      <c r="E28" s="39">
        <v>1000</v>
      </c>
      <c r="F28" s="39">
        <v>1000</v>
      </c>
      <c r="G28" s="39">
        <v>1000</v>
      </c>
      <c r="H28" s="39">
        <v>1000</v>
      </c>
      <c r="I28" s="39">
        <v>1000</v>
      </c>
      <c r="J28" s="39">
        <v>1000</v>
      </c>
      <c r="K28" s="39">
        <v>1000</v>
      </c>
      <c r="L28" s="39">
        <v>1000</v>
      </c>
      <c r="M28" s="39">
        <v>1000</v>
      </c>
      <c r="N28" s="39">
        <v>1000</v>
      </c>
      <c r="O28" s="39">
        <v>1000</v>
      </c>
      <c r="P28" s="12"/>
      <c r="Q28" s="71">
        <f>SUM('Kanāla mārketinga budžets'!$D28:$O28)</f>
        <v>12000</v>
      </c>
      <c r="R28" s="72"/>
      <c r="S28" s="74"/>
      <c r="T28" s="24"/>
    </row>
    <row r="29" spans="1:20" s="14" customFormat="1" ht="19.5" customHeight="1" x14ac:dyDescent="0.3">
      <c r="A29" s="109"/>
      <c r="B29" s="41" t="s">
        <v>32</v>
      </c>
      <c r="C29" s="62"/>
      <c r="D29" s="10">
        <v>250</v>
      </c>
      <c r="E29" s="10">
        <v>250</v>
      </c>
      <c r="F29" s="10">
        <v>250</v>
      </c>
      <c r="G29" s="10">
        <v>250</v>
      </c>
      <c r="H29" s="10">
        <v>250</v>
      </c>
      <c r="I29" s="10">
        <v>250</v>
      </c>
      <c r="J29" s="10">
        <v>250</v>
      </c>
      <c r="K29" s="10">
        <v>250</v>
      </c>
      <c r="L29" s="10">
        <v>250</v>
      </c>
      <c r="M29" s="10">
        <v>250</v>
      </c>
      <c r="N29" s="10">
        <v>250</v>
      </c>
      <c r="O29" s="10">
        <v>250</v>
      </c>
      <c r="P29" s="12"/>
      <c r="Q29" s="21">
        <f>SUM('Kanāla mārketinga budžets'!$D29:$O29)</f>
        <v>3000</v>
      </c>
      <c r="R29" s="32"/>
      <c r="S29" s="35"/>
      <c r="T29" s="24"/>
    </row>
    <row r="30" spans="1:20" s="14" customFormat="1" ht="19.5" customHeight="1" x14ac:dyDescent="0.3">
      <c r="A30" s="109"/>
      <c r="B30" s="84" t="s">
        <v>33</v>
      </c>
      <c r="C30" s="84"/>
      <c r="D30" s="85">
        <f>SUM(D27:D29)</f>
        <v>1250</v>
      </c>
      <c r="E30" s="85">
        <f t="shared" ref="E30:O30" si="10">SUM(E27:E29)</f>
        <v>1250</v>
      </c>
      <c r="F30" s="85">
        <f t="shared" si="10"/>
        <v>1250</v>
      </c>
      <c r="G30" s="85">
        <f t="shared" si="10"/>
        <v>1250</v>
      </c>
      <c r="H30" s="85">
        <f t="shared" si="10"/>
        <v>1250</v>
      </c>
      <c r="I30" s="85">
        <f t="shared" si="10"/>
        <v>1250</v>
      </c>
      <c r="J30" s="85">
        <f t="shared" si="10"/>
        <v>1250</v>
      </c>
      <c r="K30" s="85">
        <f t="shared" si="10"/>
        <v>1250</v>
      </c>
      <c r="L30" s="85">
        <f t="shared" si="10"/>
        <v>1250</v>
      </c>
      <c r="M30" s="85">
        <f t="shared" si="10"/>
        <v>1250</v>
      </c>
      <c r="N30" s="85">
        <f t="shared" si="10"/>
        <v>1250</v>
      </c>
      <c r="O30" s="85">
        <f t="shared" si="10"/>
        <v>1250</v>
      </c>
      <c r="P30" s="10"/>
      <c r="Q30" s="52">
        <f>SUM(Q27:Q29)</f>
        <v>15000</v>
      </c>
      <c r="R30" s="24"/>
      <c r="S30" s="26"/>
      <c r="T30" s="32"/>
    </row>
    <row r="31" spans="1:20" s="3" customFormat="1" ht="19.5" customHeight="1" thickBot="1" x14ac:dyDescent="0.35">
      <c r="A31" s="105" t="s">
        <v>6</v>
      </c>
      <c r="B31" s="79" t="s">
        <v>34</v>
      </c>
      <c r="C31" s="80"/>
      <c r="D31" s="81">
        <f>SUM(DirectMail[[#Totals],[1. mēnesis]],InternetaMārketings[[#Totals],[1. mēnesis]],TiešaisMārketings[[#Totals],[1. mēnesis]])</f>
        <v>1839</v>
      </c>
      <c r="E31" s="81">
        <f>SUM(DirectMail[[#Totals],[2. mēnesis]],InternetaMārketings[[#Totals],[2. mēnesis]],TiešaisMārketings[[#Totals],[2. mēnesis]])</f>
        <v>1281.8499999999999</v>
      </c>
      <c r="F31" s="81">
        <f>SUM(DirectMail[[#Totals],[3. mēnesis]],InternetaMārketings[[#Totals],[3. mēnesis]],TiešaisMārketings[[#Totals],[3. mēnesis]])</f>
        <v>1311.9375</v>
      </c>
      <c r="G31" s="81">
        <f>SUM(DirectMail[[#Totals],[4. mēnesis]],InternetaMārketings[[#Totals],[4. mēnesis]],TiešaisMārketings[[#Totals],[4. mēnesis]])</f>
        <v>1282.05</v>
      </c>
      <c r="H31" s="81">
        <f>SUM(DirectMail[[#Totals],[5. mēnesis]],InternetaMārketings[[#Totals],[5. mēnesis]],TiešaisMārketings[[#Totals],[5. mēnesis]])</f>
        <v>1311.9480000000001</v>
      </c>
      <c r="I31" s="81">
        <f>SUM(DirectMail[[#Totals],[6. mēnesis]],InternetaMārketings[[#Totals],[6. mēnesis]],TiešaisMārketings[[#Totals],[6. mēnesis]])</f>
        <v>1281.9375</v>
      </c>
      <c r="J31" s="81">
        <f>SUM(DirectMail[[#Totals],[7. mēnesis]],InternetaMārketings[[#Totals],[7. mēnesis]],TiešaisMārketings[[#Totals],[7. mēnesis]])</f>
        <v>1311.9</v>
      </c>
      <c r="K31" s="81">
        <f>SUM(DirectMail[[#Totals],[8. mēnesis]],InternetaMārketings[[#Totals],[8. mēnesis]],TiešaisMārketings[[#Totals],[8. mēnesis]])</f>
        <v>1281.8399999999999</v>
      </c>
      <c r="L31" s="81">
        <f>SUM(DirectMail[[#Totals],[9. mēnesis]],InternetaMārketings[[#Totals],[9. mēnesis]],TiešaisMārketings[[#Totals],[9. mēnesis]])</f>
        <v>1311.8</v>
      </c>
      <c r="M31" s="81">
        <f>SUM(DirectMail[[#Totals],[10. mēnesis]],InternetaMārketings[[#Totals],[10. mēnesis]],TiešaisMārketings[[#Totals],[10. mēnesis]])</f>
        <v>1281.8</v>
      </c>
      <c r="N31" s="81">
        <f>SUM(DirectMail[[#Totals],[11. mēnesis]],InternetaMārketings[[#Totals],[11. mēnesis]],TiešaisMārketings[[#Totals],[11. mēnesis]])</f>
        <v>1336.8</v>
      </c>
      <c r="O31" s="81">
        <f>SUM(DirectMail[[#Totals],[12. mēnesis]],InternetaMārketings[[#Totals],[12. mēnesis]],TiešaisMārketings[[#Totals],[12. mēnesis]])</f>
        <v>1281.8</v>
      </c>
      <c r="P31" s="11"/>
      <c r="Q31" s="52">
        <f>SUM(Q30,Q24,Q17,Q9)</f>
        <v>16431.613000000001</v>
      </c>
      <c r="R31" s="24"/>
      <c r="S31" s="25"/>
      <c r="T31" s="32"/>
    </row>
    <row r="32" spans="1:20" s="3" customFormat="1" ht="19.5" customHeight="1" x14ac:dyDescent="0.3">
      <c r="A32" s="105" t="s">
        <v>84</v>
      </c>
      <c r="B32" s="111" t="s">
        <v>35</v>
      </c>
      <c r="C32" s="82" t="s">
        <v>63</v>
      </c>
      <c r="D32" s="83" t="s">
        <v>64</v>
      </c>
      <c r="E32" s="82" t="s">
        <v>65</v>
      </c>
      <c r="F32" s="82" t="s">
        <v>66</v>
      </c>
      <c r="G32" s="82" t="s">
        <v>67</v>
      </c>
      <c r="H32" s="82" t="s">
        <v>68</v>
      </c>
      <c r="I32" s="82" t="s">
        <v>69</v>
      </c>
      <c r="J32" s="82" t="s">
        <v>70</v>
      </c>
      <c r="K32" s="82" t="s">
        <v>71</v>
      </c>
      <c r="L32" s="82" t="s">
        <v>72</v>
      </c>
      <c r="M32" s="82" t="s">
        <v>73</v>
      </c>
      <c r="N32" s="82" t="s">
        <v>74</v>
      </c>
      <c r="O32" s="82" t="s">
        <v>75</v>
      </c>
      <c r="P32" s="11"/>
      <c r="Q32" s="52"/>
      <c r="R32" s="24"/>
      <c r="S32" s="25"/>
      <c r="T32" s="32"/>
    </row>
    <row r="33" spans="1:20" s="3" customFormat="1" ht="19.5" customHeight="1" x14ac:dyDescent="0.3">
      <c r="A33" s="108"/>
      <c r="B33" s="48" t="s">
        <v>36</v>
      </c>
      <c r="C33" s="46"/>
      <c r="D33" s="37">
        <v>0.1</v>
      </c>
      <c r="E33" s="37">
        <v>0.1</v>
      </c>
      <c r="F33" s="37">
        <v>0.1</v>
      </c>
      <c r="G33" s="37">
        <v>0.1</v>
      </c>
      <c r="H33" s="37">
        <v>0.1</v>
      </c>
      <c r="I33" s="37">
        <v>0.1</v>
      </c>
      <c r="J33" s="37">
        <v>0.1</v>
      </c>
      <c r="K33" s="37">
        <v>0.1</v>
      </c>
      <c r="L33" s="37">
        <v>0.1</v>
      </c>
      <c r="M33" s="37">
        <v>0.1</v>
      </c>
      <c r="N33" s="37">
        <v>0.1</v>
      </c>
      <c r="O33" s="37">
        <v>0.1</v>
      </c>
      <c r="P33" s="11"/>
      <c r="Q33" s="91"/>
      <c r="R33" s="92"/>
      <c r="S33" s="93"/>
      <c r="T33" s="32"/>
    </row>
    <row r="34" spans="1:20" s="3" customFormat="1" ht="19.5" customHeight="1" x14ac:dyDescent="0.25">
      <c r="A34" s="108"/>
      <c r="B34" s="38" t="s">
        <v>37</v>
      </c>
      <c r="C34" s="63"/>
      <c r="D34" s="39">
        <v>50</v>
      </c>
      <c r="E34" s="39">
        <v>50</v>
      </c>
      <c r="F34" s="39">
        <v>50</v>
      </c>
      <c r="G34" s="39">
        <v>50</v>
      </c>
      <c r="H34" s="39">
        <v>50</v>
      </c>
      <c r="I34" s="39">
        <v>50</v>
      </c>
      <c r="J34" s="39">
        <v>50</v>
      </c>
      <c r="K34" s="39">
        <v>50</v>
      </c>
      <c r="L34" s="39">
        <v>50</v>
      </c>
      <c r="M34" s="39">
        <v>50</v>
      </c>
      <c r="N34" s="39">
        <v>50</v>
      </c>
      <c r="O34" s="39">
        <v>50</v>
      </c>
      <c r="P34" s="10"/>
      <c r="Q34" s="71">
        <f>SUM('Kanāla mārketinga budžets'!$D34:$O34)</f>
        <v>600</v>
      </c>
      <c r="R34" s="72"/>
      <c r="S34" s="74"/>
      <c r="T34" s="32"/>
    </row>
    <row r="35" spans="1:20" s="3" customFormat="1" ht="19.5" customHeight="1" x14ac:dyDescent="0.3">
      <c r="A35" s="108"/>
      <c r="B35" s="38" t="s">
        <v>21</v>
      </c>
      <c r="C35" s="63"/>
      <c r="D35" s="36">
        <v>250</v>
      </c>
      <c r="E35" s="36">
        <v>250</v>
      </c>
      <c r="F35" s="36">
        <v>250</v>
      </c>
      <c r="G35" s="36">
        <v>250</v>
      </c>
      <c r="H35" s="36">
        <v>250</v>
      </c>
      <c r="I35" s="36">
        <v>250</v>
      </c>
      <c r="J35" s="36">
        <v>250</v>
      </c>
      <c r="K35" s="36">
        <v>250</v>
      </c>
      <c r="L35" s="36">
        <v>250</v>
      </c>
      <c r="M35" s="36">
        <v>250</v>
      </c>
      <c r="N35" s="36">
        <v>250</v>
      </c>
      <c r="O35" s="36">
        <v>250</v>
      </c>
      <c r="P35" s="12"/>
      <c r="Q35" s="71">
        <f>SUM('Kanāla mārketinga budžets'!$D35:$O35)</f>
        <v>3000</v>
      </c>
      <c r="R35" s="72"/>
      <c r="S35" s="73"/>
      <c r="T35" s="24"/>
    </row>
    <row r="36" spans="1:20" s="14" customFormat="1" ht="19.5" customHeight="1" x14ac:dyDescent="0.3">
      <c r="A36" s="109"/>
      <c r="B36" s="38" t="s">
        <v>38</v>
      </c>
      <c r="C36" s="63"/>
      <c r="D36" s="36">
        <v>600</v>
      </c>
      <c r="E36" s="36">
        <v>600</v>
      </c>
      <c r="F36" s="36">
        <v>600</v>
      </c>
      <c r="G36" s="36">
        <v>600</v>
      </c>
      <c r="H36" s="36">
        <v>600</v>
      </c>
      <c r="I36" s="36">
        <v>600</v>
      </c>
      <c r="J36" s="36">
        <v>600</v>
      </c>
      <c r="K36" s="36">
        <v>600</v>
      </c>
      <c r="L36" s="36">
        <v>600</v>
      </c>
      <c r="M36" s="36">
        <v>600</v>
      </c>
      <c r="N36" s="36">
        <v>600</v>
      </c>
      <c r="O36" s="36">
        <v>600</v>
      </c>
      <c r="P36" s="12"/>
      <c r="Q36" s="71">
        <f>SUM('Kanāla mārketinga budžets'!$D36:$O36)</f>
        <v>7200</v>
      </c>
      <c r="R36" s="72"/>
      <c r="S36" s="73"/>
      <c r="T36" s="24"/>
    </row>
    <row r="37" spans="1:20" s="14" customFormat="1" ht="19.5" customHeight="1" x14ac:dyDescent="0.3">
      <c r="A37" s="109"/>
      <c r="B37" s="38" t="s">
        <v>39</v>
      </c>
      <c r="C37" s="61">
        <v>0.1</v>
      </c>
      <c r="D37" s="34">
        <f t="shared" ref="D37:O37" si="11">D3*D33*$C$37</f>
        <v>7.5</v>
      </c>
      <c r="E37" s="34">
        <f t="shared" si="11"/>
        <v>2</v>
      </c>
      <c r="F37" s="34">
        <f t="shared" si="11"/>
        <v>5</v>
      </c>
      <c r="G37" s="34">
        <f t="shared" si="11"/>
        <v>15</v>
      </c>
      <c r="H37" s="34">
        <f t="shared" si="11"/>
        <v>12</v>
      </c>
      <c r="I37" s="34">
        <f t="shared" si="11"/>
        <v>15</v>
      </c>
      <c r="J37" s="34">
        <f t="shared" si="11"/>
        <v>15</v>
      </c>
      <c r="K37" s="34">
        <f t="shared" si="11"/>
        <v>18</v>
      </c>
      <c r="L37" s="34">
        <f t="shared" si="11"/>
        <v>20</v>
      </c>
      <c r="M37" s="34">
        <f t="shared" si="11"/>
        <v>20</v>
      </c>
      <c r="N37" s="34">
        <f t="shared" si="11"/>
        <v>20</v>
      </c>
      <c r="O37" s="34">
        <f t="shared" si="11"/>
        <v>20</v>
      </c>
      <c r="P37" s="9"/>
      <c r="Q37" s="71">
        <f>SUM('Kanāla mārketinga budžets'!$D37:$O37)</f>
        <v>169.5</v>
      </c>
      <c r="R37" s="72"/>
      <c r="S37" s="73"/>
      <c r="T37" s="97"/>
    </row>
    <row r="38" spans="1:20" s="2" customFormat="1" ht="19.5" customHeight="1" x14ac:dyDescent="0.3">
      <c r="A38" s="107"/>
      <c r="B38" s="31" t="s">
        <v>40</v>
      </c>
      <c r="C38" s="60">
        <v>0.1</v>
      </c>
      <c r="D38" s="11">
        <f t="shared" ref="D38:O38" si="12">D3*D33*$C$38</f>
        <v>7.5</v>
      </c>
      <c r="E38" s="11">
        <f t="shared" si="12"/>
        <v>2</v>
      </c>
      <c r="F38" s="11">
        <f t="shared" si="12"/>
        <v>5</v>
      </c>
      <c r="G38" s="11">
        <f t="shared" si="12"/>
        <v>15</v>
      </c>
      <c r="H38" s="11">
        <f t="shared" si="12"/>
        <v>12</v>
      </c>
      <c r="I38" s="11">
        <f t="shared" si="12"/>
        <v>15</v>
      </c>
      <c r="J38" s="11">
        <f t="shared" si="12"/>
        <v>15</v>
      </c>
      <c r="K38" s="11">
        <f t="shared" si="12"/>
        <v>18</v>
      </c>
      <c r="L38" s="11">
        <f t="shared" si="12"/>
        <v>20</v>
      </c>
      <c r="M38" s="11">
        <f t="shared" si="12"/>
        <v>20</v>
      </c>
      <c r="N38" s="11">
        <f t="shared" si="12"/>
        <v>20</v>
      </c>
      <c r="O38" s="11">
        <f t="shared" si="12"/>
        <v>20</v>
      </c>
      <c r="P38" s="10"/>
      <c r="Q38" s="21">
        <f>SUM('Kanāla mārketinga budžets'!$D38:$O38)</f>
        <v>169.5</v>
      </c>
      <c r="R38" s="32"/>
      <c r="S38" s="35"/>
      <c r="T38" s="32"/>
    </row>
    <row r="39" spans="1:20" s="3" customFormat="1" ht="19.5" customHeight="1" thickBot="1" x14ac:dyDescent="0.35">
      <c r="A39" s="108"/>
      <c r="B39" s="84" t="s">
        <v>41</v>
      </c>
      <c r="C39" s="84"/>
      <c r="D39" s="85">
        <f>SUM(D34:D38)</f>
        <v>915</v>
      </c>
      <c r="E39" s="85">
        <f t="shared" ref="E39:O39" si="13">SUM(E34:E38)</f>
        <v>904</v>
      </c>
      <c r="F39" s="85">
        <f t="shared" si="13"/>
        <v>910</v>
      </c>
      <c r="G39" s="85">
        <f t="shared" si="13"/>
        <v>930</v>
      </c>
      <c r="H39" s="85">
        <f t="shared" si="13"/>
        <v>924</v>
      </c>
      <c r="I39" s="85">
        <f t="shared" si="13"/>
        <v>930</v>
      </c>
      <c r="J39" s="85">
        <f t="shared" si="13"/>
        <v>930</v>
      </c>
      <c r="K39" s="85">
        <f t="shared" si="13"/>
        <v>936</v>
      </c>
      <c r="L39" s="85">
        <f t="shared" si="13"/>
        <v>940</v>
      </c>
      <c r="M39" s="85">
        <f t="shared" si="13"/>
        <v>940</v>
      </c>
      <c r="N39" s="85">
        <f t="shared" si="13"/>
        <v>940</v>
      </c>
      <c r="O39" s="85">
        <f t="shared" si="13"/>
        <v>940</v>
      </c>
      <c r="P39" s="11"/>
      <c r="Q39" s="52">
        <f>SUM(Q34:Q38)</f>
        <v>11139</v>
      </c>
      <c r="R39" s="24"/>
      <c r="S39" s="25"/>
      <c r="T39" s="32"/>
    </row>
    <row r="40" spans="1:20" s="3" customFormat="1" ht="19.5" customHeight="1" x14ac:dyDescent="0.3">
      <c r="A40" s="105" t="s">
        <v>85</v>
      </c>
      <c r="B40" s="111" t="s">
        <v>42</v>
      </c>
      <c r="C40" s="82" t="s">
        <v>63</v>
      </c>
      <c r="D40" s="83" t="s">
        <v>64</v>
      </c>
      <c r="E40" s="82" t="s">
        <v>65</v>
      </c>
      <c r="F40" s="82" t="s">
        <v>66</v>
      </c>
      <c r="G40" s="82" t="s">
        <v>67</v>
      </c>
      <c r="H40" s="82" t="s">
        <v>68</v>
      </c>
      <c r="I40" s="82" t="s">
        <v>69</v>
      </c>
      <c r="J40" s="82" t="s">
        <v>70</v>
      </c>
      <c r="K40" s="82" t="s">
        <v>71</v>
      </c>
      <c r="L40" s="82" t="s">
        <v>72</v>
      </c>
      <c r="M40" s="82" t="s">
        <v>73</v>
      </c>
      <c r="N40" s="82" t="s">
        <v>74</v>
      </c>
      <c r="O40" s="82" t="s">
        <v>75</v>
      </c>
      <c r="P40" s="10"/>
      <c r="Q40" s="52"/>
      <c r="R40" s="24"/>
      <c r="S40" s="25"/>
      <c r="T40" s="32"/>
    </row>
    <row r="41" spans="1:20" s="3" customFormat="1" ht="19.5" customHeight="1" x14ac:dyDescent="0.35">
      <c r="A41" s="108"/>
      <c r="B41" s="48" t="s">
        <v>43</v>
      </c>
      <c r="C41" s="46"/>
      <c r="D41" s="37">
        <v>0</v>
      </c>
      <c r="E41" s="37">
        <v>0</v>
      </c>
      <c r="F41" s="37">
        <v>0</v>
      </c>
      <c r="G41" s="37">
        <v>0</v>
      </c>
      <c r="H41" s="37">
        <v>0</v>
      </c>
      <c r="I41" s="37">
        <v>0.15</v>
      </c>
      <c r="J41" s="37">
        <v>0.2</v>
      </c>
      <c r="K41" s="37">
        <v>0.4</v>
      </c>
      <c r="L41" s="37">
        <v>0.4</v>
      </c>
      <c r="M41" s="37">
        <v>0.4</v>
      </c>
      <c r="N41" s="37">
        <v>0.4</v>
      </c>
      <c r="O41" s="37">
        <v>0.4</v>
      </c>
      <c r="P41" s="12"/>
      <c r="Q41" s="68"/>
      <c r="R41" s="69"/>
      <c r="S41" s="70"/>
      <c r="T41" s="24"/>
    </row>
    <row r="42" spans="1:20" s="14" customFormat="1" ht="19.5" customHeight="1" x14ac:dyDescent="0.3">
      <c r="A42" s="109"/>
      <c r="B42" s="38" t="s">
        <v>37</v>
      </c>
      <c r="C42" s="63"/>
      <c r="D42" s="39">
        <v>50</v>
      </c>
      <c r="E42" s="39">
        <v>50</v>
      </c>
      <c r="F42" s="39">
        <v>50</v>
      </c>
      <c r="G42" s="39">
        <v>50</v>
      </c>
      <c r="H42" s="39">
        <v>50</v>
      </c>
      <c r="I42" s="39">
        <v>50</v>
      </c>
      <c r="J42" s="39">
        <v>50</v>
      </c>
      <c r="K42" s="39">
        <v>50</v>
      </c>
      <c r="L42" s="39">
        <v>50</v>
      </c>
      <c r="M42" s="39">
        <v>50</v>
      </c>
      <c r="N42" s="39">
        <v>50</v>
      </c>
      <c r="O42" s="39">
        <v>50</v>
      </c>
      <c r="P42" s="12"/>
      <c r="Q42" s="71">
        <f>SUM('Kanāla mārketinga budžets'!$D42:$O42)</f>
        <v>600</v>
      </c>
      <c r="R42" s="72"/>
      <c r="S42" s="74"/>
      <c r="T42" s="24"/>
    </row>
    <row r="43" spans="1:20" s="14" customFormat="1" ht="19.5" customHeight="1" x14ac:dyDescent="0.3">
      <c r="A43" s="109"/>
      <c r="B43" s="38" t="s">
        <v>21</v>
      </c>
      <c r="C43" s="63"/>
      <c r="D43" s="36">
        <v>250</v>
      </c>
      <c r="E43" s="36">
        <v>250</v>
      </c>
      <c r="F43" s="36">
        <v>250</v>
      </c>
      <c r="G43" s="36">
        <v>250</v>
      </c>
      <c r="H43" s="36">
        <v>250</v>
      </c>
      <c r="I43" s="36">
        <v>250</v>
      </c>
      <c r="J43" s="36">
        <v>250</v>
      </c>
      <c r="K43" s="36">
        <v>250</v>
      </c>
      <c r="L43" s="36">
        <v>250</v>
      </c>
      <c r="M43" s="36">
        <v>250</v>
      </c>
      <c r="N43" s="36">
        <v>250</v>
      </c>
      <c r="O43" s="36">
        <v>250</v>
      </c>
      <c r="P43" s="9"/>
      <c r="Q43" s="71">
        <f>SUM(Izplatītāji[[#This Row],[1. mēnesis]:[12. mēnesis]])</f>
        <v>3000</v>
      </c>
      <c r="R43" s="72"/>
      <c r="S43" s="73"/>
      <c r="T43" s="97"/>
    </row>
    <row r="44" spans="1:20" s="2" customFormat="1" ht="19.5" customHeight="1" x14ac:dyDescent="0.3">
      <c r="A44" s="107"/>
      <c r="B44" s="38" t="s">
        <v>38</v>
      </c>
      <c r="C44" s="63"/>
      <c r="D44" s="36">
        <v>600</v>
      </c>
      <c r="E44" s="36">
        <v>600</v>
      </c>
      <c r="F44" s="36">
        <v>600</v>
      </c>
      <c r="G44" s="36">
        <v>600</v>
      </c>
      <c r="H44" s="36">
        <v>600</v>
      </c>
      <c r="I44" s="36">
        <v>600</v>
      </c>
      <c r="J44" s="36">
        <v>600</v>
      </c>
      <c r="K44" s="36">
        <v>600</v>
      </c>
      <c r="L44" s="36">
        <v>600</v>
      </c>
      <c r="M44" s="36">
        <v>600</v>
      </c>
      <c r="N44" s="36">
        <v>600</v>
      </c>
      <c r="O44" s="36">
        <v>600</v>
      </c>
      <c r="P44" s="10"/>
      <c r="Q44" s="21">
        <f>SUM(Izplatītāji[[#This Row],[1. mēnesis]:[12. mēnesis]])</f>
        <v>7200</v>
      </c>
      <c r="R44" s="32"/>
      <c r="S44" s="35"/>
      <c r="T44" s="32"/>
    </row>
    <row r="45" spans="1:20" s="3" customFormat="1" ht="19.5" customHeight="1" x14ac:dyDescent="0.3">
      <c r="A45" s="108"/>
      <c r="B45" s="31" t="s">
        <v>44</v>
      </c>
      <c r="C45" s="60">
        <v>0.15</v>
      </c>
      <c r="D45" s="10">
        <f t="shared" ref="D45:O45" si="14">D3*D41*$C$45</f>
        <v>0</v>
      </c>
      <c r="E45" s="10">
        <f t="shared" si="14"/>
        <v>0</v>
      </c>
      <c r="F45" s="10">
        <f t="shared" si="14"/>
        <v>0</v>
      </c>
      <c r="G45" s="10">
        <f t="shared" si="14"/>
        <v>0</v>
      </c>
      <c r="H45" s="10">
        <f t="shared" si="14"/>
        <v>0</v>
      </c>
      <c r="I45" s="10">
        <f t="shared" si="14"/>
        <v>33.75</v>
      </c>
      <c r="J45" s="10">
        <f t="shared" si="14"/>
        <v>45</v>
      </c>
      <c r="K45" s="10">
        <f t="shared" si="14"/>
        <v>108</v>
      </c>
      <c r="L45" s="10">
        <f t="shared" si="14"/>
        <v>120</v>
      </c>
      <c r="M45" s="10">
        <f t="shared" si="14"/>
        <v>120</v>
      </c>
      <c r="N45" s="10">
        <f t="shared" si="14"/>
        <v>120</v>
      </c>
      <c r="O45" s="10">
        <f t="shared" si="14"/>
        <v>120</v>
      </c>
      <c r="P45" s="11"/>
      <c r="Q45" s="112">
        <f>SUM(Izplatītāji[[#This Row],[1. mēnesis]:[12. mēnesis]])</f>
        <v>666.75</v>
      </c>
      <c r="R45" s="24"/>
      <c r="S45" s="25"/>
      <c r="T45" s="32"/>
    </row>
    <row r="46" spans="1:20" s="3" customFormat="1" ht="19.5" customHeight="1" thickBot="1" x14ac:dyDescent="0.35">
      <c r="A46" s="108"/>
      <c r="B46" s="84" t="s">
        <v>45</v>
      </c>
      <c r="C46" s="84"/>
      <c r="D46" s="85">
        <f>SUM(D42:D45)</f>
        <v>900</v>
      </c>
      <c r="E46" s="85">
        <f t="shared" ref="E46:O46" si="15">SUM(E42:E45)</f>
        <v>900</v>
      </c>
      <c r="F46" s="85">
        <f t="shared" si="15"/>
        <v>900</v>
      </c>
      <c r="G46" s="85">
        <f t="shared" si="15"/>
        <v>900</v>
      </c>
      <c r="H46" s="85">
        <f t="shared" si="15"/>
        <v>900</v>
      </c>
      <c r="I46" s="85">
        <f t="shared" si="15"/>
        <v>933.75</v>
      </c>
      <c r="J46" s="85">
        <f t="shared" si="15"/>
        <v>945</v>
      </c>
      <c r="K46" s="85">
        <f t="shared" si="15"/>
        <v>1008</v>
      </c>
      <c r="L46" s="85">
        <f t="shared" si="15"/>
        <v>1020</v>
      </c>
      <c r="M46" s="85">
        <f t="shared" si="15"/>
        <v>1020</v>
      </c>
      <c r="N46" s="85">
        <f t="shared" si="15"/>
        <v>1020</v>
      </c>
      <c r="O46" s="85">
        <f t="shared" si="15"/>
        <v>1020</v>
      </c>
      <c r="P46" s="10"/>
      <c r="Q46" s="52">
        <f>SUM(Q42:Q45)</f>
        <v>11466.75</v>
      </c>
      <c r="R46" s="24"/>
      <c r="S46" s="25"/>
      <c r="T46" s="32"/>
    </row>
    <row r="47" spans="1:20" s="3" customFormat="1" ht="19.5" customHeight="1" x14ac:dyDescent="0.3">
      <c r="A47" s="105" t="s">
        <v>86</v>
      </c>
      <c r="B47" s="111" t="s">
        <v>46</v>
      </c>
      <c r="C47" s="82" t="s">
        <v>63</v>
      </c>
      <c r="D47" s="83" t="s">
        <v>64</v>
      </c>
      <c r="E47" s="82" t="s">
        <v>65</v>
      </c>
      <c r="F47" s="82" t="s">
        <v>66</v>
      </c>
      <c r="G47" s="82" t="s">
        <v>67</v>
      </c>
      <c r="H47" s="82" t="s">
        <v>68</v>
      </c>
      <c r="I47" s="82" t="s">
        <v>69</v>
      </c>
      <c r="J47" s="82" t="s">
        <v>70</v>
      </c>
      <c r="K47" s="82" t="s">
        <v>71</v>
      </c>
      <c r="L47" s="82" t="s">
        <v>72</v>
      </c>
      <c r="M47" s="82" t="s">
        <v>73</v>
      </c>
      <c r="N47" s="82" t="s">
        <v>74</v>
      </c>
      <c r="O47" s="82" t="s">
        <v>75</v>
      </c>
      <c r="P47" s="12"/>
      <c r="Q47" s="52"/>
      <c r="R47" s="24"/>
      <c r="S47" s="25"/>
      <c r="T47" s="24"/>
    </row>
    <row r="48" spans="1:20" s="14" customFormat="1" ht="19.5" customHeight="1" x14ac:dyDescent="0.3">
      <c r="A48" s="109"/>
      <c r="B48" s="48" t="s">
        <v>47</v>
      </c>
      <c r="C48" s="46"/>
      <c r="D48" s="37">
        <v>0</v>
      </c>
      <c r="E48" s="37">
        <v>0</v>
      </c>
      <c r="F48" s="37">
        <v>0.25</v>
      </c>
      <c r="G48" s="37">
        <v>0.6</v>
      </c>
      <c r="H48" s="37">
        <v>0.67</v>
      </c>
      <c r="I48" s="37">
        <v>0.6</v>
      </c>
      <c r="J48" s="37">
        <v>0.6</v>
      </c>
      <c r="K48" s="37">
        <v>0.5</v>
      </c>
      <c r="L48" s="37">
        <v>0.3</v>
      </c>
      <c r="M48" s="37">
        <v>0.3</v>
      </c>
      <c r="N48" s="37">
        <v>0.3</v>
      </c>
      <c r="O48" s="37">
        <v>0.3</v>
      </c>
      <c r="P48" s="12"/>
      <c r="Q48" s="52"/>
      <c r="R48" s="24"/>
      <c r="S48" s="25"/>
      <c r="T48" s="24"/>
    </row>
    <row r="49" spans="1:20" s="14" customFormat="1" ht="19.5" customHeight="1" x14ac:dyDescent="0.35">
      <c r="A49" s="109"/>
      <c r="B49" s="29" t="s">
        <v>37</v>
      </c>
      <c r="C49" s="58"/>
      <c r="D49" s="30">
        <v>50</v>
      </c>
      <c r="E49" s="30">
        <v>50</v>
      </c>
      <c r="F49" s="30">
        <v>50</v>
      </c>
      <c r="G49" s="30">
        <v>50</v>
      </c>
      <c r="H49" s="30">
        <v>50</v>
      </c>
      <c r="I49" s="30">
        <v>50</v>
      </c>
      <c r="J49" s="30">
        <v>50</v>
      </c>
      <c r="K49" s="30">
        <v>50</v>
      </c>
      <c r="L49" s="30">
        <v>50</v>
      </c>
      <c r="M49" s="30">
        <v>50</v>
      </c>
      <c r="N49" s="30">
        <v>50</v>
      </c>
      <c r="O49" s="30">
        <v>50</v>
      </c>
      <c r="P49" s="9"/>
      <c r="Q49" s="68"/>
      <c r="R49" s="69"/>
      <c r="S49" s="70"/>
      <c r="T49" s="97"/>
    </row>
    <row r="50" spans="1:20" s="2" customFormat="1" ht="19.5" customHeight="1" x14ac:dyDescent="0.3">
      <c r="A50" s="107"/>
      <c r="B50" s="38" t="s">
        <v>21</v>
      </c>
      <c r="C50" s="63"/>
      <c r="D50" s="36">
        <v>250</v>
      </c>
      <c r="E50" s="36">
        <v>250</v>
      </c>
      <c r="F50" s="36">
        <v>250</v>
      </c>
      <c r="G50" s="36">
        <v>250</v>
      </c>
      <c r="H50" s="36">
        <v>250</v>
      </c>
      <c r="I50" s="36">
        <v>250</v>
      </c>
      <c r="J50" s="36">
        <v>250</v>
      </c>
      <c r="K50" s="36">
        <v>250</v>
      </c>
      <c r="L50" s="36">
        <v>250</v>
      </c>
      <c r="M50" s="36">
        <v>250</v>
      </c>
      <c r="N50" s="36">
        <v>250</v>
      </c>
      <c r="O50" s="36">
        <v>250</v>
      </c>
      <c r="P50" s="10"/>
      <c r="Q50" s="71">
        <f>SUM('Kanāla mārketinga budžets'!$D49:$O49)</f>
        <v>600</v>
      </c>
      <c r="R50" s="72"/>
      <c r="S50" s="74"/>
      <c r="T50" s="32"/>
    </row>
    <row r="51" spans="1:20" s="3" customFormat="1" ht="19.5" customHeight="1" x14ac:dyDescent="0.25">
      <c r="A51" s="108"/>
      <c r="B51" s="33" t="s">
        <v>38</v>
      </c>
      <c r="C51" s="59"/>
      <c r="D51" s="34">
        <v>600</v>
      </c>
      <c r="E51" s="34">
        <v>600</v>
      </c>
      <c r="F51" s="34">
        <v>600</v>
      </c>
      <c r="G51" s="34">
        <v>600</v>
      </c>
      <c r="H51" s="34">
        <v>600</v>
      </c>
      <c r="I51" s="34">
        <v>600</v>
      </c>
      <c r="J51" s="34">
        <v>600</v>
      </c>
      <c r="K51" s="34">
        <v>600</v>
      </c>
      <c r="L51" s="34">
        <v>600</v>
      </c>
      <c r="M51" s="34">
        <v>600</v>
      </c>
      <c r="N51" s="34">
        <v>600</v>
      </c>
      <c r="O51" s="34">
        <v>600</v>
      </c>
      <c r="P51" s="11"/>
      <c r="Q51" s="71">
        <f>SUM('Kanāla mārketinga budžets'!$D50:$O50)</f>
        <v>3000</v>
      </c>
      <c r="R51" s="72"/>
      <c r="S51" s="73"/>
      <c r="T51" s="32"/>
    </row>
    <row r="52" spans="1:20" s="3" customFormat="1" ht="19.5" customHeight="1" x14ac:dyDescent="0.25">
      <c r="A52" s="108"/>
      <c r="B52" s="31" t="s">
        <v>48</v>
      </c>
      <c r="C52" s="60">
        <v>0.1</v>
      </c>
      <c r="D52" s="10">
        <f t="shared" ref="D52:O52" si="16">D3*D48*$C$52</f>
        <v>0</v>
      </c>
      <c r="E52" s="10">
        <f t="shared" si="16"/>
        <v>0</v>
      </c>
      <c r="F52" s="10">
        <f t="shared" si="16"/>
        <v>12.5</v>
      </c>
      <c r="G52" s="10">
        <f t="shared" si="16"/>
        <v>90</v>
      </c>
      <c r="H52" s="10">
        <f t="shared" si="16"/>
        <v>80.400000000000006</v>
      </c>
      <c r="I52" s="10">
        <f t="shared" si="16"/>
        <v>90</v>
      </c>
      <c r="J52" s="10">
        <f t="shared" si="16"/>
        <v>90</v>
      </c>
      <c r="K52" s="10">
        <f t="shared" si="16"/>
        <v>90</v>
      </c>
      <c r="L52" s="10">
        <f t="shared" si="16"/>
        <v>60</v>
      </c>
      <c r="M52" s="10">
        <f t="shared" si="16"/>
        <v>60</v>
      </c>
      <c r="N52" s="10">
        <f t="shared" si="16"/>
        <v>60</v>
      </c>
      <c r="O52" s="10">
        <f t="shared" si="16"/>
        <v>60</v>
      </c>
      <c r="P52" s="10"/>
      <c r="Q52" s="21">
        <f>SUM('Kanāla mārketinga budžets'!$D52:$O52)</f>
        <v>692.9</v>
      </c>
      <c r="R52" s="32"/>
      <c r="S52" s="35"/>
      <c r="T52" s="32"/>
    </row>
    <row r="53" spans="1:20" s="3" customFormat="1" ht="19.5" customHeight="1" thickBot="1" x14ac:dyDescent="0.35">
      <c r="A53" s="108"/>
      <c r="B53" s="84" t="s">
        <v>49</v>
      </c>
      <c r="C53" s="84"/>
      <c r="D53" s="85">
        <f>SUM(D49:D52)</f>
        <v>900</v>
      </c>
      <c r="E53" s="85">
        <f t="shared" ref="E53:O53" si="17">SUM(E49:E52)</f>
        <v>900</v>
      </c>
      <c r="F53" s="85">
        <f t="shared" si="17"/>
        <v>912.5</v>
      </c>
      <c r="G53" s="85">
        <f t="shared" si="17"/>
        <v>990</v>
      </c>
      <c r="H53" s="85">
        <f t="shared" si="17"/>
        <v>980.4</v>
      </c>
      <c r="I53" s="85">
        <f t="shared" si="17"/>
        <v>990</v>
      </c>
      <c r="J53" s="85">
        <f t="shared" si="17"/>
        <v>990</v>
      </c>
      <c r="K53" s="85">
        <f t="shared" si="17"/>
        <v>990</v>
      </c>
      <c r="L53" s="85">
        <f t="shared" si="17"/>
        <v>960</v>
      </c>
      <c r="M53" s="85">
        <f t="shared" si="17"/>
        <v>960</v>
      </c>
      <c r="N53" s="85">
        <f t="shared" si="17"/>
        <v>960</v>
      </c>
      <c r="O53" s="85">
        <f t="shared" si="17"/>
        <v>960</v>
      </c>
      <c r="P53" s="12"/>
      <c r="Q53" s="52">
        <f>SUM(Q50:Q52)</f>
        <v>4292.8999999999996</v>
      </c>
      <c r="R53" s="24"/>
      <c r="S53" s="25"/>
      <c r="T53" s="24"/>
    </row>
    <row r="54" spans="1:20" s="14" customFormat="1" ht="19.5" customHeight="1" x14ac:dyDescent="0.3">
      <c r="A54" s="105" t="s">
        <v>87</v>
      </c>
      <c r="B54" s="111" t="s">
        <v>50</v>
      </c>
      <c r="C54" s="82" t="s">
        <v>63</v>
      </c>
      <c r="D54" s="83" t="s">
        <v>64</v>
      </c>
      <c r="E54" s="82" t="s">
        <v>65</v>
      </c>
      <c r="F54" s="82" t="s">
        <v>66</v>
      </c>
      <c r="G54" s="82" t="s">
        <v>67</v>
      </c>
      <c r="H54" s="82" t="s">
        <v>68</v>
      </c>
      <c r="I54" s="82" t="s">
        <v>69</v>
      </c>
      <c r="J54" s="82" t="s">
        <v>70</v>
      </c>
      <c r="K54" s="82" t="s">
        <v>71</v>
      </c>
      <c r="L54" s="82" t="s">
        <v>72</v>
      </c>
      <c r="M54" s="82" t="s">
        <v>73</v>
      </c>
      <c r="N54" s="82" t="s">
        <v>74</v>
      </c>
      <c r="O54" s="82" t="s">
        <v>75</v>
      </c>
      <c r="P54" s="17"/>
      <c r="Q54" s="52"/>
      <c r="R54" s="24"/>
      <c r="S54" s="25"/>
      <c r="T54" s="97"/>
    </row>
    <row r="55" spans="1:20" s="2" customFormat="1" ht="19.5" customHeight="1" x14ac:dyDescent="0.35">
      <c r="A55" s="107"/>
      <c r="B55" s="49" t="s">
        <v>51</v>
      </c>
      <c r="C55" s="28"/>
      <c r="D55" s="37"/>
      <c r="E55" s="37"/>
      <c r="F55" s="37"/>
      <c r="G55" s="37"/>
      <c r="H55" s="37"/>
      <c r="I55" s="37"/>
      <c r="J55" s="37"/>
      <c r="K55" s="37"/>
      <c r="L55" s="37"/>
      <c r="M55" s="37"/>
      <c r="N55" s="37"/>
      <c r="O55" s="37"/>
      <c r="P55" s="10"/>
      <c r="Q55" s="68"/>
      <c r="R55" s="69"/>
      <c r="S55" s="70"/>
      <c r="T55" s="32"/>
    </row>
    <row r="56" spans="1:20" s="3" customFormat="1" ht="19.5" customHeight="1" x14ac:dyDescent="0.25">
      <c r="A56" s="108"/>
      <c r="B56" s="29" t="s">
        <v>52</v>
      </c>
      <c r="C56" s="58"/>
      <c r="D56" s="30">
        <v>50</v>
      </c>
      <c r="E56" s="30">
        <v>50</v>
      </c>
      <c r="F56" s="30">
        <v>50</v>
      </c>
      <c r="G56" s="30">
        <v>50</v>
      </c>
      <c r="H56" s="30">
        <v>50</v>
      </c>
      <c r="I56" s="30">
        <v>50</v>
      </c>
      <c r="J56" s="30">
        <v>50</v>
      </c>
      <c r="K56" s="30">
        <v>50</v>
      </c>
      <c r="L56" s="30">
        <v>50</v>
      </c>
      <c r="M56" s="30">
        <v>50</v>
      </c>
      <c r="N56" s="30">
        <v>50</v>
      </c>
      <c r="O56" s="30">
        <v>50</v>
      </c>
      <c r="P56" s="11"/>
      <c r="Q56" s="71">
        <f>SUM('Kanāla mārketinga budžets'!$D56:$O56)</f>
        <v>600</v>
      </c>
      <c r="R56" s="72"/>
      <c r="S56" s="74"/>
      <c r="T56" s="32"/>
    </row>
    <row r="57" spans="1:20" s="3" customFormat="1" ht="19.5" customHeight="1" x14ac:dyDescent="0.25">
      <c r="A57" s="108"/>
      <c r="B57" s="33" t="s">
        <v>53</v>
      </c>
      <c r="C57" s="59"/>
      <c r="D57" s="34">
        <v>250</v>
      </c>
      <c r="E57" s="34">
        <v>250</v>
      </c>
      <c r="F57" s="34">
        <v>250</v>
      </c>
      <c r="G57" s="34">
        <v>250</v>
      </c>
      <c r="H57" s="34">
        <v>250</v>
      </c>
      <c r="I57" s="34">
        <v>250</v>
      </c>
      <c r="J57" s="34">
        <v>250</v>
      </c>
      <c r="K57" s="34">
        <v>250</v>
      </c>
      <c r="L57" s="34">
        <v>250</v>
      </c>
      <c r="M57" s="34">
        <v>250</v>
      </c>
      <c r="N57" s="34">
        <v>250</v>
      </c>
      <c r="O57" s="34">
        <v>250</v>
      </c>
      <c r="P57" s="10"/>
      <c r="Q57" s="71">
        <f>SUM('Kanāla mārketinga budžets'!$D57:$O57)</f>
        <v>3000</v>
      </c>
      <c r="R57" s="72"/>
      <c r="S57" s="73"/>
      <c r="T57" s="32"/>
    </row>
    <row r="58" spans="1:20" s="3" customFormat="1" ht="19.5" customHeight="1" x14ac:dyDescent="0.3">
      <c r="A58" s="108"/>
      <c r="B58" s="31" t="s">
        <v>54</v>
      </c>
      <c r="C58" s="62"/>
      <c r="D58" s="10">
        <v>600</v>
      </c>
      <c r="E58" s="10">
        <v>600</v>
      </c>
      <c r="F58" s="10">
        <v>600</v>
      </c>
      <c r="G58" s="10">
        <v>600</v>
      </c>
      <c r="H58" s="10">
        <v>600</v>
      </c>
      <c r="I58" s="10">
        <v>600</v>
      </c>
      <c r="J58" s="10">
        <v>600</v>
      </c>
      <c r="K58" s="10">
        <v>600</v>
      </c>
      <c r="L58" s="10">
        <v>600</v>
      </c>
      <c r="M58" s="10">
        <v>600</v>
      </c>
      <c r="N58" s="10">
        <v>600</v>
      </c>
      <c r="O58" s="10">
        <v>600</v>
      </c>
      <c r="P58" s="12"/>
      <c r="Q58" s="21">
        <f>SUM('Kanāla mārketinga budžets'!$D58:$O58)</f>
        <v>7200</v>
      </c>
      <c r="R58" s="32"/>
      <c r="S58" s="35"/>
      <c r="T58" s="24"/>
    </row>
    <row r="59" spans="1:20" s="14" customFormat="1" ht="19.5" customHeight="1" thickBot="1" x14ac:dyDescent="0.35">
      <c r="A59" s="109"/>
      <c r="B59" s="84" t="s">
        <v>55</v>
      </c>
      <c r="C59" s="84"/>
      <c r="D59" s="85">
        <f>SUM(D56:D58)</f>
        <v>900</v>
      </c>
      <c r="E59" s="85">
        <f t="shared" ref="E59:O59" si="18">SUM(E56:E58)</f>
        <v>900</v>
      </c>
      <c r="F59" s="85">
        <f t="shared" si="18"/>
        <v>900</v>
      </c>
      <c r="G59" s="85">
        <f t="shared" si="18"/>
        <v>900</v>
      </c>
      <c r="H59" s="85">
        <f t="shared" si="18"/>
        <v>900</v>
      </c>
      <c r="I59" s="85">
        <f t="shared" si="18"/>
        <v>900</v>
      </c>
      <c r="J59" s="85">
        <f t="shared" si="18"/>
        <v>900</v>
      </c>
      <c r="K59" s="85">
        <f t="shared" si="18"/>
        <v>900</v>
      </c>
      <c r="L59" s="85">
        <f t="shared" si="18"/>
        <v>900</v>
      </c>
      <c r="M59" s="85">
        <f t="shared" si="18"/>
        <v>900</v>
      </c>
      <c r="N59" s="85">
        <f t="shared" si="18"/>
        <v>900</v>
      </c>
      <c r="O59" s="85">
        <f t="shared" si="18"/>
        <v>900</v>
      </c>
      <c r="P59" s="51"/>
      <c r="Q59" s="52">
        <f>SUM(Q56:Q58)</f>
        <v>10800</v>
      </c>
      <c r="R59" s="24"/>
      <c r="S59" s="25"/>
      <c r="T59" s="27"/>
    </row>
    <row r="60" spans="1:20" s="4" customFormat="1" ht="19.5" customHeight="1" x14ac:dyDescent="0.35">
      <c r="A60" s="109" t="s">
        <v>88</v>
      </c>
      <c r="B60" s="111" t="s">
        <v>56</v>
      </c>
      <c r="C60" s="82" t="s">
        <v>63</v>
      </c>
      <c r="D60" s="83" t="s">
        <v>64</v>
      </c>
      <c r="E60" s="82" t="s">
        <v>65</v>
      </c>
      <c r="F60" s="82" t="s">
        <v>66</v>
      </c>
      <c r="G60" s="82" t="s">
        <v>67</v>
      </c>
      <c r="H60" s="82" t="s">
        <v>68</v>
      </c>
      <c r="I60" s="82" t="s">
        <v>69</v>
      </c>
      <c r="J60" s="82" t="s">
        <v>70</v>
      </c>
      <c r="K60" s="82" t="s">
        <v>71</v>
      </c>
      <c r="L60" s="82" t="s">
        <v>72</v>
      </c>
      <c r="M60" s="82" t="s">
        <v>73</v>
      </c>
      <c r="N60" s="82" t="s">
        <v>74</v>
      </c>
      <c r="O60" s="82" t="s">
        <v>75</v>
      </c>
      <c r="P60" s="5"/>
      <c r="Q60" s="52"/>
      <c r="R60" s="97"/>
      <c r="S60" s="99"/>
      <c r="T60" s="1"/>
    </row>
    <row r="61" spans="1:20" ht="19.5" customHeight="1" x14ac:dyDescent="0.3">
      <c r="B61" s="48" t="s">
        <v>57</v>
      </c>
      <c r="C61" s="46"/>
      <c r="D61" s="37"/>
      <c r="E61" s="37"/>
      <c r="F61" s="37"/>
      <c r="G61" s="37"/>
      <c r="H61" s="37"/>
      <c r="I61" s="37"/>
      <c r="J61" s="37"/>
      <c r="K61" s="37"/>
      <c r="L61" s="37"/>
      <c r="M61" s="37"/>
      <c r="N61" s="37"/>
      <c r="O61" s="37"/>
      <c r="Q61" s="94"/>
      <c r="R61" s="72"/>
      <c r="S61" s="73"/>
    </row>
    <row r="62" spans="1:20" ht="19.5" customHeight="1" x14ac:dyDescent="0.3">
      <c r="B62" s="29" t="s">
        <v>58</v>
      </c>
      <c r="C62" s="58"/>
      <c r="D62" s="30">
        <v>50</v>
      </c>
      <c r="E62" s="30">
        <v>50</v>
      </c>
      <c r="F62" s="30">
        <v>50</v>
      </c>
      <c r="G62" s="30">
        <v>50</v>
      </c>
      <c r="H62" s="30">
        <v>50</v>
      </c>
      <c r="I62" s="30">
        <v>50</v>
      </c>
      <c r="J62" s="30">
        <v>50</v>
      </c>
      <c r="K62" s="30">
        <v>50</v>
      </c>
      <c r="L62" s="30">
        <v>50</v>
      </c>
      <c r="M62" s="30">
        <v>50</v>
      </c>
      <c r="N62" s="30">
        <v>50</v>
      </c>
      <c r="O62" s="30">
        <v>50</v>
      </c>
      <c r="Q62" s="71">
        <f>SUM('Kanāla mārketinga budžets'!$D62:$O62)</f>
        <v>600</v>
      </c>
      <c r="R62" s="32"/>
      <c r="S62" s="35"/>
    </row>
    <row r="63" spans="1:20" ht="19.5" customHeight="1" x14ac:dyDescent="0.3">
      <c r="B63" s="38" t="s">
        <v>59</v>
      </c>
      <c r="C63" s="63"/>
      <c r="D63" s="36">
        <v>250</v>
      </c>
      <c r="E63" s="36">
        <v>250</v>
      </c>
      <c r="F63" s="36">
        <v>250</v>
      </c>
      <c r="G63" s="36">
        <v>250</v>
      </c>
      <c r="H63" s="36">
        <v>250</v>
      </c>
      <c r="I63" s="36">
        <v>250</v>
      </c>
      <c r="J63" s="36">
        <v>250</v>
      </c>
      <c r="K63" s="36">
        <v>250</v>
      </c>
      <c r="L63" s="36">
        <v>250</v>
      </c>
      <c r="M63" s="36">
        <v>250</v>
      </c>
      <c r="N63" s="36">
        <v>250</v>
      </c>
      <c r="O63" s="36">
        <v>250</v>
      </c>
      <c r="Q63" s="71">
        <f>SUM('Kanāla mārketinga budžets'!$D63:$O63)</f>
        <v>3000</v>
      </c>
      <c r="R63" s="24"/>
      <c r="S63" s="25"/>
    </row>
    <row r="64" spans="1:20" ht="19.5" customHeight="1" x14ac:dyDescent="0.3">
      <c r="B64" s="31" t="s">
        <v>60</v>
      </c>
      <c r="C64" s="62"/>
      <c r="D64" s="10">
        <v>600</v>
      </c>
      <c r="E64" s="10">
        <v>600</v>
      </c>
      <c r="F64" s="10">
        <v>600</v>
      </c>
      <c r="G64" s="10">
        <v>600</v>
      </c>
      <c r="H64" s="10">
        <v>600</v>
      </c>
      <c r="I64" s="10">
        <v>600</v>
      </c>
      <c r="J64" s="10">
        <v>600</v>
      </c>
      <c r="K64" s="10">
        <v>600</v>
      </c>
      <c r="L64" s="10">
        <v>600</v>
      </c>
      <c r="M64" s="10">
        <v>600</v>
      </c>
      <c r="N64" s="10">
        <v>600</v>
      </c>
      <c r="O64" s="10">
        <v>600</v>
      </c>
      <c r="Q64" s="21">
        <f>SUM('Kanāla mārketinga budžets'!$D64:$O64)</f>
        <v>7200</v>
      </c>
      <c r="R64" s="27"/>
      <c r="S64" s="25"/>
    </row>
    <row r="65" spans="1:17" ht="19.5" customHeight="1" thickBot="1" x14ac:dyDescent="0.35">
      <c r="B65" s="84" t="s">
        <v>61</v>
      </c>
      <c r="C65" s="84"/>
      <c r="D65" s="85">
        <f>SUM(D62:D64)</f>
        <v>900</v>
      </c>
      <c r="E65" s="85">
        <f t="shared" ref="E65:O65" si="19">SUM(E62:E64)</f>
        <v>900</v>
      </c>
      <c r="F65" s="85">
        <f t="shared" si="19"/>
        <v>900</v>
      </c>
      <c r="G65" s="85">
        <f t="shared" si="19"/>
        <v>900</v>
      </c>
      <c r="H65" s="85">
        <f t="shared" si="19"/>
        <v>900</v>
      </c>
      <c r="I65" s="85">
        <f t="shared" si="19"/>
        <v>900</v>
      </c>
      <c r="J65" s="85">
        <f t="shared" si="19"/>
        <v>900</v>
      </c>
      <c r="K65" s="85">
        <f t="shared" si="19"/>
        <v>900</v>
      </c>
      <c r="L65" s="85">
        <f t="shared" si="19"/>
        <v>900</v>
      </c>
      <c r="M65" s="85">
        <f t="shared" si="19"/>
        <v>900</v>
      </c>
      <c r="N65" s="85">
        <f t="shared" si="19"/>
        <v>900</v>
      </c>
      <c r="O65" s="85">
        <f t="shared" si="19"/>
        <v>900</v>
      </c>
      <c r="Q65" s="52">
        <f>SUM(Q62:Q64)</f>
        <v>10800</v>
      </c>
    </row>
    <row r="66" spans="1:17" ht="19.5" customHeight="1" thickBot="1" x14ac:dyDescent="0.35">
      <c r="B66" s="18"/>
      <c r="D66" s="7"/>
      <c r="E66" s="7"/>
      <c r="F66" s="7"/>
      <c r="G66" s="7"/>
      <c r="H66" s="7"/>
      <c r="I66" s="7"/>
      <c r="J66" s="7"/>
      <c r="K66" s="7"/>
      <c r="L66" s="7"/>
      <c r="M66" s="7"/>
      <c r="N66" s="7"/>
      <c r="O66" s="7"/>
      <c r="Q66" s="52"/>
    </row>
    <row r="67" spans="1:17" ht="19.5" customHeight="1" x14ac:dyDescent="0.3">
      <c r="A67" s="104" t="s">
        <v>7</v>
      </c>
      <c r="B67" s="57" t="s">
        <v>62</v>
      </c>
      <c r="C67" s="19"/>
      <c r="D67" s="50">
        <f>SUM(CitiIzdevumi[[#Totals],[1. mēnesis]],CAR[[#Totals],[1. mēnesis]],Mazumtirgotājs[[#Totals],[1. mēnesis]],Izplatītāji[[#Totals],[1. mēnesis]],AģentiunBrokeri[[#Totals],[1. mēnesis]],D31)</f>
        <v>6354</v>
      </c>
      <c r="E67" s="50">
        <f>SUM(CitiIzdevumi[[#Totals],[2. mēnesis]],CAR[[#Totals],[2. mēnesis]],Mazumtirgotājs[[#Totals],[2. mēnesis]],Izplatītāji[[#Totals],[2. mēnesis]],AģentiunBrokeri[[#Totals],[2. mēnesis]],E31)</f>
        <v>5785.85</v>
      </c>
      <c r="F67" s="50">
        <f>SUM(CitiIzdevumi[[#Totals],[3. mēnesis]],CAR[[#Totals],[3. mēnesis]],Mazumtirgotājs[[#Totals],[3. mēnesis]],Izplatītāji[[#Totals],[3. mēnesis]],AģentiunBrokeri[[#Totals],[3. mēnesis]],F31)</f>
        <v>5834.4375</v>
      </c>
      <c r="G67" s="50">
        <f>SUM(CitiIzdevumi[[#Totals],[4. mēnesis]],CAR[[#Totals],[4. mēnesis]],Mazumtirgotājs[[#Totals],[4. mēnesis]],Izplatītāji[[#Totals],[4. mēnesis]],AģentiunBrokeri[[#Totals],[4. mēnesis]],G31)</f>
        <v>5902.05</v>
      </c>
      <c r="H67" s="50">
        <f>SUM(CitiIzdevumi[[#Totals],[5. mēnesis]],CAR[[#Totals],[5. mēnesis]],Mazumtirgotājs[[#Totals],[5. mēnesis]],Izplatītāji[[#Totals],[5. mēnesis]],AģentiunBrokeri[[#Totals],[5. mēnesis]],H31)</f>
        <v>5916.348</v>
      </c>
      <c r="I67" s="50">
        <f>SUM(CitiIzdevumi[[#Totals],[6. mēnesis]],CAR[[#Totals],[6. mēnesis]],Mazumtirgotājs[[#Totals],[6. mēnesis]],Izplatītāji[[#Totals],[6. mēnesis]],AģentiunBrokeri[[#Totals],[6. mēnesis]],I31)</f>
        <v>5935.6875</v>
      </c>
      <c r="J67" s="50">
        <f>SUM(CitiIzdevumi[[#Totals],[7. mēnesis]],CAR[[#Totals],[7. mēnesis]],Mazumtirgotājs[[#Totals],[7. mēnesis]],Izplatītāji[[#Totals],[7. mēnesis]],AģentiunBrokeri[[#Totals],[7. mēnesis]],J31)</f>
        <v>5976.9</v>
      </c>
      <c r="K67" s="50">
        <f>SUM(CitiIzdevumi[[#Totals],[8. mēnesis]],CAR[[#Totals],[8. mēnesis]],Mazumtirgotājs[[#Totals],[8. mēnesis]],Izplatītāji[[#Totals],[8. mēnesis]],AģentiunBrokeri[[#Totals],[8. mēnesis]],K31)</f>
        <v>6015.84</v>
      </c>
      <c r="L67" s="50">
        <f>SUM(CitiIzdevumi[[#Totals],[9. mēnesis]],CAR[[#Totals],[9. mēnesis]],Mazumtirgotājs[[#Totals],[9. mēnesis]],Izplatītāji[[#Totals],[9. mēnesis]],AģentiunBrokeri[[#Totals],[9. mēnesis]],L31)</f>
        <v>6031.8</v>
      </c>
      <c r="M67" s="50">
        <f>SUM(CitiIzdevumi[[#Totals],[10. mēnesis]],CAR[[#Totals],[10. mēnesis]],Mazumtirgotājs[[#Totals],[10. mēnesis]],Izplatītāji[[#Totals],[10. mēnesis]],AģentiunBrokeri[[#Totals],[10. mēnesis]],M31)</f>
        <v>6001.8</v>
      </c>
      <c r="N67" s="50">
        <f>SUM(CitiIzdevumi[[#Totals],[11. mēnesis]],CAR[[#Totals],[11. mēnesis]],Mazumtirgotājs[[#Totals],[11. mēnesis]],Izplatītāji[[#Totals],[11. mēnesis]],AģentiunBrokeri[[#Totals],[11. mēnesis]],N31)</f>
        <v>6056.8</v>
      </c>
      <c r="O67" s="50">
        <f>SUM(CitiIzdevumi[[#Totals],[12. mēnesis]],CAR[[#Totals],[12. mēnesis]],Mazumtirgotājs[[#Totals],[12. mēnesis]],Izplatītāji[[#Totals],[12. mēnesis]],AģentiunBrokeri[[#Totals],[12. mēnesis]],O31)</f>
        <v>6001.8</v>
      </c>
      <c r="Q67" s="96">
        <f>SUM(D67:O67)</f>
        <v>71813.313000000009</v>
      </c>
    </row>
  </sheetData>
  <mergeCells count="1">
    <mergeCell ref="B1:T1"/>
  </mergeCells>
  <printOptions horizontalCentered="1"/>
  <pageMargins left="0.25" right="0.25" top="0.75" bottom="0.75" header="0.3" footer="0.3"/>
  <pageSetup paperSize="9" scale="58" fitToHeight="0" orientation="landscape" r:id="rId1"/>
  <headerFooter>
    <oddFooter>Page &amp;P of &amp;N</oddFooter>
  </headerFooter>
  <tableParts count="9">
    <tablePart r:id="rId2"/>
    <tablePart r:id="rId3"/>
    <tablePart r:id="rId4"/>
    <tablePart r:id="rId5"/>
    <tablePart r:id="rId6"/>
    <tablePart r:id="rId7"/>
    <tablePart r:id="rId8"/>
    <tablePart r:id="rId9"/>
    <tablePart r:id="rId10"/>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'Kanāla mārketinga budžets'!D9:O9</xm:f>
              <xm:sqref>S9</xm:sqref>
            </x14:sparkline>
            <x14:sparkline>
              <xm:f>'Kanāla mārketinga budžets'!D17:O17</xm:f>
              <xm:sqref>S17</xm:sqref>
            </x14:sparkline>
            <x14:sparkline>
              <xm:f>'Kanāla mārketinga budžets'!D24:O24</xm:f>
              <xm:sqref>S24</xm:sqref>
            </x14:sparkline>
            <x14:sparkline>
              <xm:f>'Kanāla mārketinga budžets'!D31:O31</xm:f>
              <xm:sqref>S31</xm:sqref>
            </x14:sparkline>
            <x14:sparkline>
              <xm:f>'Kanāla mārketinga budžets'!D39:O39</xm:f>
              <xm:sqref>S39</xm:sqref>
            </x14:sparkline>
            <x14:sparkline>
              <xm:f>'Kanāla mārketinga budžets'!D46:O46</xm:f>
              <xm:sqref>S46</xm:sqref>
            </x14:sparkline>
            <x14:sparkline>
              <xm:f>'Kanāla mārketinga budžets'!D53:O53</xm:f>
              <xm:sqref>S53</xm:sqref>
            </x14:sparkline>
            <x14:sparkline>
              <xm:f>'Kanāla mārketinga budžets'!D59:O59</xm:f>
              <xm:sqref>S59</xm:sqref>
            </x14:sparkline>
            <x14:sparkline>
              <xm:f>'Kanāla mārketinga budžets'!D65:O65</xm:f>
              <xm:sqref>S65</xm:sqref>
            </x14:sparkline>
            <x14:sparkline>
              <xm:f>'Kanāla mārketinga budžets'!D67:O67</xm:f>
              <xm:sqref>S67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Sākums</vt:lpstr>
      <vt:lpstr>Kanāla mārketinga budžets</vt:lpstr>
      <vt:lpstr>'Kanāla mārketinga budžets'!Print_Titles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2018-11-02T10:51:18Z</dcterms:created>
  <dcterms:modified xsi:type="dcterms:W3CDTF">2018-11-02T10:51:18Z</dcterms:modified>
</cp:coreProperties>
</file>