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561F55F1-04A3-408B-91BE-B5C73E19575F}" xr6:coauthVersionLast="32" xr6:coauthVersionMax="32" xr10:uidLastSave="{00000000-0000-0000-0000-000000000000}"/>
  <bookViews>
    <workbookView xWindow="0" yWindow="0" windowWidth="28800" windowHeight="11745" xr2:uid="{00000000-000D-0000-FFFF-FFFF00000000}"/>
  </bookViews>
  <sheets>
    <sheet name="Dashboard" sheetId="1" r:id="rId1"/>
    <sheet name="Vendas" sheetId="2" r:id="rId2"/>
    <sheet name="Rendimentos" sheetId="5" r:id="rId3"/>
    <sheet name="Despesas" sheetId="3" r:id="rId4"/>
    <sheet name="Impostos" sheetId="4" r:id="rId5"/>
    <sheet name="Categorias" sheetId="7" r:id="rId6"/>
  </sheets>
  <definedNames>
    <definedName name="Custo_Total_das_Vendas">Dashboard!$E$8</definedName>
    <definedName name="Datas_Do_Livro">Dashboard!$C$1</definedName>
    <definedName name="Lucro_Bruto_Total">Dashboard!$E$16</definedName>
    <definedName name="Lucro_Líquido">Dashboard!$E$19</definedName>
    <definedName name="Nome_da_Empresa">Dashboard!$B$2</definedName>
    <definedName name="Receita_Total_Vendas">Dashboard!$E$7</definedName>
    <definedName name="Receitas_das_Vendas">SUMIFS(ReceitaDasVendas[Período Atual],ReceitaDasVendas[Tipo de Receita],"Receita das Vendas")</definedName>
    <definedName name="RegiãoDeTítuloDaLinha1..C3">Vendas!$B$3</definedName>
    <definedName name="RegiãoDeTítuloDaLinha1..C3.3">Rendimentos!$B$3</definedName>
    <definedName name="RegiãoDeTítuloDaLinha1..C3.4">Despesas!$B$3</definedName>
    <definedName name="RegiãoDeTítuloDaLinha1..C3.5">Impostos!$B$3</definedName>
    <definedName name="RegiãoDeTítuloDaLinha1..C4">Dashboard!$B$3</definedName>
    <definedName name="RegiãoDeTítuloDaLinha2..H20">Dashboard!$B$16</definedName>
    <definedName name="Título_Do_Livro">Dashboard!$B$1</definedName>
    <definedName name="Título1">Dashboard[[#Headers],[Resumo]]</definedName>
    <definedName name="Título2">ReceitaDasVendas[[#Headers],[Tipo de Receita]]</definedName>
    <definedName name="Título3">Rendimentos[[#Headers],[Tipo de Rendimentos]]</definedName>
    <definedName name="Título4">DespesasOperacionais[[#Headers],[Tipo de Despesa]]</definedName>
    <definedName name="Título5">Impostos[[#Headers],[Tipo]]</definedName>
    <definedName name="Título6">Categorias[[#Headers],[Categorias]]</definedName>
    <definedName name="_xlnm.Print_Titles" localSheetId="5">Categorias!$1:$1</definedName>
    <definedName name="_xlnm.Print_Titles" localSheetId="0">Dashboard!$6:$6</definedName>
    <definedName name="_xlnm.Print_Titles" localSheetId="3">Despesas!$4:$4</definedName>
    <definedName name="_xlnm.Print_Titles" localSheetId="4">Impostos!$4:$4</definedName>
    <definedName name="_xlnm.Print_Titles" localSheetId="2">Rendimentos!$4:$4</definedName>
    <definedName name="_xlnm.Print_Titles" localSheetId="1">Vendas!$4:$4</definedName>
    <definedName name="Totais_Gerais_e_Administrativas">Dashboard!$E$11</definedName>
    <definedName name="Total_Despesas_Operacionais">Dashboard!$E$17</definedName>
    <definedName name="Total_Impostos">Dashboard!$E$14</definedName>
    <definedName name="Total_Investigação_e_Desenvolvimento">Dashboard!$E$10</definedName>
    <definedName name="Total_Outras_Despesas">Dashboard!$E$12</definedName>
    <definedName name="Total_Outros_Rendimentos">Dashboard!$E$13</definedName>
    <definedName name="Total_Rendimentos_das_Operações">Dashboard!$E$18</definedName>
    <definedName name="Total_Vendas_e_Marketing">Dashboard!$E$9</definedName>
  </definedNames>
  <calcPr calcId="162913"/>
</workbook>
</file>

<file path=xl/calcChain.xml><?xml version="1.0" encoding="utf-8"?>
<calcChain xmlns="http://schemas.openxmlformats.org/spreadsheetml/2006/main">
  <c r="F19" i="1" l="1"/>
  <c r="F18" i="1"/>
  <c r="F17" i="1"/>
  <c r="F16" i="1"/>
  <c r="C4" i="1" l="1"/>
  <c r="C3" i="1"/>
  <c r="H11" i="1"/>
  <c r="G11" i="1"/>
  <c r="F11" i="1"/>
  <c r="E11" i="1"/>
  <c r="D11" i="1"/>
  <c r="C11" i="1"/>
  <c r="G5" i="2"/>
  <c r="G6" i="2"/>
  <c r="G7" i="2"/>
  <c r="G8" i="2"/>
  <c r="G9" i="2"/>
  <c r="G10" i="2"/>
  <c r="G11" i="2"/>
  <c r="G12" i="2"/>
  <c r="H14" i="1" l="1"/>
  <c r="G14" i="1"/>
  <c r="F14" i="1"/>
  <c r="E14" i="1"/>
  <c r="D14" i="1"/>
  <c r="C14" i="1"/>
  <c r="H13" i="1"/>
  <c r="G13" i="1"/>
  <c r="F13" i="1"/>
  <c r="E13" i="1"/>
  <c r="D13" i="1"/>
  <c r="C13" i="1"/>
  <c r="H10" i="1"/>
  <c r="G10" i="1"/>
  <c r="F10" i="1"/>
  <c r="E10" i="1"/>
  <c r="D10" i="1"/>
  <c r="C10" i="1"/>
  <c r="H9" i="1"/>
  <c r="G9" i="1"/>
  <c r="F9" i="1"/>
  <c r="E9" i="1"/>
  <c r="D9" i="1"/>
  <c r="C9" i="1"/>
  <c r="H7" i="1"/>
  <c r="G7" i="1"/>
  <c r="F7" i="1"/>
  <c r="E7" i="1"/>
  <c r="D7" i="1"/>
  <c r="C7" i="1"/>
  <c r="H8" i="1"/>
  <c r="G8" i="1"/>
  <c r="F8" i="1"/>
  <c r="E8" i="1"/>
  <c r="D8" i="1"/>
  <c r="C8" i="1"/>
  <c r="F13" i="2"/>
  <c r="E13" i="2"/>
  <c r="D13" i="2"/>
  <c r="G13" i="2"/>
  <c r="C3" i="5"/>
  <c r="F7" i="5"/>
  <c r="E7" i="5"/>
  <c r="D7" i="5"/>
  <c r="G5" i="5"/>
  <c r="G6" i="5"/>
  <c r="C3" i="3"/>
  <c r="F25" i="3"/>
  <c r="E25" i="3"/>
  <c r="D25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F10" i="4"/>
  <c r="E10" i="4"/>
  <c r="D10" i="4"/>
  <c r="I6" i="2"/>
  <c r="I7" i="2"/>
  <c r="I8" i="2"/>
  <c r="I9" i="2"/>
  <c r="I10" i="2"/>
  <c r="I11" i="2"/>
  <c r="I12" i="2"/>
  <c r="I5" i="2"/>
  <c r="I13" i="2" s="1"/>
  <c r="I6" i="5"/>
  <c r="I5" i="5"/>
  <c r="I7" i="5" s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5" i="3"/>
  <c r="I25" i="3" s="1"/>
  <c r="I6" i="4"/>
  <c r="I7" i="4"/>
  <c r="I8" i="4"/>
  <c r="I9" i="4"/>
  <c r="I5" i="4"/>
  <c r="I10" i="4" s="1"/>
  <c r="H6" i="2"/>
  <c r="H7" i="2"/>
  <c r="H8" i="2"/>
  <c r="H9" i="2"/>
  <c r="H10" i="2"/>
  <c r="H11" i="2"/>
  <c r="H12" i="2"/>
  <c r="H5" i="2"/>
  <c r="H13" i="2" s="1"/>
  <c r="H6" i="5"/>
  <c r="H5" i="5"/>
  <c r="H7" i="5" s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H25" i="3" s="1"/>
  <c r="H6" i="4"/>
  <c r="H7" i="4"/>
  <c r="H8" i="4"/>
  <c r="H9" i="4"/>
  <c r="H5" i="4"/>
  <c r="H10" i="4" s="1"/>
  <c r="G6" i="4"/>
  <c r="G7" i="4"/>
  <c r="G8" i="4"/>
  <c r="G9" i="4"/>
  <c r="G5" i="4"/>
  <c r="C3" i="2"/>
  <c r="C3" i="4"/>
  <c r="B2" i="4"/>
  <c r="B2" i="3"/>
  <c r="B2" i="5"/>
  <c r="B2" i="2"/>
  <c r="B1" i="3"/>
  <c r="B1" i="5"/>
  <c r="B1" i="2"/>
  <c r="B1" i="4"/>
  <c r="E16" i="1" l="1"/>
  <c r="G10" i="4"/>
  <c r="G25" i="3"/>
  <c r="G7" i="5"/>
  <c r="E12" i="1"/>
  <c r="C12" i="1"/>
  <c r="D12" i="1"/>
  <c r="H12" i="1"/>
  <c r="G12" i="1"/>
  <c r="F12" i="1"/>
  <c r="C17" i="1" l="1"/>
  <c r="E17" i="1"/>
  <c r="E18" i="1" s="1"/>
  <c r="D17" i="1"/>
  <c r="D16" i="1"/>
  <c r="H16" i="1" s="1"/>
  <c r="C16" i="1"/>
  <c r="E19" i="1" l="1"/>
  <c r="H17" i="1"/>
  <c r="G17" i="1"/>
  <c r="C18" i="1"/>
  <c r="G16" i="1"/>
  <c r="D18" i="1"/>
  <c r="D19" i="1" l="1"/>
  <c r="H19" i="1" s="1"/>
  <c r="H18" i="1"/>
  <c r="C19" i="1"/>
  <c r="G19" i="1" s="1"/>
  <c r="G18" i="1"/>
</calcChain>
</file>

<file path=xl/sharedStrings.xml><?xml version="1.0" encoding="utf-8"?>
<sst xmlns="http://schemas.openxmlformats.org/spreadsheetml/2006/main" count="146" uniqueCount="74">
  <si>
    <t>Demonstração dos Resultados</t>
  </si>
  <si>
    <t>Nome da Empresa</t>
  </si>
  <si>
    <t>Margem Bruta Atual [L/J]</t>
  </si>
  <si>
    <t>Rendimentos Atuais das vendas [T/J]</t>
  </si>
  <si>
    <t>Não modifique as categorias nesta folha de cálculo, pois poderá quebrar as fórmulas. Utilize a folha de cálculo Categorias para adicionar categorias e atualizar as respetivas folhas de cálculo com entradas. Esta folha de cálculo é atualizada automaticamente</t>
  </si>
  <si>
    <t>Resumo</t>
  </si>
  <si>
    <t>Receita Total das Vendas [J]</t>
  </si>
  <si>
    <t>Custo Total das Vendas [K]</t>
  </si>
  <si>
    <t>Vendas e Despesas Totais de Marketing [M]</t>
  </si>
  <si>
    <t>Despesas Totais de Investigação e Desenvolvimento [N]</t>
  </si>
  <si>
    <t>Despesas Totais Gerais e Administrativas [O]</t>
  </si>
  <si>
    <t>Total de Outras Despesas Operacionais [P]</t>
  </si>
  <si>
    <t>Outros Rendimentos [S]</t>
  </si>
  <si>
    <t>Total dos Impostos [T]</t>
  </si>
  <si>
    <t>Lucro Bruto [L=J-K]</t>
  </si>
  <si>
    <t>Despesas Operacionais Totais [Q=M+N+O+P]</t>
  </si>
  <si>
    <t>Rendimentos das Operações [R=L-Q]</t>
  </si>
  <si>
    <t>Lucro Líquido [U=R+S-T]</t>
  </si>
  <si>
    <t>De [Mês ou Ano] a [Dia/Mês/Ano]</t>
  </si>
  <si>
    <t>Indicado em milhares</t>
  </si>
  <si>
    <t>Total do Período Anterior</t>
  </si>
  <si>
    <t>Orçamento Total</t>
  </si>
  <si>
    <t>Total Atual
Período</t>
  </si>
  <si>
    <t>Total do Período Atual em % de Vendas</t>
  </si>
  <si>
    <t>% Total de Alteração Com Base no Período Anterior</t>
  </si>
  <si>
    <t>% Total de Alteração Com Base no Orçamento</t>
  </si>
  <si>
    <t>Receita das Vendas</t>
  </si>
  <si>
    <t>Tipo de Receita</t>
  </si>
  <si>
    <t>Custos das Vendas</t>
  </si>
  <si>
    <t>Receita Total das Vendas</t>
  </si>
  <si>
    <t>Descrição</t>
  </si>
  <si>
    <t>Produto/Serviço 1</t>
  </si>
  <si>
    <t>Produto/Serviço 2</t>
  </si>
  <si>
    <t>Produto/Serviço 3</t>
  </si>
  <si>
    <t>Produto/Serviço 4</t>
  </si>
  <si>
    <t>Período Anterior</t>
  </si>
  <si>
    <t>Orçamento</t>
  </si>
  <si>
    <t>Período Atual</t>
  </si>
  <si>
    <t>Período Atual em % de Vendas</t>
  </si>
  <si>
    <t>% de Alteração Com Base no Período Anterior</t>
  </si>
  <si>
    <t>% de Alteração Com Base no Orçamento</t>
  </si>
  <si>
    <t>Rendimentos</t>
  </si>
  <si>
    <t>Tipo de Rendimentos</t>
  </si>
  <si>
    <t>Rendimentos Totais das Vendas</t>
  </si>
  <si>
    <t>Outros Rendimentos</t>
  </si>
  <si>
    <t>Despesas Operacionais</t>
  </si>
  <si>
    <t>Tipo de Despesa</t>
  </si>
  <si>
    <t>Vendas e Marketing</t>
  </si>
  <si>
    <t>Investigação e Desenvolvimento</t>
  </si>
  <si>
    <t>Geral e Administrativo</t>
  </si>
  <si>
    <t>Total das Despesas Operacionais</t>
  </si>
  <si>
    <t>Publicidade</t>
  </si>
  <si>
    <t>Marketing direto</t>
  </si>
  <si>
    <t>Outras despesas (especificar)</t>
  </si>
  <si>
    <t>Licenças de tecnologias</t>
  </si>
  <si>
    <t xml:space="preserve">Patentes </t>
  </si>
  <si>
    <t>Salários</t>
  </si>
  <si>
    <t>Serviços externos</t>
  </si>
  <si>
    <t>Materiais</t>
  </si>
  <si>
    <t>Refeições e entretenimento</t>
  </si>
  <si>
    <t>Renda</t>
  </si>
  <si>
    <t>Telefone</t>
  </si>
  <si>
    <t>Serviços públicos</t>
  </si>
  <si>
    <t>Amortizações</t>
  </si>
  <si>
    <t>Seguro</t>
  </si>
  <si>
    <t>Reparações e manutenção</t>
  </si>
  <si>
    <t>Impostos</t>
  </si>
  <si>
    <t>Tipo</t>
  </si>
  <si>
    <t>Total dos Impostos</t>
  </si>
  <si>
    <t>Impostos sobre rendimentos</t>
  </si>
  <si>
    <t>Impostos sobre os salários</t>
  </si>
  <si>
    <t>Impostos sobre imóveis</t>
  </si>
  <si>
    <t>Outros impostos (especificar)</t>
  </si>
  <si>
    <t>Categorias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</si>
</sst>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1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14990691854609822"/>
      <name val="Franklin Gothic Medium"/>
      <family val="2"/>
      <scheme val="major"/>
    </font>
    <font>
      <b/>
      <sz val="12"/>
      <color theme="1" tint="0.14993743705557422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2">
    <xf numFmtId="0" fontId="0" fillId="0" borderId="0">
      <alignment wrapText="1"/>
    </xf>
    <xf numFmtId="0" fontId="11" fillId="0" borderId="0" applyNumberFormat="0" applyFill="0" applyProtection="0">
      <alignment vertical="center"/>
    </xf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10" fillId="0" borderId="0" applyNumberFormat="0" applyFill="0" applyProtection="0">
      <alignment vertical="center" wrapText="1"/>
    </xf>
    <xf numFmtId="44" fontId="9" fillId="0" borderId="0" applyFont="0" applyFill="0" applyBorder="0" applyAlignment="0" applyProtection="0"/>
    <xf numFmtId="10" fontId="9" fillId="0" borderId="0" applyFont="0" applyFill="0" applyBorder="0" applyProtection="0">
      <alignment horizontal="right"/>
    </xf>
    <xf numFmtId="0" fontId="8" fillId="2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10" fontId="3" fillId="3" borderId="0" applyFont="0" applyBorder="0" applyProtection="0">
      <alignment horizontal="right"/>
    </xf>
    <xf numFmtId="0" fontId="5" fillId="0" borderId="0" applyNumberFormat="0" applyFill="0" applyBorder="0" applyProtection="0">
      <alignment wrapText="1"/>
    </xf>
    <xf numFmtId="10" fontId="2" fillId="4" borderId="0" applyBorder="0" applyProtection="0">
      <alignment horizontal="right"/>
    </xf>
  </cellStyleXfs>
  <cellXfs count="31">
    <xf numFmtId="0" fontId="0" fillId="0" borderId="0" xfId="0">
      <alignment wrapText="1"/>
    </xf>
    <xf numFmtId="0" fontId="6" fillId="0" borderId="0" xfId="2">
      <alignment vertical="center"/>
    </xf>
    <xf numFmtId="0" fontId="10" fillId="0" borderId="0" xfId="4">
      <alignment vertical="center" wrapText="1"/>
    </xf>
    <xf numFmtId="0" fontId="0" fillId="0" borderId="0" xfId="0" applyFont="1" applyFill="1" applyBorder="1">
      <alignment wrapText="1"/>
    </xf>
    <xf numFmtId="0" fontId="8" fillId="2" borderId="1" xfId="7" applyFont="1" applyFill="1" applyBorder="1"/>
    <xf numFmtId="0" fontId="8" fillId="2" borderId="1" xfId="7" applyNumberFormat="1" applyFont="1" applyBorder="1" applyAlignment="1"/>
    <xf numFmtId="0" fontId="0" fillId="0" borderId="0" xfId="0" applyFont="1">
      <alignment wrapText="1"/>
    </xf>
    <xf numFmtId="44" fontId="0" fillId="0" borderId="0" xfId="5" applyFont="1" applyAlignment="1">
      <alignment horizontal="right"/>
    </xf>
    <xf numFmtId="44" fontId="8" fillId="2" borderId="1" xfId="5" applyFont="1" applyFill="1" applyBorder="1" applyAlignment="1">
      <alignment horizontal="right"/>
    </xf>
    <xf numFmtId="44" fontId="0" fillId="0" borderId="0" xfId="5" applyFont="1" applyFill="1" applyBorder="1" applyAlignment="1">
      <alignment horizontal="right"/>
    </xf>
    <xf numFmtId="44" fontId="0" fillId="0" borderId="0" xfId="5" applyFont="1" applyFill="1" applyAlignment="1">
      <alignment horizontal="right"/>
    </xf>
    <xf numFmtId="10" fontId="0" fillId="0" borderId="0" xfId="6" applyFont="1">
      <alignment horizontal="right"/>
    </xf>
    <xf numFmtId="0" fontId="4" fillId="0" borderId="0" xfId="8">
      <alignment vertical="center"/>
    </xf>
    <xf numFmtId="44" fontId="10" fillId="0" borderId="0" xfId="5" applyFont="1" applyAlignment="1">
      <alignment vertical="center"/>
    </xf>
    <xf numFmtId="0" fontId="0" fillId="0" borderId="0" xfId="0">
      <alignment wrapText="1"/>
    </xf>
    <xf numFmtId="10" fontId="8" fillId="2" borderId="1" xfId="6" applyFont="1" applyFill="1" applyBorder="1">
      <alignment horizontal="right"/>
    </xf>
    <xf numFmtId="10" fontId="2" fillId="4" borderId="0" xfId="11" applyBorder="1">
      <alignment horizontal="right"/>
    </xf>
    <xf numFmtId="0" fontId="0" fillId="0" borderId="0" xfId="0">
      <alignment wrapText="1"/>
    </xf>
    <xf numFmtId="0" fontId="0" fillId="0" borderId="0" xfId="0">
      <alignment wrapText="1"/>
    </xf>
    <xf numFmtId="0" fontId="0" fillId="0" borderId="0" xfId="0" applyAlignment="1">
      <alignment wrapText="1"/>
    </xf>
    <xf numFmtId="10" fontId="2" fillId="4" borderId="0" xfId="11" applyBorder="1" applyAlignment="1">
      <alignment horizontal="right"/>
    </xf>
    <xf numFmtId="10" fontId="2" fillId="5" borderId="0" xfId="0" applyNumberFormat="1" applyFont="1" applyFill="1" applyBorder="1" applyAlignment="1">
      <alignment horizontal="right"/>
    </xf>
    <xf numFmtId="44" fontId="7" fillId="0" borderId="0" xfId="0" applyNumberFormat="1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right"/>
    </xf>
    <xf numFmtId="10" fontId="2" fillId="4" borderId="0" xfId="11" applyAlignment="1">
      <alignment horizontal="right"/>
    </xf>
    <xf numFmtId="10" fontId="2" fillId="5" borderId="0" xfId="0" applyNumberFormat="1" applyFont="1" applyFill="1" applyAlignment="1">
      <alignment horizontal="right"/>
    </xf>
    <xf numFmtId="44" fontId="0" fillId="0" borderId="0" xfId="0" applyNumberFormat="1" applyFont="1" applyAlignment="1">
      <alignment horizontal="right"/>
    </xf>
    <xf numFmtId="10" fontId="1" fillId="5" borderId="0" xfId="0" applyNumberFormat="1" applyFont="1" applyFill="1" applyAlignment="1">
      <alignment horizontal="right"/>
    </xf>
    <xf numFmtId="0" fontId="5" fillId="0" borderId="0" xfId="3">
      <alignment vertical="center"/>
    </xf>
    <xf numFmtId="0" fontId="5" fillId="0" borderId="0" xfId="10" applyFill="1">
      <alignment wrapText="1"/>
    </xf>
    <xf numFmtId="0" fontId="0" fillId="0" borderId="0" xfId="0">
      <alignment wrapText="1"/>
    </xf>
  </cellXfs>
  <cellStyles count="12">
    <cellStyle name="20% - Cor1" xfId="11" builtinId="30" customBuiltin="1"/>
    <cellStyle name="20% - Cor6" xfId="7" builtinId="50" customBuiltin="1"/>
    <cellStyle name="40% - Cor1" xfId="9" builtinId="31" customBuiltin="1"/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4" builtinId="19" customBuiltin="1"/>
    <cellStyle name="Moeda" xfId="5" builtinId="4" customBuiltin="1"/>
    <cellStyle name="Normal" xfId="0" builtinId="0" customBuiltin="1"/>
    <cellStyle name="Percentagem" xfId="6" builtinId="5" customBuiltin="1"/>
    <cellStyle name="Texto Explicativo" xfId="10" builtinId="53" customBuiltin="1"/>
    <cellStyle name="Título" xfId="8" builtinId="15" customBuiltin="1"/>
  </cellStyles>
  <dxfs count="76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4" formatCode="0.00%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color theme="4" tint="-0.499984740745262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Demonstração dos Resultados" defaultPivotStyle="PivotStyleLight16">
    <tableStyle name="Demonstração dos Resultados" pivot="0" count="7" xr9:uid="{00000000-0011-0000-FFFF-FFFF00000000}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  <tableStyleElement type="firstRowStripe" dxfId="70"/>
      <tableStyleElement type="firstColumnStripe" dxfId="6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857250</xdr:colOff>
      <xdr:row>0</xdr:row>
      <xdr:rowOff>23812</xdr:rowOff>
    </xdr:from>
    <xdr:to>
      <xdr:col>7</xdr:col>
      <xdr:colOff>1304925</xdr:colOff>
      <xdr:row>3</xdr:row>
      <xdr:rowOff>90487</xdr:rowOff>
    </xdr:to>
    <xdr:pic>
      <xdr:nvPicPr>
        <xdr:cNvPr id="3" name="Substituir Pelo Logótipo">
          <a:extLst>
            <a:ext uri="{FF2B5EF4-FFF2-40B4-BE49-F238E27FC236}">
              <a16:creationId xmlns:a16="http://schemas.microsoft.com/office/drawing/2014/main" id="{6693DEC6-DA40-4EB2-BA88-0C947ABA2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5" y="23812"/>
          <a:ext cx="18288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1257301</xdr:colOff>
      <xdr:row>0</xdr:row>
      <xdr:rowOff>28575</xdr:rowOff>
    </xdr:from>
    <xdr:to>
      <xdr:col>8</xdr:col>
      <xdr:colOff>1438274</xdr:colOff>
      <xdr:row>2</xdr:row>
      <xdr:rowOff>400050</xdr:rowOff>
    </xdr:to>
    <xdr:pic>
      <xdr:nvPicPr>
        <xdr:cNvPr id="3" name="Substituir Pelo Logótipo">
          <a:extLst>
            <a:ext uri="{FF2B5EF4-FFF2-40B4-BE49-F238E27FC236}">
              <a16:creationId xmlns:a16="http://schemas.microsoft.com/office/drawing/2014/main" id="{CCA6DAE2-EBEB-4B28-99BA-2DD8011D0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1" y="28575"/>
          <a:ext cx="169544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1257301</xdr:colOff>
      <xdr:row>0</xdr:row>
      <xdr:rowOff>28575</xdr:rowOff>
    </xdr:from>
    <xdr:to>
      <xdr:col>8</xdr:col>
      <xdr:colOff>1438274</xdr:colOff>
      <xdr:row>2</xdr:row>
      <xdr:rowOff>400050</xdr:rowOff>
    </xdr:to>
    <xdr:pic>
      <xdr:nvPicPr>
        <xdr:cNvPr id="3" name="Substituir Pelo Logótipo">
          <a:extLst>
            <a:ext uri="{FF2B5EF4-FFF2-40B4-BE49-F238E27FC236}">
              <a16:creationId xmlns:a16="http://schemas.microsoft.com/office/drawing/2014/main" id="{5AE38112-E1F6-43E9-B920-17C77389F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1" y="28575"/>
          <a:ext cx="1695448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1257301</xdr:colOff>
      <xdr:row>0</xdr:row>
      <xdr:rowOff>28575</xdr:rowOff>
    </xdr:from>
    <xdr:to>
      <xdr:col>8</xdr:col>
      <xdr:colOff>1438274</xdr:colOff>
      <xdr:row>2</xdr:row>
      <xdr:rowOff>400050</xdr:rowOff>
    </xdr:to>
    <xdr:pic>
      <xdr:nvPicPr>
        <xdr:cNvPr id="3" name="Substituir Pelo Logótipo">
          <a:extLst>
            <a:ext uri="{FF2B5EF4-FFF2-40B4-BE49-F238E27FC236}">
              <a16:creationId xmlns:a16="http://schemas.microsoft.com/office/drawing/2014/main" id="{37AF0D61-EB39-4017-8DC7-542947483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1" y="28575"/>
          <a:ext cx="1695448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1257301</xdr:colOff>
      <xdr:row>0</xdr:row>
      <xdr:rowOff>28575</xdr:rowOff>
    </xdr:from>
    <xdr:to>
      <xdr:col>8</xdr:col>
      <xdr:colOff>1438274</xdr:colOff>
      <xdr:row>2</xdr:row>
      <xdr:rowOff>400050</xdr:rowOff>
    </xdr:to>
    <xdr:pic>
      <xdr:nvPicPr>
        <xdr:cNvPr id="3" name="Substituir Pelo Logótipo">
          <a:extLst>
            <a:ext uri="{FF2B5EF4-FFF2-40B4-BE49-F238E27FC236}">
              <a16:creationId xmlns:a16="http://schemas.microsoft.com/office/drawing/2014/main" id="{D96A212B-7D34-4B76-B88F-B26ADBBED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1" y="28575"/>
          <a:ext cx="1695448" cy="847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B6:H14">
  <autoFilter ref="B6:H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Resumo" totalsRowLabel="Total"/>
    <tableColumn id="2" xr3:uid="{00000000-0010-0000-0000-000002000000}" name="Total do Período Anterior"/>
    <tableColumn id="3" xr3:uid="{00000000-0010-0000-0000-000003000000}" name="Orçamento Total"/>
    <tableColumn id="4" xr3:uid="{00000000-0010-0000-0000-000004000000}" name="Total Atual_x000a_Período"/>
    <tableColumn id="5" xr3:uid="{00000000-0010-0000-0000-000005000000}" name="Total do Período Atual em % de Vendas"/>
    <tableColumn id="6" xr3:uid="{00000000-0010-0000-0000-000006000000}" name="% Total de Alteração Com Base no Período Anterior"/>
    <tableColumn id="7" xr3:uid="{00000000-0010-0000-0000-000007000000}" name="% Total de Alteração Com Base no Orçamento" totalsRowFunction="sum" totalsRowDxfId="68"/>
  </tableColumns>
  <tableStyleInfo name="Demonstração dos Resultados" showFirstColumn="0" showLastColumn="0" showRowStripes="0" showColumnStripes="0"/>
  <extLst>
    <ext xmlns:x14="http://schemas.microsoft.com/office/spreadsheetml/2009/9/main" uri="{504A1905-F514-4f6f-8877-14C23A59335A}">
      <x14:table altTextSummary="Introduza o Resumo nesta tabela. O Total do Período Anterior, o Orçamento Total, o Total do Período Atual, a % Total de Alteração Com Base no Período Anterior e a % Total de Alteração Com Base no Orçamento são atualizados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ReceitaDasVendas" displayName="ReceitaDasVendas" ref="B4:I13" totalsRowCount="1" dataDxfId="67" totalsRowDxfId="66">
  <autoFilter ref="B4:I12" xr:uid="{00000000-0009-0000-0100-000007000000}"/>
  <tableColumns count="8">
    <tableColumn id="1" xr3:uid="{00000000-0010-0000-0100-000001000000}" name="Tipo de Receita" totalsRowLabel="Receita Total das Vendas" dataDxfId="65" dataCellStyle="Normal"/>
    <tableColumn id="8" xr3:uid="{00000000-0010-0000-0100-000008000000}" name="Descrição" dataDxfId="64" dataCellStyle="Normal"/>
    <tableColumn id="2" xr3:uid="{00000000-0010-0000-0100-000002000000}" name="Período Anterior" totalsRowFunction="sum" dataDxfId="63" totalsRowDxfId="62" dataCellStyle="Moeda"/>
    <tableColumn id="3" xr3:uid="{00000000-0010-0000-0100-000003000000}" name="Orçamento" totalsRowFunction="sum" dataDxfId="61" totalsRowDxfId="60" dataCellStyle="Moeda"/>
    <tableColumn id="4" xr3:uid="{00000000-0010-0000-0100-000004000000}" name="Período Atual" totalsRowFunction="sum" dataDxfId="59" totalsRowDxfId="58" dataCellStyle="Moeda"/>
    <tableColumn id="5" xr3:uid="{00000000-0010-0000-0100-000005000000}" name="Período Atual em % de Vendas" totalsRowFunction="sum" dataDxfId="57" totalsRowDxfId="56" dataCellStyle="20% - Cor1">
      <calculatedColumnFormula>IFERROR(IF(ReceitaDasVendas[[#Totals],[Período Atual]]=0,"-",ReceitaDasVendas[Período Atual]/Receitas_das_Vendas),"-")</calculatedColumnFormula>
    </tableColumn>
    <tableColumn id="6" xr3:uid="{00000000-0010-0000-0100-000006000000}" name="% de Alteração Com Base no Período Anterior" totalsRowFunction="sum" dataDxfId="55" totalsRowDxfId="54" dataCellStyle="20% - Cor1">
      <calculatedColumnFormula>IFERROR(IF(ReceitaDasVendas[[#This Row],[Período Anterior]]=ReceitaDasVendas[[#This Row],[Período Atual]],0,IF(ReceitaDasVendas[[#This Row],[Período Atual]]&gt;ReceitaDasVendas[[#This Row],[Período Anterior]],ABS((ReceitaDasVendas[[#This Row],[Período Atual]]/ReceitaDasVendas[[#This Row],[Período Anterior]])-1),IF(AND(ReceitaDasVendas[[#This Row],[Período Atual]]&lt;ReceitaDasVendas[[#This Row],[Período Anterior]],ReceitaDasVendas[[#This Row],[Período Anterior]]&lt;0),-((ReceitaDasVendas[[#This Row],[Período Atual]]/ReceitaDasVendas[[#This Row],[Período Anterior]])-1),(ReceitaDasVendas[[#This Row],[Período Atual]]/ReceitaDasVendas[[#This Row],[Período Anterior]])-1))),"-")</calculatedColumnFormula>
    </tableColumn>
    <tableColumn id="7" xr3:uid="{00000000-0010-0000-0100-000007000000}" name="% de Alteração Com Base no Orçamento" totalsRowFunction="sum" dataDxfId="53" totalsRowDxfId="52" dataCellStyle="20% - Cor1">
      <calculatedColumnFormula>IFERROR(IF(ReceitaDasVendas[[#This Row],[Orçamento]]=ReceitaDasVendas[[#This Row],[Período Atual]],0,IF(ReceitaDasVendas[[#This Row],[Período Atual]]&gt;ReceitaDasVendas[[#This Row],[Orçamento]],ABS((ReceitaDasVendas[[#This Row],[Período Atual]]/ReceitaDasVendas[[#This Row],[Orçamento]])-1),IF(AND(ReceitaDasVendas[[#This Row],[Período Atual]]&lt;ReceitaDasVendas[[#This Row],[Orçamento]],ReceitaDasVendas[[#This Row],[Orçamento]]&lt;0),-((ReceitaDasVendas[[#This Row],[Período Atual]]/ReceitaDasVendas[[#This Row],[Orçamento]])-1),(ReceitaDasVendas[[#This Row],[Período Atual]]/ReceitaDasVendas[[#This Row],[Orçamento]])-1))),"-")</calculatedColumnFormula>
    </tableColumn>
  </tableColumns>
  <tableStyleInfo name="Demonstração dos Resultados" showFirstColumn="1" showLastColumn="0" showRowStripes="0" showColumnStripes="0"/>
  <extLst>
    <ext xmlns:x14="http://schemas.microsoft.com/office/spreadsheetml/2009/9/main" uri="{504A1905-F514-4f6f-8877-14C23A59335A}">
      <x14:table altTextSummary="Introduza o Tipo de Receita, a Descrição, o Período Anterior, o Período Atual e o Orçamento. O Período Atual mostrado como % de Vendas, % de Alteração Com Base no Período Anterior e % de Alteração Com Base no Orçamento são calculados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2000000}" name="Rendimentos" displayName="Rendimentos" ref="B4:I7" totalsRowCount="1" dataDxfId="51" totalsRowDxfId="50">
  <autoFilter ref="B4:I6" xr:uid="{00000000-0009-0000-0100-000019000000}"/>
  <tableColumns count="8">
    <tableColumn id="1" xr3:uid="{00000000-0010-0000-0200-000001000000}" name="Tipo de Rendimentos" totalsRowLabel="Rendimentos Totais das Vendas" dataDxfId="49" dataCellStyle="Normal"/>
    <tableColumn id="8" xr3:uid="{00000000-0010-0000-0200-000008000000}" name="Descrição" dataDxfId="48" dataCellStyle="Normal"/>
    <tableColumn id="2" xr3:uid="{00000000-0010-0000-0200-000002000000}" name="Período Anterior" totalsRowFunction="sum" dataDxfId="47" totalsRowDxfId="46" dataCellStyle="Moeda"/>
    <tableColumn id="3" xr3:uid="{00000000-0010-0000-0200-000003000000}" name="Orçamento" totalsRowFunction="sum" dataDxfId="45" totalsRowDxfId="44" dataCellStyle="Moeda"/>
    <tableColumn id="4" xr3:uid="{00000000-0010-0000-0200-000004000000}" name="Período Atual" totalsRowFunction="sum" dataDxfId="43" totalsRowDxfId="42" dataCellStyle="Moeda"/>
    <tableColumn id="5" xr3:uid="{00000000-0010-0000-0200-000005000000}" name="Período Atual em % de Vendas" totalsRowFunction="sum" dataDxfId="41" totalsRowDxfId="40" dataCellStyle="20% - Cor1">
      <calculatedColumnFormula>IFERROR(IF(Receitas_das_Vendas=0,"-",Rendimentos[Período Atual]/Receitas_das_Vendas),"-")</calculatedColumnFormula>
    </tableColumn>
    <tableColumn id="6" xr3:uid="{00000000-0010-0000-0200-000006000000}" name="% de Alteração Com Base no Período Anterior" totalsRowFunction="sum" dataDxfId="39" totalsRowDxfId="38" dataCellStyle="20% - Cor1">
      <calculatedColumnFormula>IFERROR(IF(Rendimentos[[#This Row],[Período Anterior]]=Rendimentos[[#This Row],[Período Atual]],0,IF(Rendimentos[[#This Row],[Período Atual]]&gt;Rendimentos[[#This Row],[Período Anterior]],ABS((Rendimentos[[#This Row],[Período Atual]]/Rendimentos[[#This Row],[Período Anterior]])-1),IF(AND(Rendimentos[[#This Row],[Período Atual]]&lt;Rendimentos[[#This Row],[Período Anterior]],Rendimentos[[#This Row],[Período Anterior]]&lt;0),-((Rendimentos[[#This Row],[Período Atual]]/Rendimentos[[#This Row],[Período Anterior]])-1),(Rendimentos[[#This Row],[Período Atual]]/Rendimentos[[#This Row],[Período Anterior]])-1))),"-")</calculatedColumnFormula>
    </tableColumn>
    <tableColumn id="7" xr3:uid="{00000000-0010-0000-0200-000007000000}" name="% de Alteração Com Base no Orçamento" totalsRowFunction="sum" dataDxfId="37" totalsRowDxfId="36" dataCellStyle="20% - Cor1">
      <calculatedColumnFormula>IFERROR(IF(Rendimentos[[#This Row],[Orçamento]]=Rendimentos[[#This Row],[Período Atual]],0,IF(Rendimentos[[#This Row],[Período Atual]]&gt;Rendimentos[[#This Row],[Orçamento]],ABS((Rendimentos[[#This Row],[Período Atual]]/Rendimentos[[#This Row],[Orçamento]])-1),IF(AND(Rendimentos[[#This Row],[Período Atual]]&lt;Rendimentos[[#This Row],[Orçamento]],Rendimentos[[#This Row],[Orçamento]]&lt;0),-((Rendimentos[[#This Row],[Período Atual]]/Rendimentos[[#This Row],[Orçamento]])-1),(Rendimentos[[#This Row],[Período Atual]]/Rendimentos[[#This Row],[Orçamento]])-1))),"-")</calculatedColumnFormula>
    </tableColumn>
  </tableColumns>
  <tableStyleInfo name="Demonstração dos Resultados" showFirstColumn="1" showLastColumn="0" showRowStripes="0" showColumnStripes="0"/>
  <extLst>
    <ext xmlns:x14="http://schemas.microsoft.com/office/spreadsheetml/2009/9/main" uri="{504A1905-F514-4f6f-8877-14C23A59335A}">
      <x14:table altTextSummary="Introduza o Tipo de Rendimentos, a Descrição, o Período Anterior, o Período Atual e o Orçamento. O Período Atual mostrado como % de Vendas, % de Alteração Com Base no Período Anterior e % de Alteração Com Base no Orçamento são calculados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DespesasOperacionais" displayName="DespesasOperacionais" ref="B4:I25" totalsRowCount="1" totalsRowDxfId="35">
  <autoFilter ref="B4:I24" xr:uid="{00000000-0009-0000-0100-00000F000000}"/>
  <tableColumns count="8">
    <tableColumn id="1" xr3:uid="{00000000-0010-0000-0300-000001000000}" name="Tipo de Despesa" totalsRowLabel="Total das Despesas Operacionais" dataDxfId="34" totalsRowDxfId="33" dataCellStyle="Normal"/>
    <tableColumn id="8" xr3:uid="{00000000-0010-0000-0300-000008000000}" name="Descrição" dataDxfId="32" totalsRowDxfId="31" dataCellStyle="Normal"/>
    <tableColumn id="2" xr3:uid="{00000000-0010-0000-0300-000002000000}" name="Período Anterior" totalsRowFunction="sum" dataDxfId="30" totalsRowDxfId="29" dataCellStyle="Moeda"/>
    <tableColumn id="3" xr3:uid="{00000000-0010-0000-0300-000003000000}" name="Orçamento" totalsRowFunction="sum" dataDxfId="28" totalsRowDxfId="27" dataCellStyle="Moeda"/>
    <tableColumn id="4" xr3:uid="{00000000-0010-0000-0300-000004000000}" name="Período Atual" totalsRowFunction="sum" dataDxfId="26" totalsRowDxfId="25" dataCellStyle="Moeda"/>
    <tableColumn id="5" xr3:uid="{00000000-0010-0000-0300-000005000000}" name="Período Atual em % de Vendas" totalsRowFunction="sum" dataDxfId="24" totalsRowDxfId="23" dataCellStyle="20% - Cor1">
      <calculatedColumnFormula>IFERROR(IF(Receitas_das_Vendas=0,"-",DespesasOperacionais[Período Atual]/Receitas_das_Vendas),"-")</calculatedColumnFormula>
    </tableColumn>
    <tableColumn id="6" xr3:uid="{00000000-0010-0000-0300-000006000000}" name="% de Alteração Com Base no Período Anterior" totalsRowFunction="sum" dataDxfId="22" totalsRowDxfId="21" dataCellStyle="20% - Cor1">
      <calculatedColumnFormula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calculatedColumnFormula>
    </tableColumn>
    <tableColumn id="7" xr3:uid="{00000000-0010-0000-0300-000007000000}" name="% de Alteração Com Base no Orçamento" totalsRowFunction="sum" dataDxfId="20" totalsRowDxfId="19" dataCellStyle="20% - Cor1">
      <calculatedColumnFormula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calculatedColumnFormula>
    </tableColumn>
  </tableColumns>
  <tableStyleInfo name="Demonstração dos Resultados" showFirstColumn="1" showLastColumn="0" showRowStripes="0" showColumnStripes="0"/>
  <extLst>
    <ext xmlns:x14="http://schemas.microsoft.com/office/spreadsheetml/2009/9/main" uri="{504A1905-F514-4f6f-8877-14C23A59335A}">
      <x14:table altTextSummary="Introduza o Tipo de Despesas, a Descrição, o Período Anterior, o Período Atual e o Orçamento. O Período Atual mostrado como % de Vendas, % de Alteração Com Base no Período Anterior e % de Alteração Com Base no Orçamento são calculados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4000000}" name="Impostos" displayName="Impostos" ref="B4:I10" totalsRowCount="1" totalsRowDxfId="18">
  <autoFilter ref="B4:I9" xr:uid="{00000000-0009-0000-0100-000018000000}"/>
  <tableColumns count="8">
    <tableColumn id="1" xr3:uid="{00000000-0010-0000-0400-000001000000}" name="Tipo" totalsRowLabel="Total dos Impostos" dataDxfId="17" totalsRowDxfId="16" dataCellStyle="Normal"/>
    <tableColumn id="8" xr3:uid="{00000000-0010-0000-0400-000008000000}" name="Descrição" dataDxfId="15" totalsRowDxfId="14" dataCellStyle="Normal"/>
    <tableColumn id="2" xr3:uid="{00000000-0010-0000-0400-000002000000}" name="Período Anterior" totalsRowFunction="sum" dataDxfId="13" totalsRowDxfId="12" dataCellStyle="Moeda"/>
    <tableColumn id="3" xr3:uid="{00000000-0010-0000-0400-000003000000}" name="Orçamento" totalsRowFunction="sum" dataDxfId="11" totalsRowDxfId="10" dataCellStyle="Moeda"/>
    <tableColumn id="4" xr3:uid="{00000000-0010-0000-0400-000004000000}" name="Período Atual" totalsRowFunction="sum" dataDxfId="9" totalsRowDxfId="8" dataCellStyle="Moeda"/>
    <tableColumn id="5" xr3:uid="{00000000-0010-0000-0400-000005000000}" name="Período Atual em % de Vendas" totalsRowFunction="custom" dataDxfId="7" totalsRowDxfId="6" dataCellStyle="20% - Cor1">
      <calculatedColumnFormula>IFERROR(IF(Receitas_das_Vendas=0,"-",Impostos[Período Atual]/Receitas_das_Vendas),"-")</calculatedColumnFormula>
      <totalsRowFormula>IFERROR(SUBTOTAL(109,Impostos[Período Atual em % de Vendas]),"-")</totalsRowFormula>
    </tableColumn>
    <tableColumn id="6" xr3:uid="{00000000-0010-0000-0400-000006000000}" name="% de Alteração Com Base no Período Anterior" totalsRowFunction="sum" dataDxfId="5" totalsRowDxfId="4" dataCellStyle="20% - Cor1">
      <calculatedColumnFormula>IFERROR(IF(Impostos[[#This Row],[Período Anterior]]=Impostos[[#This Row],[Período Atual]],0,IF(Impostos[[#This Row],[Período Atual]]&gt;Impostos[[#This Row],[Período Anterior]],ABS((Impostos[[#This Row],[Período Atual]]/Impostos[[#This Row],[Período Anterior]])-1),IF(AND(Impostos[[#This Row],[Período Atual]]&lt;Impostos[[#This Row],[Período Anterior]],Impostos[[#This Row],[Período Anterior]]&lt;0),-((Impostos[[#This Row],[Período Atual]]/Impostos[[#This Row],[Período Anterior]])-1),(Impostos[[#This Row],[Período Atual]]/Impostos[[#This Row],[Período Anterior]])-1))),"-")</calculatedColumnFormula>
    </tableColumn>
    <tableColumn id="7" xr3:uid="{00000000-0010-0000-0400-000007000000}" name="% de Alteração Com Base no Orçamento" totalsRowFunction="sum" dataDxfId="3" totalsRowDxfId="2" dataCellStyle="20% - Cor1">
      <calculatedColumnFormula>IFERROR(IF(Impostos[[#This Row],[Orçamento]]=Impostos[[#This Row],[Período Atual]],0,IF(Impostos[[#This Row],[Período Atual]]&gt;Impostos[[#This Row],[Orçamento]],ABS((Impostos[[#This Row],[Período Atual]]/Impostos[[#This Row],[Orçamento]])-1),IF(AND(Impostos[[#This Row],[Período Atual]]&lt;Impostos[[#This Row],[Orçamento]],Impostos[[#This Row],[Orçamento]]&lt;0),-((Impostos[[#This Row],[Período Atual]]/Impostos[[#This Row],[Orçamento]])-1),(Impostos[[#This Row],[Período Atual]]/Impostos[[#This Row],[Orçamento]])-1))),"-")</calculatedColumnFormula>
    </tableColumn>
  </tableColumns>
  <tableStyleInfo name="Demonstração dos Resultados" showFirstColumn="1" showLastColumn="0" showRowStripes="0" showColumnStripes="0"/>
  <extLst>
    <ext xmlns:x14="http://schemas.microsoft.com/office/spreadsheetml/2009/9/main" uri="{504A1905-F514-4f6f-8877-14C23A59335A}">
      <x14:table altTextSummary="Introduza o Tipo de Imposto, a Descrição, o Período Anterior e o Período Atual e o Orçamento. O Período Atual mostrado como % de Vendas, % de Alteração Com Base no Período Anterior e % de Alteração Com Base no Orçamento são calculados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5000000}" name="Categorias" displayName="Categorias" ref="B1:B8" totalsRowShown="0" dataDxfId="1" dataCellStyle="Normal">
  <autoFilter ref="B1:B8" xr:uid="{00000000-0009-0000-0100-00001F000000}"/>
  <tableColumns count="1">
    <tableColumn id="1" xr3:uid="{00000000-0010-0000-0500-000001000000}" name="Categorias" dataDxfId="0" dataCellStyle="Normal"/>
  </tableColumns>
  <tableStyleInfo name="Demonstração dos Resultados" showFirstColumn="0" showLastColumn="0" showRowStripes="0" showColumnStripes="0"/>
  <extLst>
    <ext xmlns:x14="http://schemas.microsoft.com/office/spreadsheetml/2009/9/main" uri="{504A1905-F514-4f6f-8877-14C23A59335A}">
      <x14:table altTextSummary="Introduza as Categorias de Vendas, Rendimentos, Despesas e Impostos nesta tabela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H19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50.28515625" customWidth="1"/>
    <col min="3" max="8" width="20.7109375" customWidth="1"/>
    <col min="9" max="9" width="2.7109375" customWidth="1"/>
  </cols>
  <sheetData>
    <row r="1" spans="1:8" ht="21" x14ac:dyDescent="0.25">
      <c r="B1" s="12" t="s">
        <v>0</v>
      </c>
      <c r="C1" s="28" t="s">
        <v>18</v>
      </c>
      <c r="D1" s="28"/>
      <c r="E1" s="28"/>
      <c r="G1" s="30"/>
      <c r="H1" s="30"/>
    </row>
    <row r="2" spans="1:8" ht="16.5" x14ac:dyDescent="0.25">
      <c r="B2" s="1" t="s">
        <v>1</v>
      </c>
      <c r="C2" t="s">
        <v>19</v>
      </c>
      <c r="G2" s="30"/>
      <c r="H2" s="30"/>
    </row>
    <row r="3" spans="1:8" ht="15.75" x14ac:dyDescent="0.25">
      <c r="B3" s="2" t="s">
        <v>2</v>
      </c>
      <c r="C3" s="11" t="str">
        <f>IFERROR(IF(Lucro_Bruto_Total=0,"-",Lucro_Bruto_Total/Receita_Total_Vendas),"-")</f>
        <v>-</v>
      </c>
      <c r="G3" s="30"/>
      <c r="H3" s="30"/>
    </row>
    <row r="4" spans="1:8" ht="15.75" x14ac:dyDescent="0.25">
      <c r="B4" s="2" t="s">
        <v>3</v>
      </c>
      <c r="C4" s="11" t="str">
        <f>IFERROR(IF(Lucro_Líquido=0,"-",Lucro_Líquido/Receita_Total_Vendas),"-")</f>
        <v>-</v>
      </c>
      <c r="G4" s="30"/>
      <c r="H4" s="30"/>
    </row>
    <row r="5" spans="1:8" ht="45" customHeight="1" x14ac:dyDescent="0.3">
      <c r="B5" s="29" t="s">
        <v>4</v>
      </c>
      <c r="C5" s="29"/>
      <c r="D5" s="29"/>
      <c r="E5" s="29"/>
      <c r="F5" s="29"/>
      <c r="G5" s="29"/>
      <c r="H5" s="29"/>
    </row>
    <row r="6" spans="1:8" ht="51.75" customHeight="1" x14ac:dyDescent="0.25">
      <c r="B6" s="3" t="s">
        <v>5</v>
      </c>
      <c r="C6" s="3" t="s">
        <v>20</v>
      </c>
      <c r="D6" s="3" t="s">
        <v>21</v>
      </c>
      <c r="E6" s="3" t="s">
        <v>22</v>
      </c>
      <c r="F6" s="3" t="s">
        <v>23</v>
      </c>
      <c r="G6" s="3" t="s">
        <v>24</v>
      </c>
      <c r="H6" s="3" t="s">
        <v>25</v>
      </c>
    </row>
    <row r="7" spans="1:8" ht="30" customHeight="1" x14ac:dyDescent="0.25">
      <c r="B7" s="3" t="s">
        <v>6</v>
      </c>
      <c r="C7" s="9">
        <f>SUMIFS(ReceitaDasVendas[Período Anterior],ReceitaDasVendas[Tipo de Receita],"Receita das Vendas")</f>
        <v>0</v>
      </c>
      <c r="D7" s="9">
        <f>SUMIFS(ReceitaDasVendas[Orçamento],ReceitaDasVendas[Tipo de Receita],"Receita das Vendas")</f>
        <v>0</v>
      </c>
      <c r="E7" s="9">
        <f>SUMIFS(ReceitaDasVendas[Período Atual],ReceitaDasVendas[Tipo de Receita],"Receita das Vendas")</f>
        <v>0</v>
      </c>
      <c r="F7" s="16">
        <f>SUMIFS(ReceitaDasVendas[Período Atual em % de Vendas],ReceitaDasVendas[Tipo de Receita],"Receita das Vendas")</f>
        <v>0</v>
      </c>
      <c r="G7" s="16">
        <f>SUMIFS(ReceitaDasVendas[% de Alteração Com Base no Período Anterior],ReceitaDasVendas[Tipo de Receita],"Receita das Vendas")</f>
        <v>0</v>
      </c>
      <c r="H7" s="16">
        <f>SUMIFS(ReceitaDasVendas[% de Alteração Com Base no Orçamento],ReceitaDasVendas[Tipo de Receita],"Receita das Vendas")</f>
        <v>0</v>
      </c>
    </row>
    <row r="8" spans="1:8" ht="30" customHeight="1" x14ac:dyDescent="0.25">
      <c r="B8" s="3" t="s">
        <v>7</v>
      </c>
      <c r="C8" s="9">
        <f>SUMIFS(ReceitaDasVendas[Período Anterior],ReceitaDasVendas[Tipo de Receita],"Custos das Vendas")</f>
        <v>0</v>
      </c>
      <c r="D8" s="9">
        <f>SUMIFS(ReceitaDasVendas[Orçamento],ReceitaDasVendas[Tipo de Receita],"Custos das Vendas")</f>
        <v>0</v>
      </c>
      <c r="E8" s="9">
        <f>SUMIFS(ReceitaDasVendas[Período Atual],ReceitaDasVendas[Tipo de Receita],"Custos das Vendas")</f>
        <v>0</v>
      </c>
      <c r="F8" s="16">
        <f>SUMIFS(ReceitaDasVendas[Período Atual em % de Vendas],ReceitaDasVendas[Tipo de Receita],"Custos das Vendas")</f>
        <v>0</v>
      </c>
      <c r="G8" s="16">
        <f>SUMIFS(ReceitaDasVendas[% de Alteração Com Base no Período Anterior],ReceitaDasVendas[Tipo de Receita],"Custos das Vendas")</f>
        <v>0</v>
      </c>
      <c r="H8" s="16">
        <f>SUMIFS(ReceitaDasVendas[% de Alteração Com Base no Orçamento],ReceitaDasVendas[Tipo de Receita],"Custos das Vendas")</f>
        <v>0</v>
      </c>
    </row>
    <row r="9" spans="1:8" ht="30" customHeight="1" x14ac:dyDescent="0.25">
      <c r="B9" s="3" t="s">
        <v>8</v>
      </c>
      <c r="C9" s="9">
        <f>SUMIFS(DespesasOperacionais[Período Anterior],DespesasOperacionais[Tipo de Despesa],"Vendas e Marketing")</f>
        <v>0</v>
      </c>
      <c r="D9" s="9">
        <f>SUMIFS(DespesasOperacionais[Orçamento],DespesasOperacionais[Tipo de Despesa],"Vendas e Marketing")</f>
        <v>0</v>
      </c>
      <c r="E9" s="9">
        <f>SUMIFS(DespesasOperacionais[Período Atual],DespesasOperacionais[Tipo de Despesa],"Vendas e Marketing")</f>
        <v>0</v>
      </c>
      <c r="F9" s="16">
        <f>SUMIFS(DespesasOperacionais[Período Atual em % de Vendas],DespesasOperacionais[Tipo de Despesa],"Vendas e Marketing")</f>
        <v>0</v>
      </c>
      <c r="G9" s="16">
        <f>SUMIFS(DespesasOperacionais[% de Alteração Com Base no Período Anterior],DespesasOperacionais[Tipo de Despesa],"Vendas e Marketing")</f>
        <v>0</v>
      </c>
      <c r="H9" s="16">
        <f>SUMIFS(DespesasOperacionais[% de Alteração Com Base no Orçamento],DespesasOperacionais[Tipo de Despesa],"Vendas e Marketing")</f>
        <v>0</v>
      </c>
    </row>
    <row r="10" spans="1:8" ht="30" customHeight="1" x14ac:dyDescent="0.25">
      <c r="B10" s="3" t="s">
        <v>9</v>
      </c>
      <c r="C10" s="9">
        <f>SUMIFS(DespesasOperacionais[Período Anterior],DespesasOperacionais[Tipo de Despesa],"Investigação e Desenvolvimento")</f>
        <v>0</v>
      </c>
      <c r="D10" s="9">
        <f>SUMIFS(DespesasOperacionais[Orçamento],DespesasOperacionais[Tipo de Despesa],"Investigação e Desenvolvimento")</f>
        <v>0</v>
      </c>
      <c r="E10" s="9">
        <f>SUMIFS(DespesasOperacionais[Período Atual],DespesasOperacionais[Tipo de Despesa],"Investigação e Desenvolvimento")</f>
        <v>0</v>
      </c>
      <c r="F10" s="16">
        <f>SUMIFS(DespesasOperacionais[Período Atual em % de Vendas],DespesasOperacionais[Tipo de Despesa],"Investigação e Desenvolvimento")</f>
        <v>0</v>
      </c>
      <c r="G10" s="16">
        <f>SUMIFS(DespesasOperacionais[% de Alteração Com Base no Período Anterior],DespesasOperacionais[Tipo de Despesa],"Investigação e Desenvolvimento")</f>
        <v>0</v>
      </c>
      <c r="H10" s="16">
        <f>SUMIFS(DespesasOperacionais[% de Alteração Com Base no Orçamento],DespesasOperacionais[Tipo de Despesa],"Investigação e Desenvolvimento")</f>
        <v>0</v>
      </c>
    </row>
    <row r="11" spans="1:8" ht="30" customHeight="1" x14ac:dyDescent="0.25">
      <c r="B11" s="3" t="s">
        <v>10</v>
      </c>
      <c r="C11" s="9">
        <f>SUMIFS(DespesasOperacionais[Período Anterior],DespesasOperacionais[Tipo de Despesa],"Geral e Administrativo")</f>
        <v>0</v>
      </c>
      <c r="D11" s="9">
        <f>SUMIFS(DespesasOperacionais[Orçamento],DespesasOperacionais[Tipo de Despesa],"Geral e Administrativo")</f>
        <v>0</v>
      </c>
      <c r="E11" s="9">
        <f>SUMIFS(DespesasOperacionais[Período Atual],DespesasOperacionais[Tipo de Despesa],"Geral e Administrativo")</f>
        <v>0</v>
      </c>
      <c r="F11" s="16">
        <f>SUMIFS(DespesasOperacionais[Período Atual em % de Vendas],DespesasOperacionais[Tipo de Despesa],"Geral e Administrativo")</f>
        <v>0</v>
      </c>
      <c r="G11" s="16">
        <f>SUMIFS(DespesasOperacionais[% de Alteração Com Base no Período Anterior],DespesasOperacionais[Tipo de Despesa],"Geral e Administrativo")</f>
        <v>0</v>
      </c>
      <c r="H11" s="16">
        <f>SUMIFS(DespesasOperacionais[% de Alteração Com Base no Orçamento],DespesasOperacionais[Tipo de Despesa],"Geral e Administrativo")</f>
        <v>0</v>
      </c>
    </row>
    <row r="12" spans="1:8" ht="30" customHeight="1" x14ac:dyDescent="0.25">
      <c r="B12" s="3" t="s">
        <v>11</v>
      </c>
      <c r="C12" s="9">
        <f>DespesasOperacionais[[#Totals],[Período Anterior]]-SUM(C9:C11)</f>
        <v>0</v>
      </c>
      <c r="D12" s="9">
        <f>DespesasOperacionais[[#Totals],[Orçamento]]-SUM(D9:D11)</f>
        <v>0</v>
      </c>
      <c r="E12" s="9">
        <f>DespesasOperacionais[[#Totals],[Período Atual]]-SUM(E9:E11)</f>
        <v>0</v>
      </c>
      <c r="F12" s="16">
        <f>DespesasOperacionais[[#Totals],[Período Atual em % de Vendas]]-SUM(F9:F11)</f>
        <v>0</v>
      </c>
      <c r="G12" s="16">
        <f>DespesasOperacionais[[#Totals],[% de Alteração Com Base no Período Anterior]]-SUM(G9:G11)</f>
        <v>0</v>
      </c>
      <c r="H12" s="16">
        <f>DespesasOperacionais[[#Totals],[% de Alteração Com Base no Orçamento]]-SUM(H9:H11)</f>
        <v>0</v>
      </c>
    </row>
    <row r="13" spans="1:8" s="6" customFormat="1" ht="30" customHeight="1" x14ac:dyDescent="0.25">
      <c r="A13"/>
      <c r="B13" t="s">
        <v>12</v>
      </c>
      <c r="C13" s="9">
        <f>Rendimentos[[#Totals],[Período Anterior]]</f>
        <v>0</v>
      </c>
      <c r="D13" s="9">
        <f>Rendimentos[[#Totals],[Orçamento]]</f>
        <v>0</v>
      </c>
      <c r="E13" s="9">
        <f>Rendimentos[[#Totals],[Período Atual]]</f>
        <v>0</v>
      </c>
      <c r="F13" s="16">
        <f>Rendimentos[[#Totals],[Período Atual em % de Vendas]]</f>
        <v>0</v>
      </c>
      <c r="G13" s="16">
        <f>Rendimentos[[#Totals],[% de Alteração Com Base no Período Anterior]]</f>
        <v>0</v>
      </c>
      <c r="H13" s="16">
        <f>Rendimentos[[#Totals],[% de Alteração Com Base no Orçamento]]</f>
        <v>0</v>
      </c>
    </row>
    <row r="14" spans="1:8" ht="30" customHeight="1" x14ac:dyDescent="0.25">
      <c r="B14" s="3" t="s">
        <v>13</v>
      </c>
      <c r="C14" s="9">
        <f>Impostos[[#Totals],[Período Anterior]]</f>
        <v>0</v>
      </c>
      <c r="D14" s="9">
        <f>Impostos[[#Totals],[Orçamento]]</f>
        <v>0</v>
      </c>
      <c r="E14" s="9">
        <f>Impostos[[#Totals],[Período Atual]]</f>
        <v>0</v>
      </c>
      <c r="F14" s="16">
        <f>Impostos[[#Totals],[Período Atual em % de Vendas]]</f>
        <v>0</v>
      </c>
      <c r="G14" s="16">
        <f>Impostos[[#Totals],[% de Alteração Com Base no Período Anterior]]</f>
        <v>0</v>
      </c>
      <c r="H14" s="16">
        <f>Impostos[[#Totals],[% de Alteração Com Base no Orçamento]]</f>
        <v>0</v>
      </c>
    </row>
    <row r="16" spans="1:8" ht="30" customHeight="1" x14ac:dyDescent="0.25">
      <c r="B16" s="4" t="s">
        <v>14</v>
      </c>
      <c r="C16" s="8">
        <f>IFERROR(C7-C8,"-")</f>
        <v>0</v>
      </c>
      <c r="D16" s="8">
        <f>IFERROR(D7-D8,"-")</f>
        <v>0</v>
      </c>
      <c r="E16" s="8">
        <f>IFERROR(Receita_Total_Vendas-Custo_Total_das_Vendas,"-")</f>
        <v>0</v>
      </c>
      <c r="F16" s="15" t="str">
        <f>IFERROR(IF(Receita_Total_Vendas=0,"0,00%",Lucro_Bruto_Total/Receita_Total_Vendas),"-")</f>
        <v>0,00%</v>
      </c>
      <c r="G16" s="15">
        <f>IFERROR(IF(C16=Lucro_Bruto_Total,0,IF(Lucro_Bruto_Total&gt;C16,ABS((Lucro_Bruto_Total/C16)-1),IF(AND(Lucro_Bruto_Total&lt;C16,C16&lt;0),-((Lucro_Bruto_Total/C16)-1),(Lucro_Bruto_Total/C16)-1))),"-")</f>
        <v>0</v>
      </c>
      <c r="H16" s="15">
        <f>IFERROR(IF(D16=Lucro_Bruto_Total,0,IF(Lucro_Bruto_Total&gt;D16,ABS((Lucro_Bruto_Total/D16)-1),IF(AND(Lucro_Bruto_Total&lt;D16,D16&lt;0),-((Lucro_Bruto_Total/D16)-1),(Lucro_Bruto_Total/D16)-1))),"-")</f>
        <v>0</v>
      </c>
    </row>
    <row r="17" spans="2:8" ht="30" customHeight="1" x14ac:dyDescent="0.25">
      <c r="B17" s="5" t="s">
        <v>15</v>
      </c>
      <c r="C17" s="8">
        <f>IFERROR(C9+C10+C11+C12,"-")</f>
        <v>0</v>
      </c>
      <c r="D17" s="8">
        <f>IFERROR(D9+D10+D11+D12,"-")</f>
        <v>0</v>
      </c>
      <c r="E17" s="8">
        <f>IFERROR(Total_Vendas_e_Marketing+Total_Investigação_e_Desenvolvimento+Totais_Gerais_e_Administrativas+Total_Outras_Despesas,"-")</f>
        <v>0</v>
      </c>
      <c r="F17" s="15" t="str">
        <f>IFERROR(IF(Receita_Total_Vendas=0,"0,00%",Total_Despesas_Operacionais/Receita_Total_Vendas),"-")</f>
        <v>0,00%</v>
      </c>
      <c r="G17" s="15">
        <f>IFERROR(IF(C17=Total_Despesas_Operacionais,0,IF(Total_Despesas_Operacionais&gt;C17,ABS((Total_Despesas_Operacionais/C17)-1),IF(AND(Total_Despesas_Operacionais&lt;C17,C17&lt;0),-((Total_Despesas_Operacionais/C17)-1),(Total_Despesas_Operacionais/C17)-1))),"-")</f>
        <v>0</v>
      </c>
      <c r="H17" s="15">
        <f>IFERROR(IF(D17=Total_Despesas_Operacionais,0,IF(Total_Despesas_Operacionais&gt;D17,ABS((Total_Despesas_Operacionais/D17)-1),IF(AND(Total_Despesas_Operacionais&lt;D17,D17&lt;0),-((Total_Despesas_Operacionais/D17)-1),(Total_Despesas_Operacionais/D17)-1))),"-")</f>
        <v>0</v>
      </c>
    </row>
    <row r="18" spans="2:8" ht="30" customHeight="1" x14ac:dyDescent="0.25">
      <c r="B18" s="4" t="s">
        <v>16</v>
      </c>
      <c r="C18" s="8">
        <f>IFERROR(C16-C17,"-")</f>
        <v>0</v>
      </c>
      <c r="D18" s="8">
        <f>IFERROR(D16-D17,"-")</f>
        <v>0</v>
      </c>
      <c r="E18" s="8">
        <f>IFERROR(Lucro_Bruto_Total-Total_Despesas_Operacionais,"-")</f>
        <v>0</v>
      </c>
      <c r="F18" s="15" t="str">
        <f>IFERROR(IF(Receita_Total_Vendas=0,"0,00%",Total_Rendimentos_das_Operações/Receita_Total_Vendas),"-")</f>
        <v>0,00%</v>
      </c>
      <c r="G18" s="15">
        <f>IFERROR(IF(C18=Total_Rendimentos_das_Operações,0,IF(Total_Rendimentos_das_Operações&gt;C18,ABS((Total_Rendimentos_das_Operações/C18)-1),IF(AND(Total_Rendimentos_das_Operações&lt;C18,C18&lt;0),-((Total_Rendimentos_das_Operações/C18)-1),(Total_Rendimentos_das_Operações/C18)-1))),"-")</f>
        <v>0</v>
      </c>
      <c r="H18" s="15">
        <f>IFERROR(IF(D18=Total_Rendimentos_das_Operações,0,IF(Total_Rendimentos_das_Operações&gt;D18,ABS((Total_Rendimentos_das_Operações/D18)-1),IF(AND(Total_Rendimentos_das_Operações&lt;D18,D18&lt;0),-((Total_Rendimentos_das_Operações/D18)-1),(Total_Rendimentos_das_Operações/D18)-1))),"-")</f>
        <v>0</v>
      </c>
    </row>
    <row r="19" spans="2:8" ht="30" customHeight="1" x14ac:dyDescent="0.25">
      <c r="B19" s="4" t="s">
        <v>17</v>
      </c>
      <c r="C19" s="8">
        <f>IFERROR(C18+C13-C14,"-")</f>
        <v>0</v>
      </c>
      <c r="D19" s="8">
        <f>IFERROR(D18+D13-D14,"-")</f>
        <v>0</v>
      </c>
      <c r="E19" s="8">
        <f>Total_Rendimentos_das_Operações+Total_Outros_Rendimentos-Total_Impostos</f>
        <v>0</v>
      </c>
      <c r="F19" s="15" t="str">
        <f>IFERROR(IF(Receita_Total_Vendas=0,"0,00%",Lucro_Líquido/Receita_Total_Vendas),"-")</f>
        <v>0,00%</v>
      </c>
      <c r="G19" s="15">
        <f>IFERROR(IF(C19=Lucro_Líquido,0,IF(Lucro_Líquido&gt;C19,ABS((Lucro_Líquido/C19)-1),IF(AND(Lucro_Líquido&lt;C19,C19&lt;0),-((Lucro_Líquido/C19)-1),(Lucro_Líquido/C19)-1))),"-")</f>
        <v>0</v>
      </c>
      <c r="H19" s="15">
        <f>IFERROR(IF(D19=Lucro_Líquido,0,IF(Lucro_Líquido&gt;D19,ABS((Lucro_Líquido/D19)-1),IF(AND(Lucro_Líquido&lt;D19,D19&lt;0),-((Lucro_Líquido/D19)-1),(Lucro_Líquido/D19)-1))),"-")</f>
        <v>0</v>
      </c>
    </row>
  </sheetData>
  <mergeCells count="3">
    <mergeCell ref="C1:E1"/>
    <mergeCell ref="B5:H5"/>
    <mergeCell ref="G1:H4"/>
  </mergeCells>
  <phoneticPr fontId="0" type="noConversion"/>
  <dataValidations count="23">
    <dataValidation allowBlank="1" showInputMessage="1" showErrorMessage="1" prompt="Crie uma Demonstração dos Resultados neste livro. A Margem Bruta Atual e os Rendimentos Atuais das vendas são atualizados automaticamente nesta folha de cálculo com base nas entradas das outras folhas de cálculo" sqref="A1" xr:uid="{00000000-0002-0000-0000-000000000000}"/>
    <dataValidation allowBlank="1" showInputMessage="1" showErrorMessage="1" prompt="O título desta folha de cálculo encontra-se nesta célula. Introduza o período de início e o período de fim nas células à direita. O Logótipo da Empresa começa na célula G1. Introduza o Nome da Empresa na célula abaixo" sqref="B1" xr:uid="{00000000-0002-0000-0000-000001000000}"/>
    <dataValidation allowBlank="1" showInputMessage="1" showErrorMessage="1" prompt="Introduza a data de início (mês ou ano) seguida da data de fim (dia, mês e ano) dentro de parênteses nesta célula" sqref="C1:E1" xr:uid="{00000000-0002-0000-0000-000002000000}"/>
    <dataValidation allowBlank="1" showInputMessage="1" showErrorMessage="1" prompt="Introduza o Nome da Empresa nesta célula" sqref="B2" xr:uid="{00000000-0002-0000-0000-000003000000}"/>
    <dataValidation allowBlank="1" showInputMessage="1" showErrorMessage="1" prompt="A Margem Bruta Atual é atualizada automaticamente na célula à direita" sqref="B3" xr:uid="{00000000-0002-0000-0000-000004000000}"/>
    <dataValidation allowBlank="1" showInputMessage="1" showErrorMessage="1" prompt="Os Rendimentos Atuais das vendas são atualizados automaticamente na célula à direita" sqref="B4" xr:uid="{00000000-0002-0000-0000-000005000000}"/>
    <dataValidation allowBlank="1" showInputMessage="1" showErrorMessage="1" prompt="A Margem Bruta Atual e os Rendimentos Atuais das vendas do período atual são atualizados automaticamente em milhares nas células abaixo" sqref="C2" xr:uid="{00000000-0002-0000-0000-000006000000}"/>
    <dataValidation allowBlank="1" showInputMessage="1" showErrorMessage="1" prompt="A Margem Bruta Atual é atualizada automaticamente nesta célula" sqref="C3" xr:uid="{00000000-0002-0000-0000-000007000000}"/>
    <dataValidation allowBlank="1" showInputMessage="1" showErrorMessage="1" prompt="Os Rendimentos Atuais das vendas são atualizados automaticamente nesta célula" sqref="C4" xr:uid="{00000000-0002-0000-0000-000008000000}"/>
    <dataValidation allowBlank="1" showInputMessage="1" showErrorMessage="1" prompt="Adicione o logótipo da empresa nesta célula" sqref="G1:H4" xr:uid="{00000000-0002-0000-0000-000009000000}"/>
    <dataValidation allowBlank="1" showInputMessage="1" showErrorMessage="1" prompt="A tabela abaixo é atualizada automaticamente com base nas entradas das outras folhas de cálculo" sqref="B5:H5" xr:uid="{00000000-0002-0000-0000-00000A000000}"/>
    <dataValidation allowBlank="1" showInputMessage="1" showErrorMessage="1" prompt="O resumo dos totais de todas as folhas de cálculo encontra-se nesta coluna, abaixo deste cabeçalho. As alterações a esta coluna podem afetar as fórmulas nesta folha de cálculo" sqref="B6" xr:uid="{00000000-0002-0000-0000-00000B000000}"/>
    <dataValidation allowBlank="1" showInputMessage="1" showErrorMessage="1" prompt="O montante do Total do Período Anterior é atualizado automaticamente nesta coluna, abaixo deste cabeçalho, com base nas entradas de outras folhas" sqref="C6" xr:uid="{00000000-0002-0000-0000-00000C000000}"/>
    <dataValidation allowBlank="1" showInputMessage="1" showErrorMessage="1" prompt="O montante do Orçamento Total é atualizado automaticamente nesta coluna, abaixo deste cabeçalho, com base nas entradas de outras folhas" sqref="D6" xr:uid="{00000000-0002-0000-0000-00000D000000}"/>
    <dataValidation allowBlank="1" showInputMessage="1" showErrorMessage="1" prompt="O montante do Total do Período Atual é atualizado automaticamente nesta coluna, abaixo deste cabeçalho, com base nas entradas de outras folhas" sqref="E6" xr:uid="{00000000-0002-0000-0000-00000E000000}"/>
    <dataValidation allowBlank="1" showInputMessage="1" showErrorMessage="1" prompt="O Total do Período Atual mostrado como % de Vendas é calculado automaticamente nesta coluna, abaixo deste cabeçalho" sqref="F6" xr:uid="{00000000-0002-0000-0000-00000F000000}"/>
    <dataValidation allowBlank="1" showInputMessage="1" showErrorMessage="1" prompt="A % Total de Alteração Com Base no Período Anterior é calculada automaticamente nesta coluna, abaixo deste cabeçalho" sqref="G6" xr:uid="{00000000-0002-0000-0000-000010000000}"/>
    <dataValidation allowBlank="1" showInputMessage="1" showErrorMessage="1" prompt="A % Total de Alteração Com Base no Orçamento é calculada automaticamente nesta coluna, abaixo deste cabeçalho" sqref="H6" xr:uid="{00000000-0002-0000-0000-000011000000}"/>
    <dataValidation allowBlank="1" showInputMessage="1" showErrorMessage="1" prompt="O Lucro Bruto, o Total das Despesas Operacionais, os Rendimentos das Operações e o Lucro Líquido são atualizados automaticamente nas células abaixo" sqref="B15" xr:uid="{00000000-0002-0000-0000-000012000000}"/>
    <dataValidation allowBlank="1" showInputMessage="1" showErrorMessage="1" prompt="O Lucro Bruto é atualizado automaticamente nas células à direita" sqref="B16" xr:uid="{00000000-0002-0000-0000-000013000000}"/>
    <dataValidation allowBlank="1" showInputMessage="1" showErrorMessage="1" prompt=" O Total das Despesas Operacionais é atualizado automaticamente nas células à direita" sqref="B17" xr:uid="{00000000-0002-0000-0000-000014000000}"/>
    <dataValidation allowBlank="1" showInputMessage="1" showErrorMessage="1" prompt="Os Rendimentos das Operações são atualizados automaticamente nas células à direita" sqref="B18" xr:uid="{00000000-0002-0000-0000-000015000000}"/>
    <dataValidation allowBlank="1" showInputMessage="1" showErrorMessage="1" prompt="O Lucro Líquido é calculado automaticamente nas células à direita" sqref="B19" xr:uid="{00000000-0002-0000-0000-000016000000}"/>
  </dataValidations>
  <printOptions horizontalCentered="1"/>
  <pageMargins left="0.4" right="0.4" top="0.4" bottom="0.4" header="0.3" footer="0.3"/>
  <pageSetup paperSize="9" scale="57" fitToHeight="0" orientation="portrait" r:id="rId1"/>
  <headerFooter differentFirst="1">
    <oddFooter>Page &amp;P of &amp;N</oddFooter>
  </headerFooter>
  <ignoredErrors>
    <ignoredError sqref="C16:D16 C18:D19 C17:D1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B1:I13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9" width="22.7109375" customWidth="1"/>
    <col min="10" max="10" width="2.7109375" customWidth="1"/>
  </cols>
  <sheetData>
    <row r="1" spans="2:9" ht="21" x14ac:dyDescent="0.25">
      <c r="B1" s="12" t="str">
        <f>Título_Do_Livro</f>
        <v>Demonstração dos Resultados</v>
      </c>
      <c r="C1" s="17"/>
      <c r="D1" s="17"/>
      <c r="E1" s="17"/>
      <c r="H1" s="30"/>
      <c r="I1" s="30"/>
    </row>
    <row r="2" spans="2:9" ht="16.5" x14ac:dyDescent="0.25">
      <c r="B2" s="1" t="str">
        <f>Nome_da_Empresa</f>
        <v>Nome da Empresa</v>
      </c>
      <c r="C2" t="s">
        <v>19</v>
      </c>
      <c r="H2" s="30"/>
      <c r="I2" s="30"/>
    </row>
    <row r="3" spans="2:9" ht="39" customHeight="1" x14ac:dyDescent="0.25">
      <c r="B3" s="2" t="s">
        <v>26</v>
      </c>
      <c r="C3" s="13">
        <f>IFERROR(Receitas_das_Vendas,"-")</f>
        <v>0</v>
      </c>
      <c r="H3" s="30"/>
      <c r="I3" s="30"/>
    </row>
    <row r="4" spans="2:9" ht="49.5" customHeight="1" x14ac:dyDescent="0.25">
      <c r="B4" t="s">
        <v>27</v>
      </c>
      <c r="C4" t="s">
        <v>30</v>
      </c>
      <c r="D4" t="s">
        <v>35</v>
      </c>
      <c r="E4" t="s">
        <v>36</v>
      </c>
      <c r="F4" t="s">
        <v>37</v>
      </c>
      <c r="G4" s="14" t="s">
        <v>38</v>
      </c>
      <c r="H4" s="14" t="s">
        <v>39</v>
      </c>
      <c r="I4" s="14" t="s">
        <v>40</v>
      </c>
    </row>
    <row r="5" spans="2:9" ht="30" customHeight="1" x14ac:dyDescent="0.25">
      <c r="B5" s="19" t="s">
        <v>26</v>
      </c>
      <c r="C5" s="19" t="s">
        <v>31</v>
      </c>
      <c r="D5" s="7"/>
      <c r="E5" s="7"/>
      <c r="F5" s="7"/>
      <c r="G5" s="24" t="str">
        <f>IFERROR(IF(ReceitaDasVendas[[#Totals],[Período Atual]]=0,"-",ReceitaDasVendas[Período Atual]/Receitas_das_Vendas),"-")</f>
        <v>-</v>
      </c>
      <c r="H5" s="24">
        <f>IFERROR(IF(ReceitaDasVendas[[#This Row],[Período Anterior]]=ReceitaDasVendas[[#This Row],[Período Atual]],0,IF(ReceitaDasVendas[[#This Row],[Período Atual]]&gt;ReceitaDasVendas[[#This Row],[Período Anterior]],ABS((ReceitaDasVendas[[#This Row],[Período Atual]]/ReceitaDasVendas[[#This Row],[Período Anterior]])-1),IF(AND(ReceitaDasVendas[[#This Row],[Período Atual]]&lt;ReceitaDasVendas[[#This Row],[Período Anterior]],ReceitaDasVendas[[#This Row],[Período Anterior]]&lt;0),-((ReceitaDasVendas[[#This Row],[Período Atual]]/ReceitaDasVendas[[#This Row],[Período Anterior]])-1),(ReceitaDasVendas[[#This Row],[Período Atual]]/ReceitaDasVendas[[#This Row],[Período Anterior]])-1))),"-")</f>
        <v>0</v>
      </c>
      <c r="I5" s="24">
        <f>IFERROR(IF(ReceitaDasVendas[[#This Row],[Orçamento]]=ReceitaDasVendas[[#This Row],[Período Atual]],0,IF(ReceitaDasVendas[[#This Row],[Período Atual]]&gt;ReceitaDasVendas[[#This Row],[Orçamento]],ABS((ReceitaDasVendas[[#This Row],[Período Atual]]/ReceitaDasVendas[[#This Row],[Orçamento]])-1),IF(AND(ReceitaDasVendas[[#This Row],[Período Atual]]&lt;ReceitaDasVendas[[#This Row],[Orçamento]],ReceitaDasVendas[[#This Row],[Orçamento]]&lt;0),-((ReceitaDasVendas[[#This Row],[Período Atual]]/ReceitaDasVendas[[#This Row],[Orçamento]])-1),(ReceitaDasVendas[[#This Row],[Período Atual]]/ReceitaDasVendas[[#This Row],[Orçamento]])-1))),"-")</f>
        <v>0</v>
      </c>
    </row>
    <row r="6" spans="2:9" ht="30" customHeight="1" x14ac:dyDescent="0.25">
      <c r="B6" s="19" t="s">
        <v>26</v>
      </c>
      <c r="C6" s="19" t="s">
        <v>32</v>
      </c>
      <c r="D6" s="7"/>
      <c r="E6" s="7"/>
      <c r="F6" s="7"/>
      <c r="G6" s="24" t="str">
        <f>IFERROR(IF(ReceitaDasVendas[[#Totals],[Período Atual]]=0,"-",ReceitaDasVendas[Período Atual]/Receitas_das_Vendas),"-")</f>
        <v>-</v>
      </c>
      <c r="H6" s="24">
        <f>IFERROR(IF(ReceitaDasVendas[[#This Row],[Período Anterior]]=ReceitaDasVendas[[#This Row],[Período Atual]],0,IF(ReceitaDasVendas[[#This Row],[Período Atual]]&gt;ReceitaDasVendas[[#This Row],[Período Anterior]],ABS((ReceitaDasVendas[[#This Row],[Período Atual]]/ReceitaDasVendas[[#This Row],[Período Anterior]])-1),IF(AND(ReceitaDasVendas[[#This Row],[Período Atual]]&lt;ReceitaDasVendas[[#This Row],[Período Anterior]],ReceitaDasVendas[[#This Row],[Período Anterior]]&lt;0),-((ReceitaDasVendas[[#This Row],[Período Atual]]/ReceitaDasVendas[[#This Row],[Período Anterior]])-1),(ReceitaDasVendas[[#This Row],[Período Atual]]/ReceitaDasVendas[[#This Row],[Período Anterior]])-1))),"-")</f>
        <v>0</v>
      </c>
      <c r="I6" s="24">
        <f>IFERROR(IF(ReceitaDasVendas[[#This Row],[Orçamento]]=ReceitaDasVendas[[#This Row],[Período Atual]],0,IF(ReceitaDasVendas[[#This Row],[Período Atual]]&gt;ReceitaDasVendas[[#This Row],[Orçamento]],ABS((ReceitaDasVendas[[#This Row],[Período Atual]]/ReceitaDasVendas[[#This Row],[Orçamento]])-1),IF(AND(ReceitaDasVendas[[#This Row],[Período Atual]]&lt;ReceitaDasVendas[[#This Row],[Orçamento]],ReceitaDasVendas[[#This Row],[Orçamento]]&lt;0),-((ReceitaDasVendas[[#This Row],[Período Atual]]/ReceitaDasVendas[[#This Row],[Orçamento]])-1),(ReceitaDasVendas[[#This Row],[Período Atual]]/ReceitaDasVendas[[#This Row],[Orçamento]])-1))),"-")</f>
        <v>0</v>
      </c>
    </row>
    <row r="7" spans="2:9" ht="30" customHeight="1" x14ac:dyDescent="0.25">
      <c r="B7" s="19" t="s">
        <v>26</v>
      </c>
      <c r="C7" s="19" t="s">
        <v>33</v>
      </c>
      <c r="D7" s="7"/>
      <c r="E7" s="7"/>
      <c r="F7" s="7"/>
      <c r="G7" s="24" t="str">
        <f>IFERROR(IF(ReceitaDasVendas[[#Totals],[Período Atual]]=0,"-",ReceitaDasVendas[Período Atual]/Receitas_das_Vendas),"-")</f>
        <v>-</v>
      </c>
      <c r="H7" s="24">
        <f>IFERROR(IF(ReceitaDasVendas[[#This Row],[Período Anterior]]=ReceitaDasVendas[[#This Row],[Período Atual]],0,IF(ReceitaDasVendas[[#This Row],[Período Atual]]&gt;ReceitaDasVendas[[#This Row],[Período Anterior]],ABS((ReceitaDasVendas[[#This Row],[Período Atual]]/ReceitaDasVendas[[#This Row],[Período Anterior]])-1),IF(AND(ReceitaDasVendas[[#This Row],[Período Atual]]&lt;ReceitaDasVendas[[#This Row],[Período Anterior]],ReceitaDasVendas[[#This Row],[Período Anterior]]&lt;0),-((ReceitaDasVendas[[#This Row],[Período Atual]]/ReceitaDasVendas[[#This Row],[Período Anterior]])-1),(ReceitaDasVendas[[#This Row],[Período Atual]]/ReceitaDasVendas[[#This Row],[Período Anterior]])-1))),"-")</f>
        <v>0</v>
      </c>
      <c r="I7" s="24">
        <f>IFERROR(IF(ReceitaDasVendas[[#This Row],[Orçamento]]=ReceitaDasVendas[[#This Row],[Período Atual]],0,IF(ReceitaDasVendas[[#This Row],[Período Atual]]&gt;ReceitaDasVendas[[#This Row],[Orçamento]],ABS((ReceitaDasVendas[[#This Row],[Período Atual]]/ReceitaDasVendas[[#This Row],[Orçamento]])-1),IF(AND(ReceitaDasVendas[[#This Row],[Período Atual]]&lt;ReceitaDasVendas[[#This Row],[Orçamento]],ReceitaDasVendas[[#This Row],[Orçamento]]&lt;0),-((ReceitaDasVendas[[#This Row],[Período Atual]]/ReceitaDasVendas[[#This Row],[Orçamento]])-1),(ReceitaDasVendas[[#This Row],[Período Atual]]/ReceitaDasVendas[[#This Row],[Orçamento]])-1))),"-")</f>
        <v>0</v>
      </c>
    </row>
    <row r="8" spans="2:9" ht="30" customHeight="1" x14ac:dyDescent="0.25">
      <c r="B8" s="19" t="s">
        <v>26</v>
      </c>
      <c r="C8" s="19" t="s">
        <v>34</v>
      </c>
      <c r="D8" s="7"/>
      <c r="E8" s="7"/>
      <c r="F8" s="7"/>
      <c r="G8" s="24" t="str">
        <f>IFERROR(IF(ReceitaDasVendas[[#Totals],[Período Atual]]=0,"-",ReceitaDasVendas[Período Atual]/Receitas_das_Vendas),"-")</f>
        <v>-</v>
      </c>
      <c r="H8" s="24">
        <f>IFERROR(IF(ReceitaDasVendas[[#This Row],[Período Anterior]]=ReceitaDasVendas[[#This Row],[Período Atual]],0,IF(ReceitaDasVendas[[#This Row],[Período Atual]]&gt;ReceitaDasVendas[[#This Row],[Período Anterior]],ABS((ReceitaDasVendas[[#This Row],[Período Atual]]/ReceitaDasVendas[[#This Row],[Período Anterior]])-1),IF(AND(ReceitaDasVendas[[#This Row],[Período Atual]]&lt;ReceitaDasVendas[[#This Row],[Período Anterior]],ReceitaDasVendas[[#This Row],[Período Anterior]]&lt;0),-((ReceitaDasVendas[[#This Row],[Período Atual]]/ReceitaDasVendas[[#This Row],[Período Anterior]])-1),(ReceitaDasVendas[[#This Row],[Período Atual]]/ReceitaDasVendas[[#This Row],[Período Anterior]])-1))),"-")</f>
        <v>0</v>
      </c>
      <c r="I8" s="24">
        <f>IFERROR(IF(ReceitaDasVendas[[#This Row],[Orçamento]]=ReceitaDasVendas[[#This Row],[Período Atual]],0,IF(ReceitaDasVendas[[#This Row],[Período Atual]]&gt;ReceitaDasVendas[[#This Row],[Orçamento]],ABS((ReceitaDasVendas[[#This Row],[Período Atual]]/ReceitaDasVendas[[#This Row],[Orçamento]])-1),IF(AND(ReceitaDasVendas[[#This Row],[Período Atual]]&lt;ReceitaDasVendas[[#This Row],[Orçamento]],ReceitaDasVendas[[#This Row],[Orçamento]]&lt;0),-((ReceitaDasVendas[[#This Row],[Período Atual]]/ReceitaDasVendas[[#This Row],[Orçamento]])-1),(ReceitaDasVendas[[#This Row],[Período Atual]]/ReceitaDasVendas[[#This Row],[Orçamento]])-1))),"-")</f>
        <v>0</v>
      </c>
    </row>
    <row r="9" spans="2:9" ht="30" customHeight="1" x14ac:dyDescent="0.25">
      <c r="B9" s="19" t="s">
        <v>28</v>
      </c>
      <c r="C9" s="19" t="s">
        <v>31</v>
      </c>
      <c r="D9" s="7"/>
      <c r="E9" s="7"/>
      <c r="F9" s="7"/>
      <c r="G9" s="24" t="str">
        <f>IFERROR(IF(ReceitaDasVendas[[#Totals],[Período Atual]]=0,"-",ReceitaDasVendas[Período Atual]/Receitas_das_Vendas),"-")</f>
        <v>-</v>
      </c>
      <c r="H9" s="24">
        <f>IFERROR(IF(ReceitaDasVendas[[#This Row],[Período Anterior]]=ReceitaDasVendas[[#This Row],[Período Atual]],0,IF(ReceitaDasVendas[[#This Row],[Período Atual]]&gt;ReceitaDasVendas[[#This Row],[Período Anterior]],ABS((ReceitaDasVendas[[#This Row],[Período Atual]]/ReceitaDasVendas[[#This Row],[Período Anterior]])-1),IF(AND(ReceitaDasVendas[[#This Row],[Período Atual]]&lt;ReceitaDasVendas[[#This Row],[Período Anterior]],ReceitaDasVendas[[#This Row],[Período Anterior]]&lt;0),-((ReceitaDasVendas[[#This Row],[Período Atual]]/ReceitaDasVendas[[#This Row],[Período Anterior]])-1),(ReceitaDasVendas[[#This Row],[Período Atual]]/ReceitaDasVendas[[#This Row],[Período Anterior]])-1))),"-")</f>
        <v>0</v>
      </c>
      <c r="I9" s="24">
        <f>IFERROR(IF(ReceitaDasVendas[[#This Row],[Orçamento]]=ReceitaDasVendas[[#This Row],[Período Atual]],0,IF(ReceitaDasVendas[[#This Row],[Período Atual]]&gt;ReceitaDasVendas[[#This Row],[Orçamento]],ABS((ReceitaDasVendas[[#This Row],[Período Atual]]/ReceitaDasVendas[[#This Row],[Orçamento]])-1),IF(AND(ReceitaDasVendas[[#This Row],[Período Atual]]&lt;ReceitaDasVendas[[#This Row],[Orçamento]],ReceitaDasVendas[[#This Row],[Orçamento]]&lt;0),-((ReceitaDasVendas[[#This Row],[Período Atual]]/ReceitaDasVendas[[#This Row],[Orçamento]])-1),(ReceitaDasVendas[[#This Row],[Período Atual]]/ReceitaDasVendas[[#This Row],[Orçamento]])-1))),"-")</f>
        <v>0</v>
      </c>
    </row>
    <row r="10" spans="2:9" ht="30" customHeight="1" x14ac:dyDescent="0.25">
      <c r="B10" s="19" t="s">
        <v>28</v>
      </c>
      <c r="C10" s="19" t="s">
        <v>32</v>
      </c>
      <c r="D10" s="7"/>
      <c r="E10" s="7"/>
      <c r="F10" s="7"/>
      <c r="G10" s="24" t="str">
        <f>IFERROR(IF(ReceitaDasVendas[[#Totals],[Período Atual]]=0,"-",ReceitaDasVendas[Período Atual]/Receitas_das_Vendas),"-")</f>
        <v>-</v>
      </c>
      <c r="H10" s="24">
        <f>IFERROR(IF(ReceitaDasVendas[[#This Row],[Período Anterior]]=ReceitaDasVendas[[#This Row],[Período Atual]],0,IF(ReceitaDasVendas[[#This Row],[Período Atual]]&gt;ReceitaDasVendas[[#This Row],[Período Anterior]],ABS((ReceitaDasVendas[[#This Row],[Período Atual]]/ReceitaDasVendas[[#This Row],[Período Anterior]])-1),IF(AND(ReceitaDasVendas[[#This Row],[Período Atual]]&lt;ReceitaDasVendas[[#This Row],[Período Anterior]],ReceitaDasVendas[[#This Row],[Período Anterior]]&lt;0),-((ReceitaDasVendas[[#This Row],[Período Atual]]/ReceitaDasVendas[[#This Row],[Período Anterior]])-1),(ReceitaDasVendas[[#This Row],[Período Atual]]/ReceitaDasVendas[[#This Row],[Período Anterior]])-1))),"-")</f>
        <v>0</v>
      </c>
      <c r="I10" s="24">
        <f>IFERROR(IF(ReceitaDasVendas[[#This Row],[Orçamento]]=ReceitaDasVendas[[#This Row],[Período Atual]],0,IF(ReceitaDasVendas[[#This Row],[Período Atual]]&gt;ReceitaDasVendas[[#This Row],[Orçamento]],ABS((ReceitaDasVendas[[#This Row],[Período Atual]]/ReceitaDasVendas[[#This Row],[Orçamento]])-1),IF(AND(ReceitaDasVendas[[#This Row],[Período Atual]]&lt;ReceitaDasVendas[[#This Row],[Orçamento]],ReceitaDasVendas[[#This Row],[Orçamento]]&lt;0),-((ReceitaDasVendas[[#This Row],[Período Atual]]/ReceitaDasVendas[[#This Row],[Orçamento]])-1),(ReceitaDasVendas[[#This Row],[Período Atual]]/ReceitaDasVendas[[#This Row],[Orçamento]])-1))),"-")</f>
        <v>0</v>
      </c>
    </row>
    <row r="11" spans="2:9" ht="30" customHeight="1" x14ac:dyDescent="0.25">
      <c r="B11" s="19" t="s">
        <v>28</v>
      </c>
      <c r="C11" s="19" t="s">
        <v>33</v>
      </c>
      <c r="D11" s="7"/>
      <c r="E11" s="7"/>
      <c r="F11" s="7"/>
      <c r="G11" s="24" t="str">
        <f>IFERROR(IF(ReceitaDasVendas[[#Totals],[Período Atual]]=0,"-",ReceitaDasVendas[Período Atual]/Receitas_das_Vendas),"-")</f>
        <v>-</v>
      </c>
      <c r="H11" s="24">
        <f>IFERROR(IF(ReceitaDasVendas[[#This Row],[Período Anterior]]=ReceitaDasVendas[[#This Row],[Período Atual]],0,IF(ReceitaDasVendas[[#This Row],[Período Atual]]&gt;ReceitaDasVendas[[#This Row],[Período Anterior]],ABS((ReceitaDasVendas[[#This Row],[Período Atual]]/ReceitaDasVendas[[#This Row],[Período Anterior]])-1),IF(AND(ReceitaDasVendas[[#This Row],[Período Atual]]&lt;ReceitaDasVendas[[#This Row],[Período Anterior]],ReceitaDasVendas[[#This Row],[Período Anterior]]&lt;0),-((ReceitaDasVendas[[#This Row],[Período Atual]]/ReceitaDasVendas[[#This Row],[Período Anterior]])-1),(ReceitaDasVendas[[#This Row],[Período Atual]]/ReceitaDasVendas[[#This Row],[Período Anterior]])-1))),"-")</f>
        <v>0</v>
      </c>
      <c r="I11" s="24">
        <f>IFERROR(IF(ReceitaDasVendas[[#This Row],[Orçamento]]=ReceitaDasVendas[[#This Row],[Período Atual]],0,IF(ReceitaDasVendas[[#This Row],[Período Atual]]&gt;ReceitaDasVendas[[#This Row],[Orçamento]],ABS((ReceitaDasVendas[[#This Row],[Período Atual]]/ReceitaDasVendas[[#This Row],[Orçamento]])-1),IF(AND(ReceitaDasVendas[[#This Row],[Período Atual]]&lt;ReceitaDasVendas[[#This Row],[Orçamento]],ReceitaDasVendas[[#This Row],[Orçamento]]&lt;0),-((ReceitaDasVendas[[#This Row],[Período Atual]]/ReceitaDasVendas[[#This Row],[Orçamento]])-1),(ReceitaDasVendas[[#This Row],[Período Atual]]/ReceitaDasVendas[[#This Row],[Orçamento]])-1))),"-")</f>
        <v>0</v>
      </c>
    </row>
    <row r="12" spans="2:9" ht="30" customHeight="1" x14ac:dyDescent="0.25">
      <c r="B12" s="19" t="s">
        <v>28</v>
      </c>
      <c r="C12" s="19" t="s">
        <v>34</v>
      </c>
      <c r="D12" s="7"/>
      <c r="E12" s="7"/>
      <c r="F12" s="7"/>
      <c r="G12" s="24" t="str">
        <f>IFERROR(IF(ReceitaDasVendas[[#Totals],[Período Atual]]=0,"-",ReceitaDasVendas[Período Atual]/Receitas_das_Vendas),"-")</f>
        <v>-</v>
      </c>
      <c r="H12" s="24">
        <f>IFERROR(IF(ReceitaDasVendas[[#This Row],[Período Anterior]]=ReceitaDasVendas[[#This Row],[Período Atual]],0,IF(ReceitaDasVendas[[#This Row],[Período Atual]]&gt;ReceitaDasVendas[[#This Row],[Período Anterior]],ABS((ReceitaDasVendas[[#This Row],[Período Atual]]/ReceitaDasVendas[[#This Row],[Período Anterior]])-1),IF(AND(ReceitaDasVendas[[#This Row],[Período Atual]]&lt;ReceitaDasVendas[[#This Row],[Período Anterior]],ReceitaDasVendas[[#This Row],[Período Anterior]]&lt;0),-((ReceitaDasVendas[[#This Row],[Período Atual]]/ReceitaDasVendas[[#This Row],[Período Anterior]])-1),(ReceitaDasVendas[[#This Row],[Período Atual]]/ReceitaDasVendas[[#This Row],[Período Anterior]])-1))),"-")</f>
        <v>0</v>
      </c>
      <c r="I12" s="24">
        <f>IFERROR(IF(ReceitaDasVendas[[#This Row],[Orçamento]]=ReceitaDasVendas[[#This Row],[Período Atual]],0,IF(ReceitaDasVendas[[#This Row],[Período Atual]]&gt;ReceitaDasVendas[[#This Row],[Orçamento]],ABS((ReceitaDasVendas[[#This Row],[Período Atual]]/ReceitaDasVendas[[#This Row],[Orçamento]])-1),IF(AND(ReceitaDasVendas[[#This Row],[Período Atual]]&lt;ReceitaDasVendas[[#This Row],[Orçamento]],ReceitaDasVendas[[#This Row],[Orçamento]]&lt;0),-((ReceitaDasVendas[[#This Row],[Período Atual]]/ReceitaDasVendas[[#This Row],[Orçamento]])-1),(ReceitaDasVendas[[#This Row],[Período Atual]]/ReceitaDasVendas[[#This Row],[Orçamento]])-1))),"-")</f>
        <v>0</v>
      </c>
    </row>
    <row r="13" spans="2:9" s="18" customFormat="1" ht="30" customHeight="1" x14ac:dyDescent="0.25">
      <c r="B13" s="18" t="s">
        <v>29</v>
      </c>
      <c r="D13" s="26">
        <f>SUBTOTAL(109,ReceitaDasVendas[Período Anterior])</f>
        <v>0</v>
      </c>
      <c r="E13" s="26">
        <f>SUBTOTAL(109,ReceitaDasVendas[Orçamento])</f>
        <v>0</v>
      </c>
      <c r="F13" s="26">
        <f>SUBTOTAL(109,ReceitaDasVendas[Período Atual])</f>
        <v>0</v>
      </c>
      <c r="G13" s="27">
        <f>SUBTOTAL(109,ReceitaDasVendas[Período Atual em % de Vendas])</f>
        <v>0</v>
      </c>
      <c r="H13" s="27">
        <f>SUBTOTAL(109,ReceitaDasVendas[% de Alteração Com Base no Período Anterior])</f>
        <v>0</v>
      </c>
      <c r="I13" s="27">
        <f>SUBTOTAL(109,ReceitaDasVendas[% de Alteração Com Base no Orçamento])</f>
        <v>0</v>
      </c>
    </row>
  </sheetData>
  <mergeCells count="1">
    <mergeCell ref="H1:I3"/>
  </mergeCells>
  <dataValidations count="16">
    <dataValidation allowBlank="1" showInputMessage="1" showErrorMessage="1" prompt="A % de Alteração Com Base no Orçamento é calculada automaticamente nesta coluna, abaixo deste cabeçalho" sqref="I4" xr:uid="{00000000-0002-0000-0100-000000000000}"/>
    <dataValidation allowBlank="1" showInputMessage="1" showErrorMessage="1" prompt="A % de Alteração Com Base no Período Anterior é calculada automaticamente nesta coluna, abaixo deste cabeçalho" sqref="H4" xr:uid="{00000000-0002-0000-0100-000001000000}"/>
    <dataValidation allowBlank="1" showInputMessage="1" showErrorMessage="1" prompt="O Período Atual mostrado como % de Vendas é calculado automaticamente nesta coluna, abaixo deste cabeçalho" sqref="G4" xr:uid="{00000000-0002-0000-0100-000002000000}"/>
    <dataValidation allowBlank="1" showInputMessage="1" showErrorMessage="1" prompt="Introduza o montante do Período Atual nesta coluna, abaixo deste cabeçalho" sqref="F4" xr:uid="{00000000-0002-0000-0100-000003000000}"/>
    <dataValidation allowBlank="1" showInputMessage="1" showErrorMessage="1" prompt="Introduza o montante do Orçamento nesta coluna, abaixo deste cabeçalho" sqref="E4" xr:uid="{00000000-0002-0000-0100-000004000000}"/>
    <dataValidation allowBlank="1" showInputMessage="1" showErrorMessage="1" prompt="Introduza o montante do Período Anterior nesta coluna, abaixo deste cabeçalho" sqref="D4" xr:uid="{00000000-0002-0000-0100-000005000000}"/>
    <dataValidation allowBlank="1" showInputMessage="1" showErrorMessage="1" prompt="Introduza a Descrição nesta coluna, abaixo deste cabeçalho" sqref="C4" xr:uid="{00000000-0002-0000-0100-000006000000}"/>
    <dataValidation allowBlank="1" showInputMessage="1" showErrorMessage="1" prompt="Selecione o Tipo nesta coluna, abaixo deste cabeçalho Prima Alt+Seta Para Baixo para abrir a lista pendente e, em seguida, prima Enter para selecionar. Utilize filtros de cabeçalho para encontrar entradas específicas" sqref="B4" xr:uid="{00000000-0002-0000-0100-000007000000}"/>
    <dataValidation allowBlank="1" showInputMessage="1" showErrorMessage="1" prompt="O Nome da Empresa é atualizado automaticamente nesta célula" sqref="B2" xr:uid="{00000000-0002-0000-0100-000008000000}"/>
    <dataValidation allowBlank="1" showInputMessage="1" showErrorMessage="1" prompt="Adicione o logótipo da empresa nesta célula" sqref="H1:I3" xr:uid="{00000000-0002-0000-0100-000009000000}"/>
    <dataValidation allowBlank="1" showInputMessage="1" showErrorMessage="1" prompt="O título desta folha de cálculo é atualizado automaticamente nesta célula. O Logótipo da Empresa começa na célula H1" sqref="B1" xr:uid="{00000000-0002-0000-0100-00000A000000}"/>
    <dataValidation allowBlank="1" showInputMessage="1" showErrorMessage="1" prompt="Crie uma lista dos itens da receita das Vendas nesta folha de cálculo. A Receita Total das Vendas é calculada automaticamente no final da tabela Receita das Vendas" sqref="A1" xr:uid="{00000000-0002-0000-0100-00000B000000}"/>
    <dataValidation allowBlank="1" showInputMessage="1" showErrorMessage="1" prompt="A Receita Total das Vendas do período atual é atualizada automaticamente na célula à direita" sqref="B3" xr:uid="{00000000-0002-0000-0100-00000C000000}"/>
    <dataValidation allowBlank="1" showInputMessage="1" showErrorMessage="1" prompt="A Receita Total das Vendas do período atual é atualizada automaticamente em milhares na célula abaixo" sqref="C2" xr:uid="{00000000-0002-0000-0100-00000D000000}"/>
    <dataValidation allowBlank="1" showInputMessage="1" showErrorMessage="1" prompt="A Receita Total das Vendas do período atual é atualizada automaticamente em milhares nesta célula" sqref="C3" xr:uid="{00000000-0002-0000-0100-00000E000000}"/>
    <dataValidation type="list" errorStyle="warning" allowBlank="1" showInputMessage="1" showErrorMessage="1" error="Selecione a entrada da lista. Selecione CANCELAR, prima Alt+Seta Para Baixo para abrir a lista pendente e, em seguida, prima Enter para selecionar" sqref="B5:B12" xr:uid="{00000000-0002-0000-0100-00000F000000}">
      <formula1>INDIRECT("Categorias[Categorias]")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B1:I7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9" width="22.7109375" customWidth="1"/>
    <col min="10" max="10" width="2.7109375" customWidth="1"/>
  </cols>
  <sheetData>
    <row r="1" spans="2:9" ht="21" x14ac:dyDescent="0.25">
      <c r="B1" s="12" t="str">
        <f>Título_Do_Livro</f>
        <v>Demonstração dos Resultados</v>
      </c>
      <c r="C1" s="17"/>
      <c r="D1" s="17"/>
      <c r="E1" s="17"/>
      <c r="H1" s="30"/>
      <c r="I1" s="30"/>
    </row>
    <row r="2" spans="2:9" ht="16.5" x14ac:dyDescent="0.25">
      <c r="B2" s="1" t="str">
        <f>Nome_da_Empresa</f>
        <v>Nome da Empresa</v>
      </c>
      <c r="C2" t="s">
        <v>19</v>
      </c>
      <c r="H2" s="30"/>
      <c r="I2" s="30"/>
    </row>
    <row r="3" spans="2:9" ht="39.75" customHeight="1" x14ac:dyDescent="0.25">
      <c r="B3" s="2" t="s">
        <v>41</v>
      </c>
      <c r="C3" s="13">
        <f>IFERROR(Rendimentos[[#Totals],[Período Atual]],"-")</f>
        <v>0</v>
      </c>
      <c r="H3" s="30"/>
      <c r="I3" s="30"/>
    </row>
    <row r="4" spans="2:9" ht="49.5" customHeight="1" x14ac:dyDescent="0.25">
      <c r="B4" t="s">
        <v>42</v>
      </c>
      <c r="C4" t="s">
        <v>30</v>
      </c>
      <c r="D4" t="s">
        <v>35</v>
      </c>
      <c r="E4" t="s">
        <v>36</v>
      </c>
      <c r="F4" t="s">
        <v>37</v>
      </c>
      <c r="G4" s="14" t="s">
        <v>38</v>
      </c>
      <c r="H4" s="14" t="s">
        <v>39</v>
      </c>
      <c r="I4" s="14" t="s">
        <v>40</v>
      </c>
    </row>
    <row r="5" spans="2:9" ht="30" customHeight="1" x14ac:dyDescent="0.25">
      <c r="B5" s="19" t="s">
        <v>41</v>
      </c>
      <c r="C5" s="19" t="s">
        <v>44</v>
      </c>
      <c r="D5" s="7"/>
      <c r="E5" s="7"/>
      <c r="F5" s="7"/>
      <c r="G5" s="24" t="str">
        <f>IFERROR(IF(Receitas_das_Vendas=0,"-",Rendimentos[Período Atual]/Receitas_das_Vendas),"-")</f>
        <v>-</v>
      </c>
      <c r="H5" s="20">
        <f>IFERROR(IF(Rendimentos[[#This Row],[Período Anterior]]=Rendimentos[[#This Row],[Período Atual]],0,IF(Rendimentos[[#This Row],[Período Atual]]&gt;Rendimentos[[#This Row],[Período Anterior]],ABS((Rendimentos[[#This Row],[Período Atual]]/Rendimentos[[#This Row],[Período Anterior]])-1),IF(AND(Rendimentos[[#This Row],[Período Atual]]&lt;Rendimentos[[#This Row],[Período Anterior]],Rendimentos[[#This Row],[Período Anterior]]&lt;0),-((Rendimentos[[#This Row],[Período Atual]]/Rendimentos[[#This Row],[Período Anterior]])-1),(Rendimentos[[#This Row],[Período Atual]]/Rendimentos[[#This Row],[Período Anterior]])-1))),"-")</f>
        <v>0</v>
      </c>
      <c r="I5" s="20">
        <f>IFERROR(IF(Rendimentos[[#This Row],[Orçamento]]=Rendimentos[[#This Row],[Período Atual]],0,IF(Rendimentos[[#This Row],[Período Atual]]&gt;Rendimentos[[#This Row],[Orçamento]],ABS((Rendimentos[[#This Row],[Período Atual]]/Rendimentos[[#This Row],[Orçamento]])-1),IF(AND(Rendimentos[[#This Row],[Período Atual]]&lt;Rendimentos[[#This Row],[Orçamento]],Rendimentos[[#This Row],[Orçamento]]&lt;0),-((Rendimentos[[#This Row],[Período Atual]]/Rendimentos[[#This Row],[Orçamento]])-1),(Rendimentos[[#This Row],[Período Atual]]/Rendimentos[[#This Row],[Orçamento]])-1))),"-")</f>
        <v>0</v>
      </c>
    </row>
    <row r="6" spans="2:9" ht="30" customHeight="1" x14ac:dyDescent="0.25">
      <c r="B6" s="19"/>
      <c r="C6" s="19"/>
      <c r="D6" s="7"/>
      <c r="E6" s="7"/>
      <c r="F6" s="7"/>
      <c r="G6" s="24" t="str">
        <f>IFERROR(IF(Receitas_das_Vendas=0,"-",Rendimentos[Período Atual]/Receitas_das_Vendas),"-")</f>
        <v>-</v>
      </c>
      <c r="H6" s="20">
        <f>IFERROR(IF(Rendimentos[[#This Row],[Período Anterior]]=Rendimentos[[#This Row],[Período Atual]],0,IF(Rendimentos[[#This Row],[Período Atual]]&gt;Rendimentos[[#This Row],[Período Anterior]],ABS((Rendimentos[[#This Row],[Período Atual]]/Rendimentos[[#This Row],[Período Anterior]])-1),IF(AND(Rendimentos[[#This Row],[Período Atual]]&lt;Rendimentos[[#This Row],[Período Anterior]],Rendimentos[[#This Row],[Período Anterior]]&lt;0),-((Rendimentos[[#This Row],[Período Atual]]/Rendimentos[[#This Row],[Período Anterior]])-1),(Rendimentos[[#This Row],[Período Atual]]/Rendimentos[[#This Row],[Período Anterior]])-1))),"-")</f>
        <v>0</v>
      </c>
      <c r="I6" s="20">
        <f>IFERROR(IF(Rendimentos[[#This Row],[Orçamento]]=Rendimentos[[#This Row],[Período Atual]],0,IF(Rendimentos[[#This Row],[Período Atual]]&gt;Rendimentos[[#This Row],[Orçamento]],ABS((Rendimentos[[#This Row],[Período Atual]]/Rendimentos[[#This Row],[Orçamento]])-1),IF(AND(Rendimentos[[#This Row],[Período Atual]]&lt;Rendimentos[[#This Row],[Orçamento]],Rendimentos[[#This Row],[Orçamento]]&lt;0),-((Rendimentos[[#This Row],[Período Atual]]/Rendimentos[[#This Row],[Orçamento]])-1),(Rendimentos[[#This Row],[Período Atual]]/Rendimentos[[#This Row],[Orçamento]])-1))),"-")</f>
        <v>0</v>
      </c>
    </row>
    <row r="7" spans="2:9" s="18" customFormat="1" ht="30" customHeight="1" x14ac:dyDescent="0.25">
      <c r="B7" s="18" t="s">
        <v>43</v>
      </c>
      <c r="D7" s="26">
        <f>SUBTOTAL(109,Rendimentos[Período Anterior])</f>
        <v>0</v>
      </c>
      <c r="E7" s="26">
        <f>SUBTOTAL(109,Rendimentos[Orçamento])</f>
        <v>0</v>
      </c>
      <c r="F7" s="26">
        <f>SUBTOTAL(109,Rendimentos[Período Atual])</f>
        <v>0</v>
      </c>
      <c r="G7" s="25">
        <f>SUBTOTAL(109,Rendimentos[Período Atual em % de Vendas])</f>
        <v>0</v>
      </c>
      <c r="H7" s="25">
        <f>SUBTOTAL(109,Rendimentos[% de Alteração Com Base no Período Anterior])</f>
        <v>0</v>
      </c>
      <c r="I7" s="25">
        <f>SUBTOTAL(109,Rendimentos[% de Alteração Com Base no Orçamento])</f>
        <v>0</v>
      </c>
    </row>
  </sheetData>
  <mergeCells count="1">
    <mergeCell ref="H1:I3"/>
  </mergeCells>
  <dataValidations count="16">
    <dataValidation allowBlank="1" showInputMessage="1" showErrorMessage="1" prompt="A % de Alteração Com Base no Orçamento é calculada automaticamente nesta coluna, abaixo deste cabeçalho" sqref="I4" xr:uid="{00000000-0002-0000-0200-000000000000}"/>
    <dataValidation allowBlank="1" showInputMessage="1" showErrorMessage="1" prompt="A % de Alteração Com Base no Período Anterior é calculada automaticamente nesta coluna, abaixo deste cabeçalho" sqref="H4" xr:uid="{00000000-0002-0000-0200-000001000000}"/>
    <dataValidation allowBlank="1" showInputMessage="1" showErrorMessage="1" prompt="O Período Atual mostrado como % de Vendas é calculado automaticamente nesta coluna, abaixo deste cabeçalho" sqref="G4" xr:uid="{00000000-0002-0000-0200-000002000000}"/>
    <dataValidation allowBlank="1" showInputMessage="1" showErrorMessage="1" prompt="Introduza o montante do Período Atual nesta coluna, abaixo deste cabeçalho" sqref="F4" xr:uid="{00000000-0002-0000-0200-000003000000}"/>
    <dataValidation allowBlank="1" showInputMessage="1" showErrorMessage="1" prompt="Introduza o montante do Orçamento nesta coluna, abaixo deste cabeçalho" sqref="E4" xr:uid="{00000000-0002-0000-0200-000004000000}"/>
    <dataValidation allowBlank="1" showInputMessage="1" showErrorMessage="1" prompt="Introduza o montante do Período Anterior nesta coluna, abaixo deste cabeçalho" sqref="D4" xr:uid="{00000000-0002-0000-0200-000005000000}"/>
    <dataValidation allowBlank="1" showInputMessage="1" showErrorMessage="1" prompt="Introduza a Descrição nesta coluna, abaixo deste cabeçalho" sqref="C4" xr:uid="{00000000-0002-0000-0200-000006000000}"/>
    <dataValidation allowBlank="1" showInputMessage="1" showErrorMessage="1" prompt="Selecione o Tipo nesta coluna, abaixo deste cabeçalho. Prima Alt+Seta Para Baixo para abrir a lista pendente e, em seguida, prima Enter para selecionar. Utilize filtros de cabeçalho para encontrar entradas específicas" sqref="B4" xr:uid="{00000000-0002-0000-0200-000007000000}"/>
    <dataValidation allowBlank="1" showInputMessage="1" showErrorMessage="1" prompt="O Nome da Empresa é atualizado automaticamente nesta célula" sqref="B2" xr:uid="{00000000-0002-0000-0200-000008000000}"/>
    <dataValidation allowBlank="1" showInputMessage="1" showErrorMessage="1" prompt="Adicione o logótipo da empresa nesta célula" sqref="H1:I3" xr:uid="{00000000-0002-0000-0200-000009000000}"/>
    <dataValidation allowBlank="1" showInputMessage="1" showErrorMessage="1" prompt="O título desta folha de cálculo é atualizado automaticamente nesta célula. O Logótipo da Empresa começa na célula H1" sqref="B1" xr:uid="{00000000-0002-0000-0200-00000A000000}"/>
    <dataValidation allowBlank="1" showInputMessage="1" showErrorMessage="1" prompt="Crie uma lista de itens de Rendimentos nesta folha de cálculo. Os Rendimentos Totais das Vendas são calculados automaticamente no final da tabela Rendimentos" sqref="A1" xr:uid="{00000000-0002-0000-0200-00000B000000}"/>
    <dataValidation allowBlank="1" showInputMessage="1" showErrorMessage="1" prompt="Os Rendimentos Totais do período atual são atualizados automaticamente na célula à direita" sqref="B3" xr:uid="{00000000-0002-0000-0200-00000C000000}"/>
    <dataValidation allowBlank="1" showInputMessage="1" showErrorMessage="1" prompt="Os Rendimentos Totais do período atual são atualizados automaticamente em milhares na célula abaixo" sqref="C2" xr:uid="{00000000-0002-0000-0200-00000D000000}"/>
    <dataValidation allowBlank="1" showInputMessage="1" showErrorMessage="1" prompt="Os Rendimentos Totais do período atual são atualizados automaticamente em milhares nesta célula" sqref="C3" xr:uid="{00000000-0002-0000-0200-00000E000000}"/>
    <dataValidation type="list" errorStyle="warning" allowBlank="1" showInputMessage="1" showErrorMessage="1" error="Selecione a entrada da lista. Selecione CANCELAR, prima Alt+Seta Para Baixo para abrir a lista pendente e, em seguida, prima Enter para selecionar" sqref="B5:B6" xr:uid="{00000000-0002-0000-0200-00000F000000}">
      <formula1>INDIRECT("Categorias[Categorias]")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I2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9" width="22.7109375" customWidth="1"/>
    <col min="10" max="10" width="2.7109375" customWidth="1"/>
  </cols>
  <sheetData>
    <row r="1" spans="2:9" ht="21" x14ac:dyDescent="0.25">
      <c r="B1" s="12" t="str">
        <f>Título_Do_Livro</f>
        <v>Demonstração dos Resultados</v>
      </c>
      <c r="C1" s="17"/>
      <c r="D1" s="17"/>
      <c r="E1" s="17"/>
      <c r="H1" s="30"/>
      <c r="I1" s="30"/>
    </row>
    <row r="2" spans="2:9" ht="16.5" x14ac:dyDescent="0.25">
      <c r="B2" s="1" t="str">
        <f>Nome_da_Empresa</f>
        <v>Nome da Empresa</v>
      </c>
      <c r="C2" t="s">
        <v>19</v>
      </c>
      <c r="H2" s="30"/>
      <c r="I2" s="30"/>
    </row>
    <row r="3" spans="2:9" ht="39.75" customHeight="1" x14ac:dyDescent="0.25">
      <c r="B3" s="2" t="s">
        <v>45</v>
      </c>
      <c r="C3" s="13">
        <f>IFERROR(DespesasOperacionais[[#Totals],[Período Atual]],"-")</f>
        <v>0</v>
      </c>
      <c r="H3" s="30"/>
      <c r="I3" s="30"/>
    </row>
    <row r="4" spans="2:9" ht="49.5" customHeight="1" x14ac:dyDescent="0.25">
      <c r="B4" t="s">
        <v>46</v>
      </c>
      <c r="C4" t="s">
        <v>30</v>
      </c>
      <c r="D4" t="s">
        <v>35</v>
      </c>
      <c r="E4" t="s">
        <v>36</v>
      </c>
      <c r="F4" t="s">
        <v>37</v>
      </c>
      <c r="G4" s="14" t="s">
        <v>38</v>
      </c>
      <c r="H4" s="14" t="s">
        <v>39</v>
      </c>
      <c r="I4" s="14" t="s">
        <v>40</v>
      </c>
    </row>
    <row r="5" spans="2:9" ht="30" customHeight="1" x14ac:dyDescent="0.25">
      <c r="B5" s="19" t="s">
        <v>47</v>
      </c>
      <c r="C5" s="19" t="s">
        <v>51</v>
      </c>
      <c r="D5" s="9"/>
      <c r="E5" s="9"/>
      <c r="F5" s="9"/>
      <c r="G5" s="20" t="str">
        <f>IFERROR(IF(Receitas_das_Vendas=0,"-",DespesasOperacionais[Período Atual]/Receitas_das_Vendas),"-")</f>
        <v>-</v>
      </c>
      <c r="H5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5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6" spans="2:9" ht="30" customHeight="1" x14ac:dyDescent="0.25">
      <c r="B6" s="19" t="s">
        <v>47</v>
      </c>
      <c r="C6" s="19" t="s">
        <v>52</v>
      </c>
      <c r="D6" s="9"/>
      <c r="E6" s="9"/>
      <c r="F6" s="9"/>
      <c r="G6" s="20" t="str">
        <f>IFERROR(IF(Receitas_das_Vendas=0,"-",DespesasOperacionais[Período Atual]/Receitas_das_Vendas),"-")</f>
        <v>-</v>
      </c>
      <c r="H6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6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7" spans="2:9" ht="30" customHeight="1" x14ac:dyDescent="0.25">
      <c r="B7" s="19" t="s">
        <v>47</v>
      </c>
      <c r="C7" s="19" t="s">
        <v>53</v>
      </c>
      <c r="D7" s="9"/>
      <c r="E7" s="9"/>
      <c r="F7" s="9"/>
      <c r="G7" s="20" t="str">
        <f>IFERROR(IF(Receitas_das_Vendas=0,"-",DespesasOperacionais[Período Atual]/Receitas_das_Vendas),"-")</f>
        <v>-</v>
      </c>
      <c r="H7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7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8" spans="2:9" ht="30" customHeight="1" x14ac:dyDescent="0.25">
      <c r="B8" s="19" t="s">
        <v>47</v>
      </c>
      <c r="C8" s="19" t="s">
        <v>53</v>
      </c>
      <c r="D8" s="9"/>
      <c r="E8" s="9"/>
      <c r="F8" s="9"/>
      <c r="G8" s="20" t="str">
        <f>IFERROR(IF(Receitas_das_Vendas=0,"-",DespesasOperacionais[Período Atual]/Receitas_das_Vendas),"-")</f>
        <v>-</v>
      </c>
      <c r="H8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8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9" spans="2:9" ht="30" customHeight="1" x14ac:dyDescent="0.25">
      <c r="B9" s="19" t="s">
        <v>48</v>
      </c>
      <c r="C9" s="19" t="s">
        <v>54</v>
      </c>
      <c r="D9" s="9"/>
      <c r="E9" s="9"/>
      <c r="F9" s="9"/>
      <c r="G9" s="20" t="str">
        <f>IFERROR(IF(Receitas_das_Vendas=0,"-",DespesasOperacionais[Período Atual]/Receitas_das_Vendas),"-")</f>
        <v>-</v>
      </c>
      <c r="H9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9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0" spans="2:9" ht="30" customHeight="1" x14ac:dyDescent="0.25">
      <c r="B10" s="19" t="s">
        <v>48</v>
      </c>
      <c r="C10" s="19" t="s">
        <v>55</v>
      </c>
      <c r="D10" s="9"/>
      <c r="E10" s="9"/>
      <c r="F10" s="9"/>
      <c r="G10" s="20" t="str">
        <f>IFERROR(IF(Receitas_das_Vendas=0,"-",DespesasOperacionais[Período Atual]/Receitas_das_Vendas),"-")</f>
        <v>-</v>
      </c>
      <c r="H10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0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1" spans="2:9" ht="30" customHeight="1" x14ac:dyDescent="0.25">
      <c r="B11" s="19" t="s">
        <v>48</v>
      </c>
      <c r="C11" s="19" t="s">
        <v>53</v>
      </c>
      <c r="D11" s="9"/>
      <c r="E11" s="9"/>
      <c r="F11" s="9"/>
      <c r="G11" s="20" t="str">
        <f>IFERROR(IF(Receitas_das_Vendas=0,"-",DespesasOperacionais[Período Atual]/Receitas_das_Vendas),"-")</f>
        <v>-</v>
      </c>
      <c r="H11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1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2" spans="2:9" ht="30" customHeight="1" x14ac:dyDescent="0.25">
      <c r="B12" s="19" t="s">
        <v>48</v>
      </c>
      <c r="C12" s="19" t="s">
        <v>53</v>
      </c>
      <c r="D12" s="9"/>
      <c r="E12" s="9"/>
      <c r="F12" s="9"/>
      <c r="G12" s="20" t="str">
        <f>IFERROR(IF(Receitas_das_Vendas=0,"-",DespesasOperacionais[Período Atual]/Receitas_das_Vendas),"-")</f>
        <v>-</v>
      </c>
      <c r="H12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2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3" spans="2:9" ht="30" customHeight="1" x14ac:dyDescent="0.25">
      <c r="B13" s="19" t="s">
        <v>49</v>
      </c>
      <c r="C13" s="19" t="s">
        <v>56</v>
      </c>
      <c r="D13" s="9"/>
      <c r="E13" s="9"/>
      <c r="F13" s="9"/>
      <c r="G13" s="20" t="str">
        <f>IFERROR(IF(Receitas_das_Vendas=0,"-",DespesasOperacionais[Período Atual]/Receitas_das_Vendas),"-")</f>
        <v>-</v>
      </c>
      <c r="H13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3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4" spans="2:9" ht="30" customHeight="1" x14ac:dyDescent="0.25">
      <c r="B14" s="19" t="s">
        <v>49</v>
      </c>
      <c r="C14" s="19" t="s">
        <v>57</v>
      </c>
      <c r="D14" s="9"/>
      <c r="E14" s="9"/>
      <c r="F14" s="9"/>
      <c r="G14" s="20" t="str">
        <f>IFERROR(IF(Receitas_das_Vendas=0,"-",DespesasOperacionais[Período Atual]/Receitas_das_Vendas),"-")</f>
        <v>-</v>
      </c>
      <c r="H14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4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5" spans="2:9" ht="30" customHeight="1" x14ac:dyDescent="0.25">
      <c r="B15" s="19" t="s">
        <v>49</v>
      </c>
      <c r="C15" s="19" t="s">
        <v>58</v>
      </c>
      <c r="D15" s="9"/>
      <c r="E15" s="9"/>
      <c r="F15" s="9"/>
      <c r="G15" s="20" t="str">
        <f>IFERROR(IF(Receitas_das_Vendas=0,"-",DespesasOperacionais[Período Atual]/Receitas_das_Vendas),"-")</f>
        <v>-</v>
      </c>
      <c r="H15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5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6" spans="2:9" ht="30" customHeight="1" x14ac:dyDescent="0.25">
      <c r="B16" s="19" t="s">
        <v>49</v>
      </c>
      <c r="C16" s="19" t="s">
        <v>59</v>
      </c>
      <c r="D16" s="9"/>
      <c r="E16" s="9"/>
      <c r="F16" s="9"/>
      <c r="G16" s="20" t="str">
        <f>IFERROR(IF(Receitas_das_Vendas=0,"-",DespesasOperacionais[Período Atual]/Receitas_das_Vendas),"-")</f>
        <v>-</v>
      </c>
      <c r="H16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6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7" spans="2:9" ht="30" customHeight="1" x14ac:dyDescent="0.25">
      <c r="B17" s="19" t="s">
        <v>49</v>
      </c>
      <c r="C17" s="19" t="s">
        <v>60</v>
      </c>
      <c r="D17" s="9"/>
      <c r="E17" s="9"/>
      <c r="F17" s="9"/>
      <c r="G17" s="20" t="str">
        <f>IFERROR(IF(Receitas_das_Vendas=0,"-",DespesasOperacionais[Período Atual]/Receitas_das_Vendas),"-")</f>
        <v>-</v>
      </c>
      <c r="H17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7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8" spans="2:9" ht="30" customHeight="1" x14ac:dyDescent="0.25">
      <c r="B18" s="19" t="s">
        <v>49</v>
      </c>
      <c r="C18" s="19" t="s">
        <v>61</v>
      </c>
      <c r="D18" s="9"/>
      <c r="E18" s="9"/>
      <c r="F18" s="9"/>
      <c r="G18" s="20" t="str">
        <f>IFERROR(IF(Receitas_das_Vendas=0,"-",DespesasOperacionais[Período Atual]/Receitas_das_Vendas),"-")</f>
        <v>-</v>
      </c>
      <c r="H18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8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19" spans="2:9" ht="30" customHeight="1" x14ac:dyDescent="0.25">
      <c r="B19" s="19" t="s">
        <v>49</v>
      </c>
      <c r="C19" s="19" t="s">
        <v>62</v>
      </c>
      <c r="D19" s="9"/>
      <c r="E19" s="9"/>
      <c r="F19" s="9"/>
      <c r="G19" s="20" t="str">
        <f>IFERROR(IF(Receitas_das_Vendas=0,"-",DespesasOperacionais[Período Atual]/Receitas_das_Vendas),"-")</f>
        <v>-</v>
      </c>
      <c r="H19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19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20" spans="2:9" ht="30" customHeight="1" x14ac:dyDescent="0.25">
      <c r="B20" s="19" t="s">
        <v>49</v>
      </c>
      <c r="C20" s="19" t="s">
        <v>63</v>
      </c>
      <c r="D20" s="9"/>
      <c r="E20" s="9"/>
      <c r="F20" s="9"/>
      <c r="G20" s="20" t="str">
        <f>IFERROR(IF(Receitas_das_Vendas=0,"-",DespesasOperacionais[Período Atual]/Receitas_das_Vendas),"-")</f>
        <v>-</v>
      </c>
      <c r="H20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20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21" spans="2:9" ht="30" customHeight="1" x14ac:dyDescent="0.25">
      <c r="B21" s="19" t="s">
        <v>49</v>
      </c>
      <c r="C21" s="19" t="s">
        <v>64</v>
      </c>
      <c r="D21" s="9"/>
      <c r="E21" s="9"/>
      <c r="F21" s="9"/>
      <c r="G21" s="20" t="str">
        <f>IFERROR(IF(Receitas_das_Vendas=0,"-",DespesasOperacionais[Período Atual]/Receitas_das_Vendas),"-")</f>
        <v>-</v>
      </c>
      <c r="H21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21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22" spans="2:9" ht="30" customHeight="1" x14ac:dyDescent="0.25">
      <c r="B22" s="19" t="s">
        <v>49</v>
      </c>
      <c r="C22" s="19" t="s">
        <v>65</v>
      </c>
      <c r="D22" s="9"/>
      <c r="E22" s="9"/>
      <c r="F22" s="9"/>
      <c r="G22" s="20" t="str">
        <f>IFERROR(IF(Receitas_das_Vendas=0,"-",DespesasOperacionais[Período Atual]/Receitas_das_Vendas),"-")</f>
        <v>-</v>
      </c>
      <c r="H22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22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23" spans="2:9" ht="30" customHeight="1" x14ac:dyDescent="0.25">
      <c r="B23" s="19" t="s">
        <v>49</v>
      </c>
      <c r="C23" s="19" t="s">
        <v>53</v>
      </c>
      <c r="D23" s="9"/>
      <c r="E23" s="9"/>
      <c r="F23" s="9"/>
      <c r="G23" s="20" t="str">
        <f>IFERROR(IF(Receitas_das_Vendas=0,"-",DespesasOperacionais[Período Atual]/Receitas_das_Vendas),"-")</f>
        <v>-</v>
      </c>
      <c r="H23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23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24" spans="2:9" ht="30" customHeight="1" x14ac:dyDescent="0.25">
      <c r="B24" s="19" t="s">
        <v>49</v>
      </c>
      <c r="C24" s="19" t="s">
        <v>53</v>
      </c>
      <c r="D24" s="9"/>
      <c r="E24" s="9"/>
      <c r="F24" s="9"/>
      <c r="G24" s="20" t="str">
        <f>IFERROR(IF(Receitas_das_Vendas=0,"-",DespesasOperacionais[Período Atual]/Receitas_das_Vendas),"-")</f>
        <v>-</v>
      </c>
      <c r="H24" s="20">
        <f>IFERROR(IF(DespesasOperacionais[[#This Row],[Período Anterior]]=DespesasOperacionais[[#This Row],[Período Atual]],0,IF(DespesasOperacionais[[#This Row],[Período Atual]]&gt;DespesasOperacionais[[#This Row],[Período Anterior]],ABS((DespesasOperacionais[[#This Row],[Período Atual]]/DespesasOperacionais[[#This Row],[Período Anterior]])-1),IF(AND(DespesasOperacionais[[#This Row],[Período Atual]]&lt;DespesasOperacionais[[#This Row],[Período Anterior]],DespesasOperacionais[[#This Row],[Período Anterior]]&lt;0),-((DespesasOperacionais[[#This Row],[Período Atual]]/DespesasOperacionais[[#This Row],[Período Anterior]])-1),(DespesasOperacionais[[#This Row],[Período Atual]]/DespesasOperacionais[[#This Row],[Período Anterior]])-1))),"-")</f>
        <v>0</v>
      </c>
      <c r="I24" s="20">
        <f>IFERROR(IF(DespesasOperacionais[[#This Row],[Orçamento]]=DespesasOperacionais[[#This Row],[Período Atual]],0,IF(DespesasOperacionais[[#This Row],[Período Atual]]&gt;DespesasOperacionais[[#This Row],[Orçamento]],ABS((DespesasOperacionais[[#This Row],[Período Atual]]/DespesasOperacionais[[#This Row],[Orçamento]])-1),IF(AND(DespesasOperacionais[[#This Row],[Período Atual]]&lt;DespesasOperacionais[[#This Row],[Orçamento]],DespesasOperacionais[[#This Row],[Orçamento]]&lt;0),-((DespesasOperacionais[[#This Row],[Período Atual]]/DespesasOperacionais[[#This Row],[Orçamento]])-1),(DespesasOperacionais[[#This Row],[Período Atual]]/DespesasOperacionais[[#This Row],[Orçamento]])-1))),"-")</f>
        <v>0</v>
      </c>
    </row>
    <row r="25" spans="2:9" s="18" customFormat="1" ht="30" customHeight="1" x14ac:dyDescent="0.25">
      <c r="B25" s="3" t="s">
        <v>50</v>
      </c>
      <c r="C25" s="3"/>
      <c r="D25" s="23">
        <f>SUBTOTAL(109,DespesasOperacionais[Período Anterior])</f>
        <v>0</v>
      </c>
      <c r="E25" s="23">
        <f>SUBTOTAL(109,DespesasOperacionais[Orçamento])</f>
        <v>0</v>
      </c>
      <c r="F25" s="23">
        <f>SUBTOTAL(109,DespesasOperacionais[Período Atual])</f>
        <v>0</v>
      </c>
      <c r="G25" s="21">
        <f>SUBTOTAL(109,DespesasOperacionais[Período Atual em % de Vendas])</f>
        <v>0</v>
      </c>
      <c r="H25" s="21">
        <f>SUBTOTAL(109,DespesasOperacionais[% de Alteração Com Base no Período Anterior])</f>
        <v>0</v>
      </c>
      <c r="I25" s="21">
        <f>SUBTOTAL(109,DespesasOperacionais[% de Alteração Com Base no Orçamento])</f>
        <v>0</v>
      </c>
    </row>
  </sheetData>
  <mergeCells count="1">
    <mergeCell ref="H1:I3"/>
  </mergeCells>
  <dataValidations count="16">
    <dataValidation allowBlank="1" showInputMessage="1" showErrorMessage="1" prompt="A % de Alteração Com Base no Orçamento é calculada automaticamente nesta coluna, abaixo deste cabeçalho" sqref="I4" xr:uid="{00000000-0002-0000-0300-000000000000}"/>
    <dataValidation allowBlank="1" showInputMessage="1" showErrorMessage="1" prompt="A % de Alteração Com Base no Período Anterior é calculada automaticamente nesta coluna, abaixo deste cabeçalho" sqref="H4" xr:uid="{00000000-0002-0000-0300-000001000000}"/>
    <dataValidation allowBlank="1" showInputMessage="1" showErrorMessage="1" prompt="O Período Atual mostrado como % de Vendas é calculado automaticamente nesta coluna, abaixo deste cabeçalho" sqref="G4" xr:uid="{00000000-0002-0000-0300-000002000000}"/>
    <dataValidation allowBlank="1" showInputMessage="1" showErrorMessage="1" prompt="Introduza o montante do Período Atual nesta coluna, abaixo deste cabeçalho" sqref="F4" xr:uid="{00000000-0002-0000-0300-000003000000}"/>
    <dataValidation allowBlank="1" showInputMessage="1" showErrorMessage="1" prompt="Introduza o montante do Orçamento nesta coluna, abaixo deste cabeçalho" sqref="E4" xr:uid="{00000000-0002-0000-0300-000004000000}"/>
    <dataValidation allowBlank="1" showInputMessage="1" showErrorMessage="1" prompt="Introduza o montante do Período Anterior nesta coluna, abaixo deste cabeçalho" sqref="D4" xr:uid="{00000000-0002-0000-0300-000005000000}"/>
    <dataValidation allowBlank="1" showInputMessage="1" showErrorMessage="1" prompt="Introduza a Descrição nesta coluna, abaixo deste cabeçalho" sqref="C4" xr:uid="{00000000-0002-0000-0300-000006000000}"/>
    <dataValidation allowBlank="1" showInputMessage="1" showErrorMessage="1" prompt="Selecione o Tipo nesta coluna, abaixo deste cabeçalho. Prima Alt+Seta Para Baixo para abrir a lista pendente e, em seguida, prima Enter para selecionar. Utilize filtros de cabeçalho para encontrar entradas específicas" sqref="B4" xr:uid="{00000000-0002-0000-0300-000007000000}"/>
    <dataValidation allowBlank="1" showInputMessage="1" showErrorMessage="1" prompt="Adicione o logótipo da empresa nesta célula" sqref="H1:I3" xr:uid="{00000000-0002-0000-0300-000008000000}"/>
    <dataValidation allowBlank="1" showInputMessage="1" showErrorMessage="1" prompt="O Total das Despesas Operacionais do período atual é atualizado automaticamente em milhares nesta célula" sqref="C3" xr:uid="{00000000-0002-0000-0300-000009000000}"/>
    <dataValidation allowBlank="1" showInputMessage="1" showErrorMessage="1" prompt="O Total das Despesas Operacionais do período atual é atualizado automaticamente em milhares na célula abaixo" sqref="C2" xr:uid="{00000000-0002-0000-0300-00000A000000}"/>
    <dataValidation allowBlank="1" showInputMessage="1" showErrorMessage="1" prompt="O Total das Despesas Operacionais do período atual é atualizado automaticamente na célula à direita com base nas informações introduzidas na tabela abaixo" sqref="B3" xr:uid="{00000000-0002-0000-0300-00000B000000}"/>
    <dataValidation allowBlank="1" showInputMessage="1" showErrorMessage="1" prompt="O Nome da Empresa é atualizado automaticamente nesta célula" sqref="B2" xr:uid="{00000000-0002-0000-0300-00000C000000}"/>
    <dataValidation allowBlank="1" showInputMessage="1" showErrorMessage="1" prompt="O título desta folha de cálculo é atualizado automaticamente nesta célula. O Logótipo da Empresa começa na célula H1" sqref="B1" xr:uid="{00000000-0002-0000-0300-00000D000000}"/>
    <dataValidation allowBlank="1" showInputMessage="1" showErrorMessage="1" prompt="Crie uma lista de itens de Despesas nesta folha de cálculo. O Total das Despesas Operacionais é calculado automaticamente no final da tabela Despesas Operacionais" sqref="A1" xr:uid="{00000000-0002-0000-0300-00000E000000}"/>
    <dataValidation type="list" errorStyle="warning" allowBlank="1" showInputMessage="1" showErrorMessage="1" error="Selecione a entrada da lista. Selecione CANCELAR, prima Alt+Seta Para Baixo para abrir a lista pendente e, em seguida, prima Enter para selecionar" sqref="B5:B24" xr:uid="{00000000-0002-0000-0300-00000F000000}">
      <formula1>INDIRECT("Categorias[Categorias]")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  <pageSetUpPr fitToPage="1"/>
  </sheetPr>
  <dimension ref="B1:I10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9" width="22.7109375" customWidth="1"/>
    <col min="10" max="10" width="2.7109375" customWidth="1"/>
  </cols>
  <sheetData>
    <row r="1" spans="2:9" ht="21" x14ac:dyDescent="0.25">
      <c r="B1" s="12" t="str">
        <f>Título_Do_Livro</f>
        <v>Demonstração dos Resultados</v>
      </c>
      <c r="C1" s="17"/>
      <c r="D1" s="17"/>
      <c r="E1" s="17"/>
      <c r="H1" s="30"/>
      <c r="I1" s="30"/>
    </row>
    <row r="2" spans="2:9" ht="16.5" x14ac:dyDescent="0.25">
      <c r="B2" s="1" t="str">
        <f>Nome_da_Empresa</f>
        <v>Nome da Empresa</v>
      </c>
      <c r="C2" t="s">
        <v>19</v>
      </c>
      <c r="H2" s="30"/>
      <c r="I2" s="30"/>
    </row>
    <row r="3" spans="2:9" ht="39.75" customHeight="1" x14ac:dyDescent="0.25">
      <c r="B3" s="2" t="s">
        <v>66</v>
      </c>
      <c r="C3" s="13">
        <f>IFERROR(Impostos[[#Totals],[Período Atual]],"-")</f>
        <v>0</v>
      </c>
      <c r="H3" s="30"/>
      <c r="I3" s="30"/>
    </row>
    <row r="4" spans="2:9" ht="49.5" customHeight="1" x14ac:dyDescent="0.25">
      <c r="B4" t="s">
        <v>67</v>
      </c>
      <c r="C4" t="s">
        <v>30</v>
      </c>
      <c r="D4" t="s">
        <v>35</v>
      </c>
      <c r="E4" t="s">
        <v>36</v>
      </c>
      <c r="F4" t="s">
        <v>37</v>
      </c>
      <c r="G4" s="14" t="s">
        <v>38</v>
      </c>
      <c r="H4" s="14" t="s">
        <v>39</v>
      </c>
      <c r="I4" s="14" t="s">
        <v>40</v>
      </c>
    </row>
    <row r="5" spans="2:9" ht="30" customHeight="1" x14ac:dyDescent="0.25">
      <c r="B5" s="19" t="s">
        <v>66</v>
      </c>
      <c r="C5" s="19" t="s">
        <v>69</v>
      </c>
      <c r="D5" s="10"/>
      <c r="E5" s="9"/>
      <c r="F5" s="9"/>
      <c r="G5" s="20" t="str">
        <f>IFERROR(IF(Receitas_das_Vendas=0,"-",Impostos[Período Atual]/Receitas_das_Vendas),"-")</f>
        <v>-</v>
      </c>
      <c r="H5" s="20">
        <f>IFERROR(IF(Impostos[[#This Row],[Período Anterior]]=Impostos[[#This Row],[Período Atual]],0,IF(Impostos[[#This Row],[Período Atual]]&gt;Impostos[[#This Row],[Período Anterior]],ABS((Impostos[[#This Row],[Período Atual]]/Impostos[[#This Row],[Período Anterior]])-1),IF(AND(Impostos[[#This Row],[Período Atual]]&lt;Impostos[[#This Row],[Período Anterior]],Impostos[[#This Row],[Período Anterior]]&lt;0),-((Impostos[[#This Row],[Período Atual]]/Impostos[[#This Row],[Período Anterior]])-1),(Impostos[[#This Row],[Período Atual]]/Impostos[[#This Row],[Período Anterior]])-1))),"-")</f>
        <v>0</v>
      </c>
      <c r="I5" s="20">
        <f>IFERROR(IF(Impostos[[#This Row],[Orçamento]]=Impostos[[#This Row],[Período Atual]],0,IF(Impostos[[#This Row],[Período Atual]]&gt;Impostos[[#This Row],[Orçamento]],ABS((Impostos[[#This Row],[Período Atual]]/Impostos[[#This Row],[Orçamento]])-1),IF(AND(Impostos[[#This Row],[Período Atual]]&lt;Impostos[[#This Row],[Orçamento]],Impostos[[#This Row],[Orçamento]]&lt;0),-((Impostos[[#This Row],[Período Atual]]/Impostos[[#This Row],[Orçamento]])-1),(Impostos[[#This Row],[Período Atual]]/Impostos[[#This Row],[Orçamento]])-1))),"-")</f>
        <v>0</v>
      </c>
    </row>
    <row r="6" spans="2:9" ht="30" customHeight="1" x14ac:dyDescent="0.25">
      <c r="B6" s="19" t="s">
        <v>66</v>
      </c>
      <c r="C6" s="19" t="s">
        <v>70</v>
      </c>
      <c r="D6" s="10"/>
      <c r="E6" s="9"/>
      <c r="F6" s="9"/>
      <c r="G6" s="20" t="str">
        <f>IFERROR(IF(Receitas_das_Vendas=0,"-",Impostos[Período Atual]/Receitas_das_Vendas),"-")</f>
        <v>-</v>
      </c>
      <c r="H6" s="20">
        <f>IFERROR(IF(Impostos[[#This Row],[Período Anterior]]=Impostos[[#This Row],[Período Atual]],0,IF(Impostos[[#This Row],[Período Atual]]&gt;Impostos[[#This Row],[Período Anterior]],ABS((Impostos[[#This Row],[Período Atual]]/Impostos[[#This Row],[Período Anterior]])-1),IF(AND(Impostos[[#This Row],[Período Atual]]&lt;Impostos[[#This Row],[Período Anterior]],Impostos[[#This Row],[Período Anterior]]&lt;0),-((Impostos[[#This Row],[Período Atual]]/Impostos[[#This Row],[Período Anterior]])-1),(Impostos[[#This Row],[Período Atual]]/Impostos[[#This Row],[Período Anterior]])-1))),"-")</f>
        <v>0</v>
      </c>
      <c r="I6" s="20">
        <f>IFERROR(IF(Impostos[[#This Row],[Orçamento]]=Impostos[[#This Row],[Período Atual]],0,IF(Impostos[[#This Row],[Período Atual]]&gt;Impostos[[#This Row],[Orçamento]],ABS((Impostos[[#This Row],[Período Atual]]/Impostos[[#This Row],[Orçamento]])-1),IF(AND(Impostos[[#This Row],[Período Atual]]&lt;Impostos[[#This Row],[Orçamento]],Impostos[[#This Row],[Orçamento]]&lt;0),-((Impostos[[#This Row],[Período Atual]]/Impostos[[#This Row],[Orçamento]])-1),(Impostos[[#This Row],[Período Atual]]/Impostos[[#This Row],[Orçamento]])-1))),"-")</f>
        <v>0</v>
      </c>
    </row>
    <row r="7" spans="2:9" ht="30" customHeight="1" x14ac:dyDescent="0.25">
      <c r="B7" s="19" t="s">
        <v>66</v>
      </c>
      <c r="C7" s="19" t="s">
        <v>71</v>
      </c>
      <c r="D7" s="10"/>
      <c r="E7" s="9"/>
      <c r="F7" s="9"/>
      <c r="G7" s="20" t="str">
        <f>IFERROR(IF(Receitas_das_Vendas=0,"-",Impostos[Período Atual]/Receitas_das_Vendas),"-")</f>
        <v>-</v>
      </c>
      <c r="H7" s="20">
        <f>IFERROR(IF(Impostos[[#This Row],[Período Anterior]]=Impostos[[#This Row],[Período Atual]],0,IF(Impostos[[#This Row],[Período Atual]]&gt;Impostos[[#This Row],[Período Anterior]],ABS((Impostos[[#This Row],[Período Atual]]/Impostos[[#This Row],[Período Anterior]])-1),IF(AND(Impostos[[#This Row],[Período Atual]]&lt;Impostos[[#This Row],[Período Anterior]],Impostos[[#This Row],[Período Anterior]]&lt;0),-((Impostos[[#This Row],[Período Atual]]/Impostos[[#This Row],[Período Anterior]])-1),(Impostos[[#This Row],[Período Atual]]/Impostos[[#This Row],[Período Anterior]])-1))),"-")</f>
        <v>0</v>
      </c>
      <c r="I7" s="20">
        <f>IFERROR(IF(Impostos[[#This Row],[Orçamento]]=Impostos[[#This Row],[Período Atual]],0,IF(Impostos[[#This Row],[Período Atual]]&gt;Impostos[[#This Row],[Orçamento]],ABS((Impostos[[#This Row],[Período Atual]]/Impostos[[#This Row],[Orçamento]])-1),IF(AND(Impostos[[#This Row],[Período Atual]]&lt;Impostos[[#This Row],[Orçamento]],Impostos[[#This Row],[Orçamento]]&lt;0),-((Impostos[[#This Row],[Período Atual]]/Impostos[[#This Row],[Orçamento]])-1),(Impostos[[#This Row],[Período Atual]]/Impostos[[#This Row],[Orçamento]])-1))),"-")</f>
        <v>0</v>
      </c>
    </row>
    <row r="8" spans="2:9" ht="30" customHeight="1" x14ac:dyDescent="0.25">
      <c r="B8" s="19" t="s">
        <v>66</v>
      </c>
      <c r="C8" s="19" t="s">
        <v>72</v>
      </c>
      <c r="D8" s="10"/>
      <c r="E8" s="9"/>
      <c r="F8" s="9"/>
      <c r="G8" s="20" t="str">
        <f>IFERROR(IF(Receitas_das_Vendas=0,"-",Impostos[Período Atual]/Receitas_das_Vendas),"-")</f>
        <v>-</v>
      </c>
      <c r="H8" s="20">
        <f>IFERROR(IF(Impostos[[#This Row],[Período Anterior]]=Impostos[[#This Row],[Período Atual]],0,IF(Impostos[[#This Row],[Período Atual]]&gt;Impostos[[#This Row],[Período Anterior]],ABS((Impostos[[#This Row],[Período Atual]]/Impostos[[#This Row],[Período Anterior]])-1),IF(AND(Impostos[[#This Row],[Período Atual]]&lt;Impostos[[#This Row],[Período Anterior]],Impostos[[#This Row],[Período Anterior]]&lt;0),-((Impostos[[#This Row],[Período Atual]]/Impostos[[#This Row],[Período Anterior]])-1),(Impostos[[#This Row],[Período Atual]]/Impostos[[#This Row],[Período Anterior]])-1))),"-")</f>
        <v>0</v>
      </c>
      <c r="I8" s="20">
        <f>IFERROR(IF(Impostos[[#This Row],[Orçamento]]=Impostos[[#This Row],[Período Atual]],0,IF(Impostos[[#This Row],[Período Atual]]&gt;Impostos[[#This Row],[Orçamento]],ABS((Impostos[[#This Row],[Período Atual]]/Impostos[[#This Row],[Orçamento]])-1),IF(AND(Impostos[[#This Row],[Período Atual]]&lt;Impostos[[#This Row],[Orçamento]],Impostos[[#This Row],[Orçamento]]&lt;0),-((Impostos[[#This Row],[Período Atual]]/Impostos[[#This Row],[Orçamento]])-1),(Impostos[[#This Row],[Período Atual]]/Impostos[[#This Row],[Orçamento]])-1))),"-")</f>
        <v>0</v>
      </c>
    </row>
    <row r="9" spans="2:9" ht="30" customHeight="1" x14ac:dyDescent="0.25">
      <c r="B9" s="19" t="s">
        <v>66</v>
      </c>
      <c r="C9" s="19" t="s">
        <v>72</v>
      </c>
      <c r="D9" s="10"/>
      <c r="E9" s="9"/>
      <c r="F9" s="9"/>
      <c r="G9" s="20" t="str">
        <f>IFERROR(IF(Receitas_das_Vendas=0,"-",Impostos[Período Atual]/Receitas_das_Vendas),"-")</f>
        <v>-</v>
      </c>
      <c r="H9" s="20">
        <f>IFERROR(IF(Impostos[[#This Row],[Período Anterior]]=Impostos[[#This Row],[Período Atual]],0,IF(Impostos[[#This Row],[Período Atual]]&gt;Impostos[[#This Row],[Período Anterior]],ABS((Impostos[[#This Row],[Período Atual]]/Impostos[[#This Row],[Período Anterior]])-1),IF(AND(Impostos[[#This Row],[Período Atual]]&lt;Impostos[[#This Row],[Período Anterior]],Impostos[[#This Row],[Período Anterior]]&lt;0),-((Impostos[[#This Row],[Período Atual]]/Impostos[[#This Row],[Período Anterior]])-1),(Impostos[[#This Row],[Período Atual]]/Impostos[[#This Row],[Período Anterior]])-1))),"-")</f>
        <v>0</v>
      </c>
      <c r="I9" s="20">
        <f>IFERROR(IF(Impostos[[#This Row],[Orçamento]]=Impostos[[#This Row],[Período Atual]],0,IF(Impostos[[#This Row],[Período Atual]]&gt;Impostos[[#This Row],[Orçamento]],ABS((Impostos[[#This Row],[Período Atual]]/Impostos[[#This Row],[Orçamento]])-1),IF(AND(Impostos[[#This Row],[Período Atual]]&lt;Impostos[[#This Row],[Orçamento]],Impostos[[#This Row],[Orçamento]]&lt;0),-((Impostos[[#This Row],[Período Atual]]/Impostos[[#This Row],[Orçamento]])-1),(Impostos[[#This Row],[Período Atual]]/Impostos[[#This Row],[Orçamento]])-1))),"-")</f>
        <v>0</v>
      </c>
    </row>
    <row r="10" spans="2:9" s="18" customFormat="1" ht="30" customHeight="1" x14ac:dyDescent="0.25">
      <c r="B10" s="3" t="s">
        <v>68</v>
      </c>
      <c r="C10" s="3"/>
      <c r="D10" s="22">
        <f>SUBTOTAL(109,Impostos[Período Anterior])</f>
        <v>0</v>
      </c>
      <c r="E10" s="22">
        <f>SUBTOTAL(109,Impostos[Orçamento])</f>
        <v>0</v>
      </c>
      <c r="F10" s="22">
        <f>SUBTOTAL(109,Impostos[Período Atual])</f>
        <v>0</v>
      </c>
      <c r="G10" s="21">
        <f>IFERROR(SUBTOTAL(109,Impostos[Período Atual em % de Vendas]),"-")</f>
        <v>0</v>
      </c>
      <c r="H10" s="21">
        <f>SUBTOTAL(109,Impostos[% de Alteração Com Base no Período Anterior])</f>
        <v>0</v>
      </c>
      <c r="I10" s="21">
        <f>SUBTOTAL(109,Impostos[% de Alteração Com Base no Orçamento])</f>
        <v>0</v>
      </c>
    </row>
  </sheetData>
  <mergeCells count="1">
    <mergeCell ref="H1:I3"/>
  </mergeCells>
  <dataValidations count="16">
    <dataValidation allowBlank="1" showInputMessage="1" showErrorMessage="1" prompt="A % de Alteração Com Base no Orçamento é calculada automaticamente nesta coluna, abaixo deste cabeçalho" sqref="I4" xr:uid="{00000000-0002-0000-0400-000000000000}"/>
    <dataValidation allowBlank="1" showInputMessage="1" showErrorMessage="1" prompt="A % de Alteração Com Base no Período Anterior é calculada automaticamente nesta coluna, abaixo deste cabeçalho" sqref="H4" xr:uid="{00000000-0002-0000-0400-000001000000}"/>
    <dataValidation allowBlank="1" showInputMessage="1" showErrorMessage="1" prompt="O Período Atual mostrado como % de Vendas é calculado automaticamente nesta coluna, abaixo deste cabeçalho" sqref="G4" xr:uid="{00000000-0002-0000-0400-000002000000}"/>
    <dataValidation allowBlank="1" showInputMessage="1" showErrorMessage="1" prompt="Introduza o montante do Período Atual nesta coluna, abaixo deste cabeçalho" sqref="F4" xr:uid="{00000000-0002-0000-0400-000003000000}"/>
    <dataValidation allowBlank="1" showInputMessage="1" showErrorMessage="1" prompt="Introduza o montante do Orçamento nesta coluna, abaixo deste cabeçalho" sqref="E4" xr:uid="{00000000-0002-0000-0400-000004000000}"/>
    <dataValidation allowBlank="1" showInputMessage="1" showErrorMessage="1" prompt="Introduza o montante do Período Anterior nesta coluna, abaixo deste cabeçalho" sqref="D4" xr:uid="{00000000-0002-0000-0400-000005000000}"/>
    <dataValidation allowBlank="1" showInputMessage="1" showErrorMessage="1" prompt="Introduza a Descrição nesta coluna, abaixo deste cabeçalho" sqref="C4" xr:uid="{00000000-0002-0000-0400-000006000000}"/>
    <dataValidation allowBlank="1" showInputMessage="1" showErrorMessage="1" prompt="Selecione o Tipo nesta coluna, abaixo deste cabeçalho Prima Alt+Seta Para Baixo para abrir a lista pendente e, em seguida, prima Enter para selecionar. Utilize filtros de cabeçalho para encontrar entradas específicas" sqref="B4" xr:uid="{00000000-0002-0000-0400-000007000000}"/>
    <dataValidation allowBlank="1" showInputMessage="1" showErrorMessage="1" prompt="Crie uma lista de itens de Impostos nesta folha de cálculo. O Total dos Impostos é calculado automaticamente no final da tabela Impostos" sqref="A1" xr:uid="{00000000-0002-0000-0400-000008000000}"/>
    <dataValidation allowBlank="1" showInputMessage="1" showErrorMessage="1" prompt="O título desta folha de cálculo é atualizado automaticamente nesta célula. O Logótipo da Empresa começa na célula H1" sqref="B1" xr:uid="{00000000-0002-0000-0400-000009000000}"/>
    <dataValidation allowBlank="1" showInputMessage="1" showErrorMessage="1" prompt="O Nome da Empresa é atualizado automaticamente nesta célula" sqref="B2" xr:uid="{00000000-0002-0000-0400-00000A000000}"/>
    <dataValidation allowBlank="1" showInputMessage="1" showErrorMessage="1" prompt="O Total dos Impostos do período atual é atualizado automaticamente na célula à direita com base nas informações introduzidas na tabela abaixo" sqref="B3" xr:uid="{00000000-0002-0000-0400-00000B000000}"/>
    <dataValidation allowBlank="1" showInputMessage="1" showErrorMessage="1" prompt="O Total dos Impostos do período atual é atualizado automaticamente em milhares na célula abaixo" sqref="C2" xr:uid="{00000000-0002-0000-0400-00000C000000}"/>
    <dataValidation allowBlank="1" showInputMessage="1" showErrorMessage="1" prompt="O Total dos Impostos do período atual é atualizado automaticamente em milhares nesta célula" sqref="C3" xr:uid="{00000000-0002-0000-0400-00000D000000}"/>
    <dataValidation allowBlank="1" showInputMessage="1" showErrorMessage="1" prompt="Adicione o logótipo da empresa nesta célula" sqref="H1:I3" xr:uid="{00000000-0002-0000-0400-00000E000000}"/>
    <dataValidation type="list" errorStyle="warning" allowBlank="1" showInputMessage="1" showErrorMessage="1" error="Selecione a entrada da lista. Selecione CANCELAR, prima Alt+Seta Para Baixo para abrir a lista pendente e, em seguida, prima Enter para selecionar" sqref="B5:B9" xr:uid="{00000000-0002-0000-0400-00000F000000}">
      <formula1>INDIRECT("Categorias[Categorias]")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B1:B8"/>
  <sheetViews>
    <sheetView showGridLines="0" zoomScaleNormal="100" workbookViewId="0"/>
  </sheetViews>
  <sheetFormatPr defaultRowHeight="17.25" customHeight="1" x14ac:dyDescent="0.25"/>
  <cols>
    <col min="1" max="1" width="2.7109375" customWidth="1"/>
    <col min="2" max="2" width="46.7109375" customWidth="1"/>
    <col min="3" max="3" width="2.7109375" customWidth="1"/>
  </cols>
  <sheetData>
    <row r="1" spans="2:2" ht="39.75" customHeight="1" x14ac:dyDescent="0.25">
      <c r="B1" t="s">
        <v>73</v>
      </c>
    </row>
    <row r="2" spans="2:2" ht="17.25" customHeight="1" x14ac:dyDescent="0.25">
      <c r="B2" s="19" t="s">
        <v>26</v>
      </c>
    </row>
    <row r="3" spans="2:2" ht="17.25" customHeight="1" x14ac:dyDescent="0.25">
      <c r="B3" s="19" t="s">
        <v>28</v>
      </c>
    </row>
    <row r="4" spans="2:2" ht="17.25" customHeight="1" x14ac:dyDescent="0.25">
      <c r="B4" s="19" t="s">
        <v>41</v>
      </c>
    </row>
    <row r="5" spans="2:2" ht="17.25" customHeight="1" x14ac:dyDescent="0.25">
      <c r="B5" s="19" t="s">
        <v>47</v>
      </c>
    </row>
    <row r="6" spans="2:2" ht="17.25" customHeight="1" x14ac:dyDescent="0.25">
      <c r="B6" s="19" t="s">
        <v>48</v>
      </c>
    </row>
    <row r="7" spans="2:2" ht="17.25" customHeight="1" x14ac:dyDescent="0.25">
      <c r="B7" s="19" t="s">
        <v>49</v>
      </c>
    </row>
    <row r="8" spans="2:2" ht="17.25" customHeight="1" x14ac:dyDescent="0.25">
      <c r="B8" s="19" t="s">
        <v>66</v>
      </c>
    </row>
  </sheetData>
  <dataValidations count="2">
    <dataValidation allowBlank="1" showInputMessage="1" showErrorMessage="1" prompt="Crie uma lista de categorias para Receita, Rendimentos, Despesas e tipos de Impostos nesta folha de cálculo. Estes valores são utilizados para colocar as descrições entre parênteses de forma a facilitar a contabilidade na folha de cálculo Dashboard" sqref="A1" xr:uid="{00000000-0002-0000-0500-000000000000}"/>
    <dataValidation allowBlank="1" showInputMessage="1" showErrorMessage="1" prompt="Introduza as Categorias nesta coluna, abaixo deste cabeçalho Utilize filtros de cabeçalho para encontrar entradas específicas" sqref="B1" xr:uid="{00000000-0002-0000-0500-000001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33</vt:i4>
      </vt:variant>
    </vt:vector>
  </HeadingPairs>
  <TitlesOfParts>
    <vt:vector size="39" baseType="lpstr">
      <vt:lpstr>Dashboard</vt:lpstr>
      <vt:lpstr>Vendas</vt:lpstr>
      <vt:lpstr>Rendimentos</vt:lpstr>
      <vt:lpstr>Despesas</vt:lpstr>
      <vt:lpstr>Impostos</vt:lpstr>
      <vt:lpstr>Categorias</vt:lpstr>
      <vt:lpstr>Custo_Total_das_Vendas</vt:lpstr>
      <vt:lpstr>Datas_Do_Livro</vt:lpstr>
      <vt:lpstr>Lucro_Bruto_Total</vt:lpstr>
      <vt:lpstr>Lucro_Líquido</vt:lpstr>
      <vt:lpstr>Nome_da_Empresa</vt:lpstr>
      <vt:lpstr>Receita_Total_Vendas</vt:lpstr>
      <vt:lpstr>RegiãoDeTítuloDaLinha1..C3</vt:lpstr>
      <vt:lpstr>RegiãoDeTítuloDaLinha1..C3.3</vt:lpstr>
      <vt:lpstr>RegiãoDeTítuloDaLinha1..C3.4</vt:lpstr>
      <vt:lpstr>RegiãoDeTítuloDaLinha1..C3.5</vt:lpstr>
      <vt:lpstr>RegiãoDeTítuloDaLinha1..C4</vt:lpstr>
      <vt:lpstr>RegiãoDeTítuloDaLinha2..H20</vt:lpstr>
      <vt:lpstr>Título_Do_Livro</vt:lpstr>
      <vt:lpstr>Título1</vt:lpstr>
      <vt:lpstr>Título2</vt:lpstr>
      <vt:lpstr>Título3</vt:lpstr>
      <vt:lpstr>Título4</vt:lpstr>
      <vt:lpstr>Título5</vt:lpstr>
      <vt:lpstr>Título6</vt:lpstr>
      <vt:lpstr>Categorias!Títulos_de_Impressão</vt:lpstr>
      <vt:lpstr>Dashboard!Títulos_de_Impressão</vt:lpstr>
      <vt:lpstr>Despesas!Títulos_de_Impressão</vt:lpstr>
      <vt:lpstr>Impostos!Títulos_de_Impressão</vt:lpstr>
      <vt:lpstr>Rendimentos!Títulos_de_Impressão</vt:lpstr>
      <vt:lpstr>Vendas!Títulos_de_Impressão</vt:lpstr>
      <vt:lpstr>Totais_Gerais_e_Administrativas</vt:lpstr>
      <vt:lpstr>Total_Despesas_Operacionais</vt:lpstr>
      <vt:lpstr>Total_Impostos</vt:lpstr>
      <vt:lpstr>Total_Investigação_e_Desenvolvimento</vt:lpstr>
      <vt:lpstr>Total_Outras_Despesas</vt:lpstr>
      <vt:lpstr>Total_Outros_Rendimentos</vt:lpstr>
      <vt:lpstr>Total_Rendimentos_das_Operações</vt:lpstr>
      <vt:lpstr>Total_Vendas_e_Marketing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PTG</dc:creator>
  <cp:lastModifiedBy>admin</cp:lastModifiedBy>
  <dcterms:created xsi:type="dcterms:W3CDTF">2017-03-06T04:09:35Z</dcterms:created>
  <dcterms:modified xsi:type="dcterms:W3CDTF">2018-05-04T08:30:21Z</dcterms:modified>
  <cp:version/>
</cp:coreProperties>
</file>