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5360" windowHeight="7755"/>
  </bookViews>
  <sheets>
    <sheet name="Budget famigliare" sheetId="1" r:id="rId1"/>
  </sheets>
  <definedNames>
    <definedName name="AnnoBudget">'Budget famigliare'!$C$2</definedName>
    <definedName name="_xlnm.Print_Titles" localSheetId="0">'Budget famigliare'!$13:$13</definedName>
  </definedNames>
  <calcPr calcId="152511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C5" i="1"/>
  <c r="D28" i="1"/>
  <c r="E28" i="1"/>
  <c r="F28" i="1"/>
  <c r="G28" i="1"/>
  <c r="H28" i="1"/>
  <c r="I28" i="1"/>
  <c r="J28" i="1"/>
  <c r="K28" i="1"/>
  <c r="L28" i="1"/>
  <c r="M28" i="1"/>
  <c r="N28" i="1"/>
  <c r="C28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14" i="1"/>
  <c r="O28" i="1" s="1"/>
  <c r="O9" i="1"/>
  <c r="O10" i="1"/>
  <c r="O8" i="1"/>
  <c r="M11" i="1"/>
  <c r="N11" i="1"/>
  <c r="D11" i="1"/>
  <c r="E11" i="1"/>
  <c r="F11" i="1"/>
  <c r="G11" i="1"/>
  <c r="H11" i="1"/>
  <c r="I11" i="1"/>
  <c r="J11" i="1"/>
  <c r="K11" i="1"/>
  <c r="L11" i="1"/>
  <c r="C11" i="1"/>
  <c r="O11" i="1" l="1"/>
  <c r="O5" i="1" s="1"/>
</calcChain>
</file>

<file path=xl/sharedStrings.xml><?xml version="1.0" encoding="utf-8"?>
<sst xmlns="http://schemas.openxmlformats.org/spreadsheetml/2006/main" count="67" uniqueCount="39">
  <si>
    <t>Alloggio</t>
  </si>
  <si>
    <t>Generi alimentari</t>
  </si>
  <si>
    <t>Assicurazione</t>
  </si>
  <si>
    <t>Elettricità</t>
  </si>
  <si>
    <t>Acqua</t>
  </si>
  <si>
    <t>Gas</t>
  </si>
  <si>
    <t>Ripetizioni</t>
  </si>
  <si>
    <t>TV via cavo</t>
  </si>
  <si>
    <t>Internet</t>
  </si>
  <si>
    <t>Divertimenti</t>
  </si>
  <si>
    <t>Entrate 1</t>
  </si>
  <si>
    <t>Entrate 2</t>
  </si>
  <si>
    <t>Altre entrate</t>
  </si>
  <si>
    <t>Telefono abitazione</t>
  </si>
  <si>
    <t>Pagamento macchina</t>
  </si>
  <si>
    <t>Cellulare</t>
  </si>
  <si>
    <t>Contanti mensili</t>
  </si>
  <si>
    <t>Risparmi</t>
  </si>
  <si>
    <t>CONTANTI DISPONIBILI</t>
  </si>
  <si>
    <t>GEN</t>
  </si>
  <si>
    <t>FEB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</si>
  <si>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</si>
  <si>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</si>
  <si>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</si>
  <si>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</si>
  <si>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</si>
  <si>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</si>
  <si>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</si>
  <si>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</si>
  <si>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</si>
  <si>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TENDENZA</t>
  </si>
  <si>
    <t>BUDGET FAMIGLIA SMITH</t>
  </si>
  <si>
    <t>MAR</t>
  </si>
  <si>
    <t>TIPO ENTRATA</t>
  </si>
  <si>
    <t>SPESE</t>
  </si>
  <si>
    <t>TOTALE SPESE</t>
  </si>
  <si>
    <t>TOTALE ENTRATE</t>
  </si>
  <si>
    <t>TOTALE ANNO IN CORSO</t>
  </si>
  <si>
    <t>ANNO: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</si>
</sst>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2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Bookman Old Style"/>
      <family val="1"/>
      <scheme val="major"/>
    </font>
    <font>
      <b/>
      <sz val="22"/>
      <color theme="0" tint="-0.34998626667073579"/>
      <name val="Bookman Old Style"/>
      <family val="2"/>
      <scheme val="major"/>
    </font>
    <font>
      <b/>
      <sz val="14"/>
      <color theme="0" tint="-0.34998626667073579"/>
      <name val="Bookman Old Style"/>
      <family val="1"/>
      <scheme val="major"/>
    </font>
    <font>
      <sz val="11"/>
      <color theme="1"/>
      <name val="Bookman Old Style"/>
      <family val="1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  <font>
      <sz val="10"/>
      <color theme="0" tint="-0.34998626667073579"/>
      <name val="Arial"/>
      <family val="2"/>
      <scheme val="minor"/>
    </font>
    <font>
      <b/>
      <outline/>
      <shadow/>
      <sz val="10"/>
      <color theme="0" tint="-0.3499862666707357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</cellStyleXfs>
  <cellXfs count="25">
    <xf numFmtId="0" fontId="0" fillId="0" borderId="0" xfId="0">
      <alignment vertical="center"/>
    </xf>
    <xf numFmtId="0" fontId="1" fillId="0" borderId="0" xfId="2" applyFill="1"/>
    <xf numFmtId="0" fontId="0" fillId="0" borderId="0" xfId="0" applyFill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2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5" fillId="0" borderId="0" xfId="2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3" fillId="0" borderId="0" xfId="3" applyFont="1" applyFill="1" applyBorder="1" applyAlignment="1">
      <alignment horizontal="left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1" applyAlignment="1">
      <alignment vertical="center"/>
    </xf>
    <xf numFmtId="0" fontId="7" fillId="0" borderId="0" xfId="1" applyFill="1" applyBorder="1" applyAlignment="1">
      <alignment horizontal="right" vertical="center"/>
    </xf>
    <xf numFmtId="0" fontId="7" fillId="0" borderId="0" xfId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0" fillId="0" borderId="0" xfId="2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>
      <alignment vertical="center"/>
    </xf>
    <xf numFmtId="164" fontId="11" fillId="0" borderId="0" xfId="0" applyNumberFormat="1" applyFont="1" applyFill="1">
      <alignment vertical="center"/>
    </xf>
    <xf numFmtId="0" fontId="0" fillId="0" borderId="0" xfId="0" applyAlignment="1">
      <alignment horizontal="center"/>
    </xf>
  </cellXfs>
  <cellStyles count="8">
    <cellStyle name="20% - Colore 1" xfId="2" builtinId="30"/>
    <cellStyle name="Normale" xfId="0" builtinId="0" customBuiltin="1"/>
    <cellStyle name="Titolo" xfId="3" builtinId="15" customBuiltin="1"/>
    <cellStyle name="Titolo 1" xfId="1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7" builtinId="25" customBuiltin="1"/>
  </cellStyles>
  <dxfs count="110"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 val="0"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 val="0"/>
      </font>
      <numFmt numFmtId="164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</font>
      <numFmt numFmtId="164" formatCode="&quot;€&quot;\ #,##0.00"/>
    </dxf>
    <dxf>
      <font>
        <b val="0"/>
      </font>
      <numFmt numFmtId="164" formatCode="&quot;€&quot;\ #,##0.00"/>
    </dxf>
    <dxf>
      <font>
        <b val="0"/>
      </font>
      <numFmt numFmtId="164" formatCode="&quot;€&quot;\ #,##0.00"/>
    </dxf>
    <dxf>
      <font>
        <b val="0"/>
      </font>
      <numFmt numFmtId="164" formatCode="&quot;€&quot;\ #,##0.00"/>
    </dxf>
    <dxf>
      <font>
        <b val="0"/>
      </font>
      <numFmt numFmtId="164" formatCode="&quot;€&quot;\ #,##0.00"/>
    </dxf>
    <dxf>
      <font>
        <b val="0"/>
      </font>
      <numFmt numFmtId="164" formatCode="&quot;€&quot;\ #,##0.00"/>
    </dxf>
    <dxf>
      <font>
        <b val="0"/>
      </font>
      <numFmt numFmtId="164" formatCode="&quot;€&quot;\ #,##0.00"/>
    </dxf>
    <dxf>
      <font>
        <b val="0"/>
      </font>
      <numFmt numFmtId="164" formatCode="&quot;€&quot;\ #,##0.00"/>
    </dxf>
    <dxf>
      <font>
        <b val="0"/>
      </font>
      <numFmt numFmtId="164" formatCode="&quot;€&quot;\ #,##0.00"/>
    </dxf>
    <dxf>
      <font>
        <b val="0"/>
      </font>
      <numFmt numFmtId="164" formatCode="&quot;€&quot;\ #,##0.00"/>
    </dxf>
    <dxf>
      <font>
        <b val="0"/>
      </font>
      <numFmt numFmtId="164" formatCode="&quot;€&quot;\ #,##0.00"/>
    </dxf>
    <dxf>
      <font>
        <b val="0"/>
      </font>
      <numFmt numFmtId="164" formatCode="&quot;€&quot;\ #,##0.0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$&quot;#,##0.00_);\(&quot;$&quot;#,##0.0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5" formatCode="&quot;$&quot;#,##0.00_);\(&quot;$&quot;#,##0.00\)"/>
    </dxf>
    <dxf>
      <numFmt numFmtId="164" formatCode="&quot;€&quot;\ #,##0.00"/>
    </dxf>
    <dxf>
      <numFmt numFmtId="165" formatCode="&quot;$&quot;#,##0.00_);\(&quot;$&quot;#,##0.00\)"/>
    </dxf>
    <dxf>
      <numFmt numFmtId="164" formatCode="&quot;€&quot;\ #,##0.00"/>
    </dxf>
    <dxf>
      <numFmt numFmtId="165" formatCode="&quot;$&quot;#,##0.00_);\(&quot;$&quot;#,##0.00\)"/>
    </dxf>
    <dxf>
      <numFmt numFmtId="164" formatCode="&quot;€&quot;\ #,##0.00"/>
    </dxf>
    <dxf>
      <numFmt numFmtId="165" formatCode="&quot;$&quot;#,##0.00_);\(&quot;$&quot;#,##0.00\)"/>
    </dxf>
    <dxf>
      <numFmt numFmtId="164" formatCode="&quot;€&quot;\ #,##0.00"/>
    </dxf>
    <dxf>
      <numFmt numFmtId="165" formatCode="&quot;$&quot;#,##0.00_);\(&quot;$&quot;#,##0.00\)"/>
    </dxf>
    <dxf>
      <numFmt numFmtId="164" formatCode="&quot;€&quot;\ #,##0.00"/>
    </dxf>
    <dxf>
      <numFmt numFmtId="165" formatCode="&quot;$&quot;#,##0.00_);\(&quot;$&quot;#,##0.00\)"/>
    </dxf>
    <dxf>
      <numFmt numFmtId="164" formatCode="&quot;€&quot;\ #,##0.00"/>
    </dxf>
    <dxf>
      <numFmt numFmtId="165" formatCode="&quot;$&quot;#,##0.00_);\(&quot;$&quot;#,##0.00\)"/>
    </dxf>
    <dxf>
      <numFmt numFmtId="164" formatCode="&quot;€&quot;\ #,##0.00"/>
    </dxf>
    <dxf>
      <numFmt numFmtId="165" formatCode="&quot;$&quot;#,##0.00_);\(&quot;$&quot;#,##0.00\)"/>
    </dxf>
    <dxf>
      <numFmt numFmtId="164" formatCode="&quot;€&quot;\ #,##0.00"/>
    </dxf>
    <dxf>
      <numFmt numFmtId="165" formatCode="&quot;$&quot;#,##0.00_);\(&quot;$&quot;#,##0.00\)"/>
    </dxf>
    <dxf>
      <numFmt numFmtId="164" formatCode="&quot;€&quot;\ #,##0.00"/>
    </dxf>
    <dxf>
      <numFmt numFmtId="165" formatCode="&quot;$&quot;#,##0.00_);\(&quot;$&quot;#,##0.00\)"/>
    </dxf>
    <dxf>
      <numFmt numFmtId="164" formatCode="&quot;€&quot;\ #,##0.00"/>
    </dxf>
    <dxf>
      <numFmt numFmtId="165" formatCode="&quot;$&quot;#,##0.00_);\(&quot;$&quot;#,##0.00\)"/>
    </dxf>
    <dxf>
      <numFmt numFmtId="164" formatCode="&quot;€&quot;\ #,##0.00"/>
    </dxf>
    <dxf>
      <numFmt numFmtId="165" formatCode="&quot;$&quot;#,##0.00_);\(&quot;$&quot;#,##0.00\)"/>
    </dxf>
    <dxf>
      <numFmt numFmtId="164" formatCode="&quot;€&quot;\ #,##0.00"/>
    </dxf>
    <dxf>
      <numFmt numFmtId="165" formatCode="&quot;$&quot;#,##0.00_);\(&quot;$&quot;#,##0.00\)"/>
    </dxf>
    <dxf>
      <numFmt numFmtId="164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>
      <tableStyleElement type="wholeTable" dxfId="109"/>
      <tableStyleElement type="headerRow" dxfId="108"/>
      <tableStyleElement type="totalRow" dxfId="107"/>
      <tableStyleElement type="firstColumn" dxfId="106"/>
      <tableStyleElement type="firstHeaderCell" dxfId="105"/>
      <tableStyleElement type="firstTotalCell" dxfId="104"/>
    </tableStyle>
    <tableStyle name="Family Budget Cash Available 2" pivot="0" count="6">
      <tableStyleElement type="wholeTable" dxfId="103"/>
      <tableStyleElement type="headerRow" dxfId="102"/>
      <tableStyleElement type="totalRow" dxfId="101"/>
      <tableStyleElement type="firstColumn" dxfId="100"/>
      <tableStyleElement type="firstHeaderCell" dxfId="99"/>
      <tableStyleElement type="firstTotalCell" dxfId="98"/>
    </tableStyle>
    <tableStyle name="Family Budget Cash Available 3" pivot="0" count="6">
      <tableStyleElement type="wholeTable" dxfId="5"/>
      <tableStyleElement type="headerRow" dxfId="4"/>
      <tableStyleElement type="totalRow" dxfId="3"/>
      <tableStyleElement type="firstColumn" dxfId="2"/>
      <tableStyleElement type="firstHeaderCell" dxfId="1"/>
      <tableStyleElement type="fir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486835</xdr:colOff>
      <xdr:row>0</xdr:row>
      <xdr:rowOff>126996</xdr:rowOff>
    </xdr:from>
    <xdr:to>
      <xdr:col>15</xdr:col>
      <xdr:colOff>944030</xdr:colOff>
      <xdr:row>2</xdr:row>
      <xdr:rowOff>27195</xdr:rowOff>
    </xdr:to>
    <xdr:sp macro="" textlink="">
      <xdr:nvSpPr>
        <xdr:cNvPr id="2" name="Grafica intestazione" descr="Disegno a tratto di un albero e una casa" title="Grafica Budget"/>
        <xdr:cNvSpPr>
          <a:spLocks noChangeAspect="1" noEditPoints="1"/>
        </xdr:cNvSpPr>
      </xdr:nvSpPr>
      <xdr:spPr bwMode="auto">
        <a:xfrm>
          <a:off x="7768168" y="126996"/>
          <a:ext cx="5590112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solidFill>
          <a:schemeClr val="accent4"/>
        </a:solidFill>
        <a:ln>
          <a:noFill/>
        </a:ln>
        <a:extLst/>
      </xdr:spPr>
    </xdr:sp>
    <xdr:clientData/>
  </xdr:twoCellAnchor>
</xdr:wsDr>
</file>

<file path=xl/tables/table1.xml><?xml version="1.0" encoding="utf-8"?>
<table xmlns="http://schemas.openxmlformats.org/spreadsheetml/2006/main" id="1" name="tblReddito" displayName="tblReddito" ref="B7:P11" totalsRowCount="1">
  <tableColumns count="15">
    <tableColumn id="1" name="TIPO ENTRATA" totalsRowLabel="TOTALE ENTRATE" dataDxfId="96" totalsRowDxfId="95"/>
    <tableColumn id="2" name="GEN" totalsRowFunction="sum" dataDxfId="94" totalsRowDxfId="93"/>
    <tableColumn id="3" name="FEB" totalsRowFunction="sum" dataDxfId="92" totalsRowDxfId="91"/>
    <tableColumn id="4" name="MAR" totalsRowFunction="sum" dataDxfId="90" totalsRowDxfId="89"/>
    <tableColumn id="5" name="APR" totalsRowFunction="sum" dataDxfId="88" totalsRowDxfId="87"/>
    <tableColumn id="6" name="MAG" totalsRowFunction="sum" dataDxfId="86" totalsRowDxfId="85"/>
    <tableColumn id="7" name="GIU" totalsRowFunction="sum" dataDxfId="84" totalsRowDxfId="83"/>
    <tableColumn id="8" name="LUG" totalsRowFunction="sum" dataDxfId="82" totalsRowDxfId="81"/>
    <tableColumn id="9" name="AGO" totalsRowFunction="sum" dataDxfId="80" totalsRowDxfId="79"/>
    <tableColumn id="10" name="SET" totalsRowFunction="sum" dataDxfId="78" totalsRowDxfId="77"/>
    <tableColumn id="11" name="OTT" totalsRowFunction="sum" dataDxfId="76" totalsRowDxfId="75"/>
    <tableColumn id="12" name="NOV" totalsRowFunction="sum" dataDxfId="74" totalsRowDxfId="73"/>
    <tableColumn id="13" name="DIC" totalsRowFunction="sum" dataDxfId="72" totalsRowDxfId="71"/>
    <tableColumn id="14" name="TOTALE ANNO IN CORSO" totalsRowFunction="sum" dataDxfId="70" totalsRowDxfId="69">
      <calculatedColumnFormula>SUM(tblReddito[[#This Row],[GEN]:[DIC]])</calculatedColumnFormula>
    </tableColumn>
    <tableColumn id="15" name="TENDENZA" dataDxfId="68" totalsRowDxfId="67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Entrate mensili" altTextSummary="Riepilogo delle entrate organizzate per tipo, per ciascun mese di calendario."/>
    </ext>
  </extLst>
</table>
</file>

<file path=xl/tables/table2.xml><?xml version="1.0" encoding="utf-8"?>
<table xmlns="http://schemas.openxmlformats.org/spreadsheetml/2006/main" id="2" name="tblSpese" displayName="tblSpese" ref="B13:P28" totalsRowCount="1">
  <tableColumns count="15">
    <tableColumn id="1" name="SPESE" totalsRowLabel="TOTALE SPESE" dataDxfId="20" totalsRowDxfId="66"/>
    <tableColumn id="2" name="GEN" totalsRowFunction="sum" dataDxfId="19" totalsRowDxfId="65"/>
    <tableColumn id="3" name="FEB" totalsRowFunction="sum" dataDxfId="18" totalsRowDxfId="64"/>
    <tableColumn id="4" name="MAR" totalsRowFunction="sum" dataDxfId="17" totalsRowDxfId="63"/>
    <tableColumn id="5" name="APR" totalsRowFunction="sum" dataDxfId="16" totalsRowDxfId="62"/>
    <tableColumn id="6" name="MAG" totalsRowFunction="sum" dataDxfId="15" totalsRowDxfId="61"/>
    <tableColumn id="7" name="GIU" totalsRowFunction="sum" dataDxfId="14" totalsRowDxfId="60"/>
    <tableColumn id="8" name="LUG" totalsRowFunction="sum" dataDxfId="13" totalsRowDxfId="59"/>
    <tableColumn id="9" name="AGO" totalsRowFunction="sum" dataDxfId="12" totalsRowDxfId="58"/>
    <tableColumn id="10" name="SET" totalsRowFunction="sum" dataDxfId="11" totalsRowDxfId="57"/>
    <tableColumn id="11" name="OTT" totalsRowFunction="sum" dataDxfId="10" totalsRowDxfId="56"/>
    <tableColumn id="12" name="NOV" totalsRowFunction="sum" dataDxfId="9" totalsRowDxfId="55"/>
    <tableColumn id="13" name="DIC" totalsRowFunction="sum" dataDxfId="8" totalsRowDxfId="54"/>
    <tableColumn id="14" name="TOTALE ANNO IN CORSO" totalsRowFunction="sum" dataDxfId="6" totalsRowDxfId="53">
      <calculatedColumnFormula>SUM(tblSpese[[#This Row],[GEN]:[DIC]])</calculatedColumnFormula>
    </tableColumn>
    <tableColumn id="15" name="TENDENZA" dataDxfId="7" totalsRowDxfId="52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Spese mensili" altTextSummary="Riepilogo delle spese per ciascun mese di calendario."/>
    </ext>
  </extLst>
</table>
</file>

<file path=xl/tables/table3.xml><?xml version="1.0" encoding="utf-8"?>
<table xmlns="http://schemas.openxmlformats.org/spreadsheetml/2006/main" id="3" name="tblContanteDisponibile" displayName="tblContanteDisponibile" ref="B4:P5">
  <tableColumns count="15">
    <tableColumn id="1" name="CONTANTI DISPONIBILI" totalsRowLabel="Total" dataDxfId="51" totalsRowDxfId="50"/>
    <tableColumn id="2" name="GEN" dataDxfId="49" totalsRowDxfId="48">
      <calculatedColumnFormula>tblReddito[[#Totals],[GEN]]-tblSpese[[#Totals],[GEN]]</calculatedColumnFormula>
    </tableColumn>
    <tableColumn id="3" name="FEB" dataDxfId="47" totalsRowDxfId="46">
      <calculatedColumnFormula>tblReddito[[#Totals],[FEB]]-tblSpese[[#Totals],[FEB]]</calculatedColumnFormula>
    </tableColumn>
    <tableColumn id="4" name="MAR" dataDxfId="45" totalsRowDxfId="44">
      <calculatedColumnFormula>tblReddito[[#Totals],[MAR]]-tblSpese[[#Totals],[MAR]]</calculatedColumnFormula>
    </tableColumn>
    <tableColumn id="5" name="APR" dataDxfId="43" totalsRowDxfId="42">
      <calculatedColumnFormula>tblReddito[[#Totals],[APR]]-tblSpese[[#Totals],[APR]]</calculatedColumnFormula>
    </tableColumn>
    <tableColumn id="6" name="MAG" dataDxfId="41" totalsRowDxfId="40">
      <calculatedColumnFormula>tblReddito[[#Totals],[MAG]]-tblSpese[[#Totals],[MAG]]</calculatedColumnFormula>
    </tableColumn>
    <tableColumn id="7" name="GIU" dataDxfId="39" totalsRowDxfId="38">
      <calculatedColumnFormula>tblReddito[[#Totals],[GIU]]-tblSpese[[#Totals],[GIU]]</calculatedColumnFormula>
    </tableColumn>
    <tableColumn id="8" name="LUG" dataDxfId="37" totalsRowDxfId="36">
      <calculatedColumnFormula>tblReddito[[#Totals],[LUG]]-tblSpese[[#Totals],[LUG]]</calculatedColumnFormula>
    </tableColumn>
    <tableColumn id="9" name="AGO" dataDxfId="35" totalsRowDxfId="34">
      <calculatedColumnFormula>tblReddito[[#Totals],[AGO]]-tblSpese[[#Totals],[AGO]]</calculatedColumnFormula>
    </tableColumn>
    <tableColumn id="10" name="SET" dataDxfId="33" totalsRowDxfId="32">
      <calculatedColumnFormula>tblReddito[[#Totals],[SET]]-tblSpese[[#Totals],[SET]]</calculatedColumnFormula>
    </tableColumn>
    <tableColumn id="11" name="OTT" dataDxfId="31" totalsRowDxfId="30">
      <calculatedColumnFormula>tblReddito[[#Totals],[OTT]]-tblSpese[[#Totals],[OTT]]</calculatedColumnFormula>
    </tableColumn>
    <tableColumn id="12" name="NOV" dataDxfId="29" totalsRowDxfId="28">
      <calculatedColumnFormula>tblReddito[[#Totals],[NOV]]-tblSpese[[#Totals],[NOV]]</calculatedColumnFormula>
    </tableColumn>
    <tableColumn id="13" name="DIC" dataDxfId="27" totalsRowDxfId="26">
      <calculatedColumnFormula>tblReddito[[#Totals],[DIC]]-tblSpese[[#Totals],[DIC]]</calculatedColumnFormula>
    </tableColumn>
    <tableColumn id="14" name="TOTALE ANNO IN CORSO" dataDxfId="25" totalsRowDxfId="24">
      <calculatedColumnFormula>tblReddito[[#Totals],[TOTALE ANNO IN CORSO]]-tblSpese[[#Totals],[TOTALE ANNO IN CORSO]]</calculatedColumnFormula>
    </tableColumn>
    <tableColumn id="15" name="TENDENZA" totalsRowFunction="count" totalsRowDxfId="23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Contante mensile disponibile" altTextSummary="Riepilogo del contante disponibile (entrate meno uscite) per ciascun mese di calendario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28"/>
  <sheetViews>
    <sheetView showGridLines="0" tabSelected="1" zoomScale="90" zoomScaleNormal="90" workbookViewId="0"/>
  </sheetViews>
  <sheetFormatPr defaultRowHeight="21" customHeight="1" x14ac:dyDescent="0.2"/>
  <cols>
    <col min="1" max="1" width="1.42578125" style="2" customWidth="1"/>
    <col min="2" max="2" width="28.85546875" style="2" customWidth="1"/>
    <col min="3" max="13" width="12" style="2" customWidth="1"/>
    <col min="14" max="14" width="10.7109375" style="2" customWidth="1"/>
    <col min="15" max="15" width="28.570312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 t="s">
        <v>31</v>
      </c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3" t="s">
        <v>38</v>
      </c>
      <c r="C2" s="4">
        <v>2013</v>
      </c>
      <c r="D2" s="1"/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6" t="s">
        <v>18</v>
      </c>
      <c r="C4" s="17" t="s">
        <v>19</v>
      </c>
      <c r="D4" s="17" t="s">
        <v>20</v>
      </c>
      <c r="E4" s="17" t="s">
        <v>32</v>
      </c>
      <c r="F4" s="17" t="s">
        <v>21</v>
      </c>
      <c r="G4" s="17" t="s">
        <v>22</v>
      </c>
      <c r="H4" s="17" t="s">
        <v>23</v>
      </c>
      <c r="I4" s="17" t="s">
        <v>24</v>
      </c>
      <c r="J4" s="17" t="s">
        <v>25</v>
      </c>
      <c r="K4" s="17" t="s">
        <v>26</v>
      </c>
      <c r="L4" s="17" t="s">
        <v>27</v>
      </c>
      <c r="M4" s="17" t="s">
        <v>28</v>
      </c>
      <c r="N4" s="17" t="s">
        <v>29</v>
      </c>
      <c r="O4" s="17" t="s">
        <v>37</v>
      </c>
      <c r="P4" s="17" t="s">
        <v>30</v>
      </c>
    </row>
    <row r="5" spans="1:16" s="6" customFormat="1" ht="21" customHeight="1" x14ac:dyDescent="0.2">
      <c r="A5" s="5"/>
      <c r="B5" s="8" t="s">
        <v>16</v>
      </c>
      <c r="C5" s="20">
        <f>tblReddito[[#Totals],[GEN]]-tblSpese[[#Totals],[GEN]]</f>
        <v>1220</v>
      </c>
      <c r="D5" s="20">
        <f>tblReddito[[#Totals],[FEB]]-tblSpese[[#Totals],[FEB]]</f>
        <v>1587</v>
      </c>
      <c r="E5" s="20">
        <f>tblReddito[[#Totals],[MAR]]-tblSpese[[#Totals],[MAR]]</f>
        <v>1174</v>
      </c>
      <c r="F5" s="20">
        <f>tblReddito[[#Totals],[APR]]-tblSpese[[#Totals],[APR]]</f>
        <v>1445</v>
      </c>
      <c r="G5" s="20">
        <f>tblReddito[[#Totals],[MAG]]-tblSpese[[#Totals],[MAG]]</f>
        <v>1391</v>
      </c>
      <c r="H5" s="20">
        <f>tblReddito[[#Totals],[GIU]]-tblSpese[[#Totals],[GIU]]</f>
        <v>1434</v>
      </c>
      <c r="I5" s="20">
        <f>tblReddito[[#Totals],[LUG]]-tblSpese[[#Totals],[LUG]]</f>
        <v>1085</v>
      </c>
      <c r="J5" s="20">
        <f>tblReddito[[#Totals],[AGO]]-tblSpese[[#Totals],[AGO]]</f>
        <v>1181</v>
      </c>
      <c r="K5" s="20">
        <f>tblReddito[[#Totals],[SET]]-tblSpese[[#Totals],[SET]]</f>
        <v>1445</v>
      </c>
      <c r="L5" s="20">
        <f>tblReddito[[#Totals],[OTT]]-tblSpese[[#Totals],[OTT]]</f>
        <v>1466</v>
      </c>
      <c r="M5" s="20">
        <f>tblReddito[[#Totals],[NOV]]-tblSpese[[#Totals],[NOV]]</f>
        <v>0</v>
      </c>
      <c r="N5" s="20">
        <f>tblReddito[[#Totals],[DIC]]-tblSpese[[#Totals],[DIC]]</f>
        <v>0</v>
      </c>
      <c r="O5" s="20">
        <f>tblReddito[[#Totals],[TOTALE ANNO IN CORSO]]-tblSpese[[#Totals],[TOTALE ANNO IN CORSO]]</f>
        <v>13428</v>
      </c>
      <c r="P5" s="14"/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8" t="s">
        <v>33</v>
      </c>
      <c r="C7" s="17" t="s">
        <v>19</v>
      </c>
      <c r="D7" s="17" t="s">
        <v>20</v>
      </c>
      <c r="E7" s="17" t="s">
        <v>32</v>
      </c>
      <c r="F7" s="17" t="s">
        <v>21</v>
      </c>
      <c r="G7" s="17" t="s">
        <v>22</v>
      </c>
      <c r="H7" s="17" t="s">
        <v>23</v>
      </c>
      <c r="I7" s="17" t="s">
        <v>24</v>
      </c>
      <c r="J7" s="17" t="s">
        <v>25</v>
      </c>
      <c r="K7" s="17" t="s">
        <v>26</v>
      </c>
      <c r="L7" s="17" t="s">
        <v>27</v>
      </c>
      <c r="M7" s="17" t="s">
        <v>28</v>
      </c>
      <c r="N7" s="17" t="s">
        <v>29</v>
      </c>
      <c r="O7" s="17" t="s">
        <v>37</v>
      </c>
      <c r="P7" s="17" t="s">
        <v>30</v>
      </c>
    </row>
    <row r="8" spans="1:16" s="9" customFormat="1" ht="21" customHeight="1" x14ac:dyDescent="0.2">
      <c r="A8" s="7"/>
      <c r="B8" s="12" t="s">
        <v>10</v>
      </c>
      <c r="C8" s="21">
        <v>4000</v>
      </c>
      <c r="D8" s="21">
        <v>4410</v>
      </c>
      <c r="E8" s="21">
        <v>4019</v>
      </c>
      <c r="F8" s="21">
        <v>4263</v>
      </c>
      <c r="G8" s="21">
        <v>4123</v>
      </c>
      <c r="H8" s="21">
        <v>4308</v>
      </c>
      <c r="I8" s="21">
        <v>4162</v>
      </c>
      <c r="J8" s="21">
        <v>4165</v>
      </c>
      <c r="K8" s="21">
        <v>4248</v>
      </c>
      <c r="L8" s="21">
        <v>4324</v>
      </c>
      <c r="M8" s="21"/>
      <c r="N8" s="21"/>
      <c r="O8" s="21">
        <f>SUM(tblReddito[[#This Row],[GEN]:[DIC]])</f>
        <v>42022</v>
      </c>
      <c r="P8" s="12"/>
    </row>
    <row r="9" spans="1:16" s="8" customFormat="1" ht="21" customHeight="1" x14ac:dyDescent="0.2">
      <c r="B9" s="12" t="s">
        <v>11</v>
      </c>
      <c r="C9" s="21">
        <v>275</v>
      </c>
      <c r="D9" s="21">
        <v>296</v>
      </c>
      <c r="E9" s="21">
        <v>251</v>
      </c>
      <c r="F9" s="21">
        <v>269</v>
      </c>
      <c r="G9" s="21">
        <v>252</v>
      </c>
      <c r="H9" s="21">
        <v>252</v>
      </c>
      <c r="I9" s="21">
        <v>262</v>
      </c>
      <c r="J9" s="21">
        <v>258</v>
      </c>
      <c r="K9" s="21">
        <v>296</v>
      </c>
      <c r="L9" s="21">
        <v>270</v>
      </c>
      <c r="M9" s="21"/>
      <c r="N9" s="21"/>
      <c r="O9" s="21">
        <f>SUM(tblReddito[[#This Row],[GEN]:[DIC]])</f>
        <v>2681</v>
      </c>
      <c r="P9" s="12"/>
    </row>
    <row r="10" spans="1:16" s="9" customFormat="1" ht="21" customHeight="1" x14ac:dyDescent="0.2">
      <c r="A10" s="7"/>
      <c r="B10" s="12" t="s">
        <v>12</v>
      </c>
      <c r="C10" s="21">
        <v>500</v>
      </c>
      <c r="D10" s="21">
        <v>507</v>
      </c>
      <c r="E10" s="21">
        <v>551</v>
      </c>
      <c r="F10" s="21">
        <v>556</v>
      </c>
      <c r="G10" s="21">
        <v>588</v>
      </c>
      <c r="H10" s="21">
        <v>534</v>
      </c>
      <c r="I10" s="21">
        <v>533</v>
      </c>
      <c r="J10" s="21">
        <v>585</v>
      </c>
      <c r="K10" s="21">
        <v>560</v>
      </c>
      <c r="L10" s="21">
        <v>520</v>
      </c>
      <c r="M10" s="21"/>
      <c r="N10" s="21"/>
      <c r="O10" s="21">
        <f>SUM(tblReddito[[#This Row],[GEN]:[DIC]])</f>
        <v>5434</v>
      </c>
      <c r="P10" s="12"/>
    </row>
    <row r="11" spans="1:16" ht="21" customHeight="1" x14ac:dyDescent="0.2">
      <c r="A11" s="1"/>
      <c r="B11" s="12" t="s">
        <v>36</v>
      </c>
      <c r="C11" s="22">
        <f>SUBTOTAL(109,tblReddito[GEN])</f>
        <v>4775</v>
      </c>
      <c r="D11" s="22">
        <f>SUBTOTAL(109,tblReddito[FEB])</f>
        <v>5213</v>
      </c>
      <c r="E11" s="22">
        <f>SUBTOTAL(109,tblReddito[MAR])</f>
        <v>4821</v>
      </c>
      <c r="F11" s="22">
        <f>SUBTOTAL(109,tblReddito[APR])</f>
        <v>5088</v>
      </c>
      <c r="G11" s="22">
        <f>SUBTOTAL(109,tblReddito[MAG])</f>
        <v>4963</v>
      </c>
      <c r="H11" s="22">
        <f>SUBTOTAL(109,tblReddito[GIU])</f>
        <v>5094</v>
      </c>
      <c r="I11" s="22">
        <f>SUBTOTAL(109,tblReddito[LUG])</f>
        <v>4957</v>
      </c>
      <c r="J11" s="22">
        <f>SUBTOTAL(109,tblReddito[AGO])</f>
        <v>5008</v>
      </c>
      <c r="K11" s="22">
        <f>SUBTOTAL(109,tblReddito[SET])</f>
        <v>5104</v>
      </c>
      <c r="L11" s="22">
        <f>SUBTOTAL(109,tblReddito[OTT])</f>
        <v>5114</v>
      </c>
      <c r="M11" s="22">
        <f>SUBTOTAL(109,tblReddito[NOV])</f>
        <v>0</v>
      </c>
      <c r="N11" s="22">
        <f>SUBTOTAL(109,tblReddito[DIC])</f>
        <v>0</v>
      </c>
      <c r="O11" s="22">
        <f>SUBTOTAL(109,tblReddito[TOTALE ANNO IN CORSO])</f>
        <v>50137</v>
      </c>
      <c r="P11" s="19"/>
    </row>
    <row r="12" spans="1:16" ht="21" customHeight="1" x14ac:dyDescent="0.2">
      <c r="A12" s="1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21" customHeight="1" x14ac:dyDescent="0.2">
      <c r="A13" s="1"/>
      <c r="B13" s="18" t="s">
        <v>34</v>
      </c>
      <c r="C13" s="17" t="s">
        <v>19</v>
      </c>
      <c r="D13" s="17" t="s">
        <v>20</v>
      </c>
      <c r="E13" s="17" t="s">
        <v>32</v>
      </c>
      <c r="F13" s="17" t="s">
        <v>21</v>
      </c>
      <c r="G13" s="17" t="s">
        <v>22</v>
      </c>
      <c r="H13" s="17" t="s">
        <v>23</v>
      </c>
      <c r="I13" s="17" t="s">
        <v>24</v>
      </c>
      <c r="J13" s="17" t="s">
        <v>25</v>
      </c>
      <c r="K13" s="17" t="s">
        <v>26</v>
      </c>
      <c r="L13" s="17" t="s">
        <v>27</v>
      </c>
      <c r="M13" s="17" t="s">
        <v>28</v>
      </c>
      <c r="N13" s="17" t="s">
        <v>29</v>
      </c>
      <c r="O13" s="17" t="s">
        <v>37</v>
      </c>
      <c r="P13" s="17" t="s">
        <v>30</v>
      </c>
    </row>
    <row r="14" spans="1:16" ht="21" customHeight="1" x14ac:dyDescent="0.2">
      <c r="A14" s="1"/>
      <c r="B14" s="12" t="s">
        <v>0</v>
      </c>
      <c r="C14" s="21">
        <v>1500</v>
      </c>
      <c r="D14" s="21">
        <v>1500</v>
      </c>
      <c r="E14" s="21">
        <v>1500</v>
      </c>
      <c r="F14" s="21">
        <v>1500</v>
      </c>
      <c r="G14" s="21">
        <v>1500</v>
      </c>
      <c r="H14" s="21">
        <v>1500</v>
      </c>
      <c r="I14" s="21">
        <v>1500</v>
      </c>
      <c r="J14" s="21">
        <v>1500</v>
      </c>
      <c r="K14" s="21">
        <v>1500</v>
      </c>
      <c r="L14" s="21">
        <v>1500</v>
      </c>
      <c r="M14" s="21"/>
      <c r="N14" s="21"/>
      <c r="O14" s="21">
        <f>SUM(tblSpese[[#This Row],[GEN]:[DIC]])</f>
        <v>15000</v>
      </c>
      <c r="P14" s="15"/>
    </row>
    <row r="15" spans="1:16" ht="21" customHeight="1" x14ac:dyDescent="0.2">
      <c r="A15" s="1"/>
      <c r="B15" s="12" t="s">
        <v>1</v>
      </c>
      <c r="C15" s="21">
        <v>250</v>
      </c>
      <c r="D15" s="21">
        <v>331</v>
      </c>
      <c r="E15" s="21">
        <v>299</v>
      </c>
      <c r="F15" s="21">
        <v>333</v>
      </c>
      <c r="G15" s="21">
        <v>324</v>
      </c>
      <c r="H15" s="21">
        <v>313</v>
      </c>
      <c r="I15" s="21">
        <v>338</v>
      </c>
      <c r="J15" s="21">
        <v>225</v>
      </c>
      <c r="K15" s="21">
        <v>258</v>
      </c>
      <c r="L15" s="21">
        <v>322</v>
      </c>
      <c r="M15" s="21"/>
      <c r="N15" s="21"/>
      <c r="O15" s="21">
        <f>SUM(tblSpese[[#This Row],[GEN]:[DIC]])</f>
        <v>2993</v>
      </c>
      <c r="P15" s="15"/>
    </row>
    <row r="16" spans="1:16" ht="21" customHeight="1" x14ac:dyDescent="0.2">
      <c r="A16" s="1"/>
      <c r="B16" s="12" t="s">
        <v>14</v>
      </c>
      <c r="C16" s="21">
        <v>345</v>
      </c>
      <c r="D16" s="21">
        <v>345</v>
      </c>
      <c r="E16" s="21">
        <v>345</v>
      </c>
      <c r="F16" s="21">
        <v>345</v>
      </c>
      <c r="G16" s="21">
        <v>345</v>
      </c>
      <c r="H16" s="21">
        <v>345</v>
      </c>
      <c r="I16" s="21">
        <v>345</v>
      </c>
      <c r="J16" s="21">
        <v>345</v>
      </c>
      <c r="K16" s="21">
        <v>345</v>
      </c>
      <c r="L16" s="21">
        <v>345</v>
      </c>
      <c r="M16" s="21"/>
      <c r="N16" s="21"/>
      <c r="O16" s="21">
        <f>SUM(tblSpese[[#This Row],[GEN]:[DIC]])</f>
        <v>3450</v>
      </c>
      <c r="P16" s="15"/>
    </row>
    <row r="17" spans="1:16" ht="21" customHeight="1" x14ac:dyDescent="0.2">
      <c r="A17" s="1"/>
      <c r="B17" s="12" t="s">
        <v>2</v>
      </c>
      <c r="C17" s="21">
        <v>120</v>
      </c>
      <c r="D17" s="21">
        <v>120</v>
      </c>
      <c r="E17" s="21">
        <v>120</v>
      </c>
      <c r="F17" s="21">
        <v>120</v>
      </c>
      <c r="G17" s="21">
        <v>120</v>
      </c>
      <c r="H17" s="21">
        <v>120</v>
      </c>
      <c r="I17" s="21">
        <v>120</v>
      </c>
      <c r="J17" s="21">
        <v>120</v>
      </c>
      <c r="K17" s="21">
        <v>120</v>
      </c>
      <c r="L17" s="21">
        <v>120</v>
      </c>
      <c r="M17" s="21"/>
      <c r="N17" s="21"/>
      <c r="O17" s="21">
        <f>SUM(tblSpese[[#This Row],[GEN]:[DIC]])</f>
        <v>1200</v>
      </c>
      <c r="P17" s="15"/>
    </row>
    <row r="18" spans="1:16" ht="21" customHeight="1" x14ac:dyDescent="0.2">
      <c r="A18" s="1"/>
      <c r="B18" s="12" t="s">
        <v>13</v>
      </c>
      <c r="C18" s="21">
        <v>50</v>
      </c>
      <c r="D18" s="21">
        <v>50</v>
      </c>
      <c r="E18" s="21">
        <v>50</v>
      </c>
      <c r="F18" s="21">
        <v>50</v>
      </c>
      <c r="G18" s="21">
        <v>50</v>
      </c>
      <c r="H18" s="21">
        <v>50</v>
      </c>
      <c r="I18" s="21">
        <v>50</v>
      </c>
      <c r="J18" s="21">
        <v>50</v>
      </c>
      <c r="K18" s="21">
        <v>50</v>
      </c>
      <c r="L18" s="21">
        <v>50</v>
      </c>
      <c r="M18" s="21"/>
      <c r="N18" s="21"/>
      <c r="O18" s="21">
        <f>SUM(tblSpese[[#This Row],[GEN]:[DIC]])</f>
        <v>500</v>
      </c>
      <c r="P18" s="15"/>
    </row>
    <row r="19" spans="1:16" ht="21" customHeight="1" x14ac:dyDescent="0.2">
      <c r="A19" s="1"/>
      <c r="B19" s="12" t="s">
        <v>15</v>
      </c>
      <c r="C19" s="21">
        <v>72</v>
      </c>
      <c r="D19" s="21">
        <v>70</v>
      </c>
      <c r="E19" s="21">
        <v>80</v>
      </c>
      <c r="F19" s="21">
        <v>70</v>
      </c>
      <c r="G19" s="21">
        <v>75</v>
      </c>
      <c r="H19" s="21">
        <v>80</v>
      </c>
      <c r="I19" s="21">
        <v>90</v>
      </c>
      <c r="J19" s="21">
        <v>73</v>
      </c>
      <c r="K19" s="21">
        <v>75</v>
      </c>
      <c r="L19" s="21">
        <v>70</v>
      </c>
      <c r="M19" s="21"/>
      <c r="N19" s="21"/>
      <c r="O19" s="21">
        <f>SUM(tblSpese[[#This Row],[GEN]:[DIC]])</f>
        <v>755</v>
      </c>
      <c r="P19" s="15"/>
    </row>
    <row r="20" spans="1:16" ht="21" customHeight="1" x14ac:dyDescent="0.2">
      <c r="A20" s="1"/>
      <c r="B20" s="12" t="s">
        <v>7</v>
      </c>
      <c r="C20" s="21">
        <v>60</v>
      </c>
      <c r="D20" s="21">
        <v>63</v>
      </c>
      <c r="E20" s="21">
        <v>65</v>
      </c>
      <c r="F20" s="21">
        <v>60</v>
      </c>
      <c r="G20" s="21">
        <v>65</v>
      </c>
      <c r="H20" s="21">
        <v>60</v>
      </c>
      <c r="I20" s="21">
        <v>63</v>
      </c>
      <c r="J20" s="21">
        <v>60</v>
      </c>
      <c r="K20" s="21">
        <v>63</v>
      </c>
      <c r="L20" s="21">
        <v>60</v>
      </c>
      <c r="M20" s="21"/>
      <c r="N20" s="21"/>
      <c r="O20" s="21">
        <f>SUM(tblSpese[[#This Row],[GEN]:[DIC]])</f>
        <v>619</v>
      </c>
      <c r="P20" s="15"/>
    </row>
    <row r="21" spans="1:16" ht="21" customHeight="1" x14ac:dyDescent="0.2">
      <c r="A21" s="1"/>
      <c r="B21" s="12" t="s">
        <v>8</v>
      </c>
      <c r="C21" s="21">
        <v>45</v>
      </c>
      <c r="D21" s="21">
        <v>45</v>
      </c>
      <c r="E21" s="21">
        <v>45</v>
      </c>
      <c r="F21" s="21">
        <v>45</v>
      </c>
      <c r="G21" s="21">
        <v>45</v>
      </c>
      <c r="H21" s="21">
        <v>45</v>
      </c>
      <c r="I21" s="21">
        <v>45</v>
      </c>
      <c r="J21" s="21">
        <v>45</v>
      </c>
      <c r="K21" s="21">
        <v>45</v>
      </c>
      <c r="L21" s="21">
        <v>45</v>
      </c>
      <c r="M21" s="21"/>
      <c r="N21" s="21"/>
      <c r="O21" s="21">
        <f>SUM(tblSpese[[#This Row],[GEN]:[DIC]])</f>
        <v>450</v>
      </c>
      <c r="P21" s="15"/>
    </row>
    <row r="22" spans="1:16" ht="21" customHeight="1" x14ac:dyDescent="0.2">
      <c r="A22" s="1"/>
      <c r="B22" s="12" t="s">
        <v>3</v>
      </c>
      <c r="C22" s="21">
        <v>155</v>
      </c>
      <c r="D22" s="21">
        <v>155</v>
      </c>
      <c r="E22" s="21">
        <v>158</v>
      </c>
      <c r="F22" s="21">
        <v>160</v>
      </c>
      <c r="G22" s="21">
        <v>165</v>
      </c>
      <c r="H22" s="21">
        <v>200</v>
      </c>
      <c r="I22" s="21">
        <v>340</v>
      </c>
      <c r="J22" s="21">
        <v>350</v>
      </c>
      <c r="K22" s="21">
        <v>240</v>
      </c>
      <c r="L22" s="21">
        <v>180</v>
      </c>
      <c r="M22" s="21"/>
      <c r="N22" s="21"/>
      <c r="O22" s="21">
        <f>SUM(tblSpese[[#This Row],[GEN]:[DIC]])</f>
        <v>2103</v>
      </c>
      <c r="P22" s="15"/>
    </row>
    <row r="23" spans="1:16" ht="21" customHeight="1" x14ac:dyDescent="0.2">
      <c r="A23" s="1"/>
      <c r="B23" s="12" t="s">
        <v>4</v>
      </c>
      <c r="C23" s="21">
        <v>35</v>
      </c>
      <c r="D23" s="21">
        <v>35</v>
      </c>
      <c r="E23" s="21">
        <v>37</v>
      </c>
      <c r="F23" s="21">
        <v>39</v>
      </c>
      <c r="G23" s="21">
        <v>45</v>
      </c>
      <c r="H23" s="21">
        <v>42</v>
      </c>
      <c r="I23" s="21">
        <v>42</v>
      </c>
      <c r="J23" s="21">
        <v>36</v>
      </c>
      <c r="K23" s="21">
        <v>38</v>
      </c>
      <c r="L23" s="21">
        <v>40</v>
      </c>
      <c r="M23" s="21"/>
      <c r="N23" s="21"/>
      <c r="O23" s="21">
        <f>SUM(tblSpese[[#This Row],[GEN]:[DIC]])</f>
        <v>389</v>
      </c>
      <c r="P23" s="15"/>
    </row>
    <row r="24" spans="1:16" ht="21" customHeight="1" x14ac:dyDescent="0.2">
      <c r="A24" s="1"/>
      <c r="B24" s="12" t="s">
        <v>5</v>
      </c>
      <c r="C24" s="21">
        <v>50</v>
      </c>
      <c r="D24" s="21">
        <v>45</v>
      </c>
      <c r="E24" s="21">
        <v>40</v>
      </c>
      <c r="F24" s="21">
        <v>40</v>
      </c>
      <c r="G24" s="21">
        <v>42</v>
      </c>
      <c r="H24" s="21">
        <v>50</v>
      </c>
      <c r="I24" s="21">
        <v>55</v>
      </c>
      <c r="J24" s="21">
        <v>40</v>
      </c>
      <c r="K24" s="21">
        <v>43</v>
      </c>
      <c r="L24" s="21">
        <v>30</v>
      </c>
      <c r="M24" s="21"/>
      <c r="N24" s="21"/>
      <c r="O24" s="21">
        <f>SUM(tblSpese[[#This Row],[GEN]:[DIC]])</f>
        <v>435</v>
      </c>
      <c r="P24" s="15"/>
    </row>
    <row r="25" spans="1:16" ht="21" customHeight="1" x14ac:dyDescent="0.2">
      <c r="A25" s="1"/>
      <c r="B25" s="12" t="s">
        <v>9</v>
      </c>
      <c r="C25" s="21">
        <v>123</v>
      </c>
      <c r="D25" s="21">
        <v>92</v>
      </c>
      <c r="E25" s="21">
        <v>58</v>
      </c>
      <c r="F25" s="21">
        <v>131</v>
      </c>
      <c r="G25" s="21">
        <v>46</v>
      </c>
      <c r="H25" s="21">
        <v>105</v>
      </c>
      <c r="I25" s="21">
        <v>84</v>
      </c>
      <c r="J25" s="21">
        <v>108</v>
      </c>
      <c r="K25" s="21">
        <v>132</v>
      </c>
      <c r="L25" s="21">
        <v>136</v>
      </c>
      <c r="M25" s="21"/>
      <c r="N25" s="21"/>
      <c r="O25" s="21">
        <f>SUM(tblSpese[[#This Row],[GEN]:[DIC]])</f>
        <v>1015</v>
      </c>
      <c r="P25" s="15"/>
    </row>
    <row r="26" spans="1:16" customFormat="1" ht="21" customHeight="1" x14ac:dyDescent="0.2">
      <c r="B26" s="12" t="s">
        <v>6</v>
      </c>
      <c r="C26" s="21">
        <v>550</v>
      </c>
      <c r="D26" s="21">
        <v>550</v>
      </c>
      <c r="E26" s="21">
        <v>550</v>
      </c>
      <c r="F26" s="21">
        <v>550</v>
      </c>
      <c r="G26" s="21">
        <v>550</v>
      </c>
      <c r="H26" s="21">
        <v>550</v>
      </c>
      <c r="I26" s="21">
        <v>550</v>
      </c>
      <c r="J26" s="21">
        <v>550</v>
      </c>
      <c r="K26" s="21">
        <v>550</v>
      </c>
      <c r="L26" s="21">
        <v>550</v>
      </c>
      <c r="M26" s="21"/>
      <c r="N26" s="21"/>
      <c r="O26" s="21">
        <f>SUM(tblSpese[[#This Row],[GEN]:[DIC]])</f>
        <v>5500</v>
      </c>
      <c r="P26" s="15"/>
    </row>
    <row r="27" spans="1:16" ht="21" customHeight="1" x14ac:dyDescent="0.2">
      <c r="A27" s="1"/>
      <c r="B27" s="12" t="s">
        <v>17</v>
      </c>
      <c r="C27" s="21">
        <v>200</v>
      </c>
      <c r="D27" s="21">
        <v>225</v>
      </c>
      <c r="E27" s="21">
        <v>300</v>
      </c>
      <c r="F27" s="21">
        <v>200</v>
      </c>
      <c r="G27" s="21">
        <v>200</v>
      </c>
      <c r="H27" s="21">
        <v>200</v>
      </c>
      <c r="I27" s="21">
        <v>250</v>
      </c>
      <c r="J27" s="21">
        <v>325</v>
      </c>
      <c r="K27" s="21">
        <v>200</v>
      </c>
      <c r="L27" s="21">
        <v>200</v>
      </c>
      <c r="M27" s="21"/>
      <c r="N27" s="21"/>
      <c r="O27" s="21">
        <f>SUM(tblSpese[[#This Row],[GEN]:[DIC]])</f>
        <v>2300</v>
      </c>
      <c r="P27" s="15"/>
    </row>
    <row r="28" spans="1:16" ht="21" customHeight="1" x14ac:dyDescent="0.2">
      <c r="B28" s="12" t="s">
        <v>35</v>
      </c>
      <c r="C28" s="23">
        <f>SUBTOTAL(109,tblSpese[GEN])</f>
        <v>3555</v>
      </c>
      <c r="D28" s="23">
        <f>SUBTOTAL(109,tblSpese[FEB])</f>
        <v>3626</v>
      </c>
      <c r="E28" s="23">
        <f>SUBTOTAL(109,tblSpese[MAR])</f>
        <v>3647</v>
      </c>
      <c r="F28" s="23">
        <f>SUBTOTAL(109,tblSpese[APR])</f>
        <v>3643</v>
      </c>
      <c r="G28" s="23">
        <f>SUBTOTAL(109,tblSpese[MAG])</f>
        <v>3572</v>
      </c>
      <c r="H28" s="23">
        <f>SUBTOTAL(109,tblSpese[GIU])</f>
        <v>3660</v>
      </c>
      <c r="I28" s="23">
        <f>SUBTOTAL(109,tblSpese[LUG])</f>
        <v>3872</v>
      </c>
      <c r="J28" s="23">
        <f>SUBTOTAL(109,tblSpese[AGO])</f>
        <v>3827</v>
      </c>
      <c r="K28" s="23">
        <f>SUBTOTAL(109,tblSpese[SET])</f>
        <v>3659</v>
      </c>
      <c r="L28" s="23">
        <f>SUBTOTAL(109,tblSpese[OTT])</f>
        <v>3648</v>
      </c>
      <c r="M28" s="23">
        <f>SUBTOTAL(109,tblSpese[NOV])</f>
        <v>0</v>
      </c>
      <c r="N28" s="23">
        <f>SUBTOTAL(109,tblSpese[DIC])</f>
        <v>0</v>
      </c>
      <c r="O28" s="23">
        <f>SUBTOTAL(109,tblSpese[TOTALE ANNO IN CORSO])</f>
        <v>36709</v>
      </c>
      <c r="P28" s="19"/>
    </row>
  </sheetData>
  <mergeCells count="1">
    <mergeCell ref="B12:P12"/>
  </mergeCells>
  <printOptions horizontalCentered="1"/>
  <pageMargins left="0.25" right="0.25" top="0.75" bottom="0.75" header="0.3" footer="0.3"/>
  <pageSetup scale="68" fitToHeight="0" orientation="landscape" r:id="rId1"/>
  <headerFooter differentFirst="1">
    <oddFooter>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'Budget famigliare'!C28:N28</xm:f>
              <xm:sqref>P28</xm:sqref>
            </x14:sparkline>
          </x14:sparklines>
        </x14:sparklineGroup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'Budget famigliare'!C11:N11</xm:f>
              <xm:sqref>P11</xm:sqref>
            </x14:sparkline>
          </x14:sparklines>
        </x14:sparklineGroup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'Budget famigliare'!C5:N5</xm:f>
              <xm:sqref>P5</xm:sqref>
            </x14:sparkline>
          </x14:sparklines>
        </x14:sparklineGroup>
        <x14:sparklineGroup displayEmptyCellsAs="gap" markers="1" high="1" low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rgb="FF92D050"/>
          <x14:colorLow rgb="FFFF0000"/>
          <x14:sparklines>
            <x14:sparkline>
              <xm:f>'Budget famigliare'!C8:N8</xm:f>
              <xm:sqref>P8</xm:sqref>
            </x14:sparkline>
            <x14:sparkline>
              <xm:f>'Budget famigliare'!C9:N9</xm:f>
              <xm:sqref>P9</xm:sqref>
            </x14:sparkline>
            <x14:sparkline>
              <xm:f>'Budget famigliare'!C10:N10</xm:f>
              <xm:sqref>P10</xm:sqref>
            </x14:sparkline>
          </x14:sparklines>
        </x14:sparklineGroup>
        <x14:sparklineGroup displayEmptyCellsAs="span" markers="1" high="1" low="1" displayHidden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theme="5"/>
          <x14:colorLow rgb="FFFF0000"/>
          <x14:sparklines>
            <x14:sparkline>
              <xm:f>'Budget famigliare'!C14:N14</xm:f>
              <xm:sqref>P14</xm:sqref>
            </x14:sparkline>
            <x14:sparkline>
              <xm:f>'Budget famigliare'!C15:N15</xm:f>
              <xm:sqref>P15</xm:sqref>
            </x14:sparkline>
            <x14:sparkline>
              <xm:f>'Budget famigliare'!C16:N16</xm:f>
              <xm:sqref>P16</xm:sqref>
            </x14:sparkline>
            <x14:sparkline>
              <xm:f>'Budget famigliare'!C17:N17</xm:f>
              <xm:sqref>P17</xm:sqref>
            </x14:sparkline>
            <x14:sparkline>
              <xm:f>'Budget famigliare'!C18:N18</xm:f>
              <xm:sqref>P18</xm:sqref>
            </x14:sparkline>
            <x14:sparkline>
              <xm:f>'Budget famigliare'!C19:N19</xm:f>
              <xm:sqref>P19</xm:sqref>
            </x14:sparkline>
            <x14:sparkline>
              <xm:f>'Budget famigliare'!C20:N20</xm:f>
              <xm:sqref>P20</xm:sqref>
            </x14:sparkline>
            <x14:sparkline>
              <xm:f>'Budget famigliare'!C21:N21</xm:f>
              <xm:sqref>P21</xm:sqref>
            </x14:sparkline>
            <x14:sparkline>
              <xm:f>'Budget famigliare'!C22:N22</xm:f>
              <xm:sqref>P22</xm:sqref>
            </x14:sparkline>
            <x14:sparkline>
              <xm:f>'Budget famigliare'!C23:N23</xm:f>
              <xm:sqref>P23</xm:sqref>
            </x14:sparkline>
            <x14:sparkline>
              <xm:f>'Budget famigliare'!C24:N24</xm:f>
              <xm:sqref>P24</xm:sqref>
            </x14:sparkline>
            <x14:sparkline>
              <xm:f>'Budget famigliare'!C25:N25</xm:f>
              <xm:sqref>P25</xm:sqref>
            </x14:sparkline>
            <x14:sparkline>
              <xm:f>'Budget famigliare'!C26:N26</xm:f>
              <xm:sqref>P26</xm:sqref>
            </x14:sparkline>
            <x14:sparkline>
              <xm:f>'Budget famigliare'!C27:N27</xm:f>
              <xm:sqref>P27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7851d254-ce09-43b6-8d90-072588e7901c" xsi:nil="true"/>
    <AssetExpire xmlns="7851d254-ce09-43b6-8d90-072588e7901c">2029-01-01T08:00:00+00:00</AssetExpire>
    <CampaignTagsTaxHTField0 xmlns="7851d254-ce09-43b6-8d90-072588e7901c">
      <Terms xmlns="http://schemas.microsoft.com/office/infopath/2007/PartnerControls"/>
    </CampaignTagsTaxHTField0>
    <IntlLangReviewDate xmlns="7851d254-ce09-43b6-8d90-072588e7901c" xsi:nil="true"/>
    <TPFriendlyName xmlns="7851d254-ce09-43b6-8d90-072588e7901c" xsi:nil="true"/>
    <IntlLangReview xmlns="7851d254-ce09-43b6-8d90-072588e7901c">false</IntlLangReview>
    <LocLastLocAttemptVersionLookup xmlns="7851d254-ce09-43b6-8d90-072588e7901c">845871</LocLastLocAttemptVersionLookup>
    <PolicheckWords xmlns="7851d254-ce09-43b6-8d90-072588e7901c" xsi:nil="true"/>
    <SubmitterId xmlns="7851d254-ce09-43b6-8d90-072588e7901c" xsi:nil="true"/>
    <AcquiredFrom xmlns="7851d254-ce09-43b6-8d90-072588e7901c">Internal MS</AcquiredFrom>
    <EditorialStatus xmlns="7851d254-ce09-43b6-8d90-072588e7901c" xsi:nil="true"/>
    <Markets xmlns="7851d254-ce09-43b6-8d90-072588e7901c"/>
    <OriginAsset xmlns="7851d254-ce09-43b6-8d90-072588e7901c" xsi:nil="true"/>
    <AssetStart xmlns="7851d254-ce09-43b6-8d90-072588e7901c">2012-06-28T22:26:37+00:00</AssetStart>
    <FriendlyTitle xmlns="7851d254-ce09-43b6-8d90-072588e7901c" xsi:nil="true"/>
    <MarketSpecific xmlns="7851d254-ce09-43b6-8d90-072588e7901c">false</MarketSpecific>
    <TPNamespace xmlns="7851d254-ce09-43b6-8d90-072588e7901c" xsi:nil="true"/>
    <PublishStatusLookup xmlns="7851d254-ce09-43b6-8d90-072588e7901c">
      <Value>396233</Value>
    </PublishStatusLookup>
    <APAuthor xmlns="7851d254-ce09-43b6-8d90-072588e7901c">
      <UserInfo>
        <DisplayName/>
        <AccountId>2566</AccountId>
        <AccountType/>
      </UserInfo>
    </APAuthor>
    <TPCommandLine xmlns="7851d254-ce09-43b6-8d90-072588e7901c" xsi:nil="true"/>
    <IntlLangReviewer xmlns="7851d254-ce09-43b6-8d90-072588e7901c" xsi:nil="true"/>
    <OpenTemplate xmlns="7851d254-ce09-43b6-8d90-072588e7901c">true</OpenTemplate>
    <CSXSubmissionDate xmlns="7851d254-ce09-43b6-8d90-072588e7901c" xsi:nil="true"/>
    <TaxCatchAll xmlns="7851d254-ce09-43b6-8d90-072588e7901c"/>
    <Manager xmlns="7851d254-ce09-43b6-8d90-072588e7901c" xsi:nil="true"/>
    <NumericId xmlns="7851d254-ce09-43b6-8d90-072588e7901c" xsi:nil="true"/>
    <ParentAssetId xmlns="7851d254-ce09-43b6-8d90-072588e7901c" xsi:nil="true"/>
    <OriginalSourceMarket xmlns="7851d254-ce09-43b6-8d90-072588e7901c">english</OriginalSourceMarket>
    <ApprovalStatus xmlns="7851d254-ce09-43b6-8d90-072588e7901c">InProgress</ApprovalStatus>
    <TPComponent xmlns="7851d254-ce09-43b6-8d90-072588e7901c" xsi:nil="true"/>
    <EditorialTags xmlns="7851d254-ce09-43b6-8d90-072588e7901c" xsi:nil="true"/>
    <TPExecutable xmlns="7851d254-ce09-43b6-8d90-072588e7901c" xsi:nil="true"/>
    <TPLaunchHelpLink xmlns="7851d254-ce09-43b6-8d90-072588e7901c" xsi:nil="true"/>
    <LocComments xmlns="7851d254-ce09-43b6-8d90-072588e7901c" xsi:nil="true"/>
    <LocRecommendedHandoff xmlns="7851d254-ce09-43b6-8d90-072588e7901c" xsi:nil="true"/>
    <SourceTitle xmlns="7851d254-ce09-43b6-8d90-072588e7901c" xsi:nil="true"/>
    <CSXUpdate xmlns="7851d254-ce09-43b6-8d90-072588e7901c">false</CSXUpdate>
    <IntlLocPriority xmlns="7851d254-ce09-43b6-8d90-072588e7901c" xsi:nil="true"/>
    <UAProjectedTotalWords xmlns="7851d254-ce09-43b6-8d90-072588e7901c" xsi:nil="true"/>
    <AssetType xmlns="7851d254-ce09-43b6-8d90-072588e7901c" xsi:nil="true"/>
    <MachineTranslated xmlns="7851d254-ce09-43b6-8d90-072588e7901c">false</MachineTranslated>
    <OutputCachingOn xmlns="7851d254-ce09-43b6-8d90-072588e7901c">false</OutputCachingOn>
    <TemplateStatus xmlns="7851d254-ce09-43b6-8d90-072588e7901c">Complete</TemplateStatus>
    <IsSearchable xmlns="7851d254-ce09-43b6-8d90-072588e7901c">false</IsSearchable>
    <ContentItem xmlns="7851d254-ce09-43b6-8d90-072588e7901c" xsi:nil="true"/>
    <HandoffToMSDN xmlns="7851d254-ce09-43b6-8d90-072588e7901c" xsi:nil="true"/>
    <ShowIn xmlns="7851d254-ce09-43b6-8d90-072588e7901c">Show everywhere</ShowIn>
    <ThumbnailAssetId xmlns="7851d254-ce09-43b6-8d90-072588e7901c" xsi:nil="true"/>
    <UALocComments xmlns="7851d254-ce09-43b6-8d90-072588e7901c" xsi:nil="true"/>
    <UALocRecommendation xmlns="7851d254-ce09-43b6-8d90-072588e7901c">Localize</UALocRecommendation>
    <LastModifiedDateTime xmlns="7851d254-ce09-43b6-8d90-072588e7901c" xsi:nil="true"/>
    <LegacyData xmlns="7851d254-ce09-43b6-8d90-072588e7901c" xsi:nil="true"/>
    <LocManualTestRequired xmlns="7851d254-ce09-43b6-8d90-072588e7901c">false</LocManualTestRequired>
    <LocMarketGroupTiers2 xmlns="7851d254-ce09-43b6-8d90-072588e7901c" xsi:nil="true"/>
    <ClipArtFilename xmlns="7851d254-ce09-43b6-8d90-072588e7901c" xsi:nil="true"/>
    <TPApplication xmlns="7851d254-ce09-43b6-8d90-072588e7901c" xsi:nil="true"/>
    <CSXHash xmlns="7851d254-ce09-43b6-8d90-072588e7901c" xsi:nil="true"/>
    <DirectSourceMarket xmlns="7851d254-ce09-43b6-8d90-072588e7901c">english</DirectSourceMarket>
    <PrimaryImageGen xmlns="7851d254-ce09-43b6-8d90-072588e7901c">false</PrimaryImageGen>
    <PlannedPubDate xmlns="7851d254-ce09-43b6-8d90-072588e7901c" xsi:nil="true"/>
    <CSXSubmissionMarket xmlns="7851d254-ce09-43b6-8d90-072588e7901c" xsi:nil="true"/>
    <Downloads xmlns="7851d254-ce09-43b6-8d90-072588e7901c">0</Downloads>
    <ArtSampleDocs xmlns="7851d254-ce09-43b6-8d90-072588e7901c" xsi:nil="true"/>
    <TrustLevel xmlns="7851d254-ce09-43b6-8d90-072588e7901c">1 Microsoft Managed Content</TrustLevel>
    <BlockPublish xmlns="7851d254-ce09-43b6-8d90-072588e7901c">false</BlockPublish>
    <TPLaunchHelpLinkType xmlns="7851d254-ce09-43b6-8d90-072588e7901c">Template</TPLaunchHelpLinkType>
    <LocalizationTagsTaxHTField0 xmlns="7851d254-ce09-43b6-8d90-072588e7901c">
      <Terms xmlns="http://schemas.microsoft.com/office/infopath/2007/PartnerControls"/>
    </LocalizationTagsTaxHTField0>
    <BusinessGroup xmlns="7851d254-ce09-43b6-8d90-072588e7901c" xsi:nil="true"/>
    <Providers xmlns="7851d254-ce09-43b6-8d90-072588e7901c" xsi:nil="true"/>
    <TemplateTemplateType xmlns="7851d254-ce09-43b6-8d90-072588e7901c">Excel Spreadsheet Template</TemplateTemplateType>
    <TimesCloned xmlns="7851d254-ce09-43b6-8d90-072588e7901c" xsi:nil="true"/>
    <TPAppVersion xmlns="7851d254-ce09-43b6-8d90-072588e7901c" xsi:nil="true"/>
    <VoteCount xmlns="7851d254-ce09-43b6-8d90-072588e7901c" xsi:nil="true"/>
    <FeatureTagsTaxHTField0 xmlns="7851d254-ce09-43b6-8d90-072588e7901c">
      <Terms xmlns="http://schemas.microsoft.com/office/infopath/2007/PartnerControls"/>
    </FeatureTagsTaxHTField0>
    <Provider xmlns="7851d254-ce09-43b6-8d90-072588e7901c" xsi:nil="true"/>
    <UACurrentWords xmlns="7851d254-ce09-43b6-8d90-072588e7901c" xsi:nil="true"/>
    <AssetId xmlns="7851d254-ce09-43b6-8d90-072588e7901c">TP102929965</AssetId>
    <TPClientViewer xmlns="7851d254-ce09-43b6-8d90-072588e7901c" xsi:nil="true"/>
    <DSATActionTaken xmlns="7851d254-ce09-43b6-8d90-072588e7901c" xsi:nil="true"/>
    <APEditor xmlns="7851d254-ce09-43b6-8d90-072588e7901c">
      <UserInfo>
        <DisplayName/>
        <AccountId xsi:nil="true"/>
        <AccountType/>
      </UserInfo>
    </APEditor>
    <TPInstallLocation xmlns="7851d254-ce09-43b6-8d90-072588e7901c" xsi:nil="true"/>
    <OOCacheId xmlns="7851d254-ce09-43b6-8d90-072588e7901c" xsi:nil="true"/>
    <IsDeleted xmlns="7851d254-ce09-43b6-8d90-072588e7901c">false</IsDeleted>
    <PublishTargets xmlns="7851d254-ce09-43b6-8d90-072588e7901c">OfficeOnlineVNext</PublishTargets>
    <ApprovalLog xmlns="7851d254-ce09-43b6-8d90-072588e7901c" xsi:nil="true"/>
    <BugNumber xmlns="7851d254-ce09-43b6-8d90-072588e7901c" xsi:nil="true"/>
    <CrawlForDependencies xmlns="7851d254-ce09-43b6-8d90-072588e7901c">false</CrawlForDependencies>
    <InternalTagsTaxHTField0 xmlns="7851d254-ce09-43b6-8d90-072588e7901c">
      <Terms xmlns="http://schemas.microsoft.com/office/infopath/2007/PartnerControls"/>
    </InternalTagsTaxHTField0>
    <LastHandOff xmlns="7851d254-ce09-43b6-8d90-072588e7901c" xsi:nil="true"/>
    <Milestone xmlns="7851d254-ce09-43b6-8d90-072588e7901c" xsi:nil="true"/>
    <OriginalRelease xmlns="7851d254-ce09-43b6-8d90-072588e7901c">15</OriginalRelease>
    <RecommendationsModifier xmlns="7851d254-ce09-43b6-8d90-072588e7901c" xsi:nil="true"/>
    <ScenarioTagsTaxHTField0 xmlns="7851d254-ce09-43b6-8d90-072588e7901c">
      <Terms xmlns="http://schemas.microsoft.com/office/infopath/2007/PartnerControls"/>
    </ScenarioTagsTaxHTField0>
    <UANotes xmlns="7851d254-ce09-43b6-8d90-072588e790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3BA9932-0216-4A9C-8EE2-299BC1A2F36C}"/>
</file>

<file path=customXml/itemProps2.xml><?xml version="1.0" encoding="utf-8"?>
<ds:datastoreItem xmlns:ds="http://schemas.openxmlformats.org/officeDocument/2006/customXml" ds:itemID="{7BCA15C1-3827-4217-A448-03C920E3BB2F}"/>
</file>

<file path=customXml/itemProps3.xml><?xml version="1.0" encoding="utf-8"?>
<ds:datastoreItem xmlns:ds="http://schemas.openxmlformats.org/officeDocument/2006/customXml" ds:itemID="{F25E1ED9-A64D-4557-A31C-3D71608F23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Budget famigliare</vt:lpstr>
      <vt:lpstr>AnnoBudget</vt:lpstr>
      <vt:lpstr>'Budget famigliare'!Titoli_stampa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2011-05-16T20:41:26Z</dcterms:created>
  <dcterms:modified xsi:type="dcterms:W3CDTF">2012-09-06T04:26:30Z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0x010100FB888328A8731147A9E2416CA6C7A65B0400DC6FA6ECFB23F54F9F45EE586A6D0A65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