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 codeName="ThisWorkbook"/>
  <bookViews>
    <workbookView xWindow="0" yWindow="0" windowWidth="0" windowHeight="0"/>
  </bookViews>
  <sheets>
    <sheet name="Declaração de Fluxo Monetário" sheetId="1" r:id="rId1"/>
  </sheets>
  <definedNames>
    <definedName name="DataInícioAnoFiscal">'Declaração de Fluxo Monetário'!$B$4</definedName>
  </definedNames>
  <calcPr calcId="15251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E46" i="1" l="1"/>
  <c r="F46" i="1"/>
  <c r="G46" i="1"/>
  <c r="H46" i="1"/>
  <c r="I46" i="1"/>
  <c r="J46" i="1"/>
  <c r="K46" i="1"/>
  <c r="L46" i="1"/>
  <c r="M46" i="1"/>
  <c r="N46" i="1"/>
  <c r="O46" i="1"/>
  <c r="P46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D45" i="1"/>
  <c r="R41" i="1"/>
  <c r="R42" i="1"/>
  <c r="R45" i="1" s="1"/>
  <c r="R43" i="1"/>
  <c r="R44" i="1"/>
  <c r="R40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D13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6" i="1"/>
  <c r="R10" i="1"/>
  <c r="R11" i="1"/>
  <c r="R9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R12" i="1" l="1"/>
  <c r="R37" i="1"/>
  <c r="E4" i="1" l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D48" i="1" l="1"/>
  <c r="E6" i="1" s="1"/>
  <c r="R46" i="1"/>
  <c r="E13" i="1" l="1"/>
  <c r="E48" i="1" s="1"/>
  <c r="F6" i="1" s="1"/>
  <c r="F13" i="1" s="1"/>
  <c r="F48" i="1" s="1"/>
  <c r="G6" i="1" s="1"/>
  <c r="G13" i="1" l="1"/>
  <c r="G48" i="1" s="1"/>
  <c r="H6" i="1" s="1"/>
  <c r="H13" i="1" l="1"/>
  <c r="H48" i="1" s="1"/>
  <c r="I6" i="1" s="1"/>
  <c r="I13" i="1" l="1"/>
  <c r="I48" i="1" s="1"/>
  <c r="J6" i="1" s="1"/>
  <c r="J13" i="1" l="1"/>
  <c r="J48" i="1" s="1"/>
  <c r="K6" i="1" s="1"/>
  <c r="K13" i="1" l="1"/>
  <c r="K48" i="1" s="1"/>
  <c r="L6" i="1" s="1"/>
  <c r="L13" i="1" l="1"/>
  <c r="L48" i="1" s="1"/>
  <c r="M6" i="1" s="1"/>
  <c r="M13" i="1" l="1"/>
  <c r="M48" i="1" s="1"/>
  <c r="N6" i="1" s="1"/>
  <c r="N13" i="1" l="1"/>
  <c r="N48" i="1" s="1"/>
  <c r="O6" i="1" s="1"/>
  <c r="O13" i="1" l="1"/>
  <c r="O48" i="1" s="1"/>
  <c r="P6" i="1" s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<sst xmlns="http://schemas.openxmlformats.org/spreadsheetml/2006/main" count="45" uniqueCount="40">
  <si>
    <t>Dinheiro em Caixa (início do mês)</t>
  </si>
  <si>
    <t>Vendas a Dinheiro</t>
  </si>
  <si>
    <t>Coletas de contas de crédito</t>
  </si>
  <si>
    <t>Empréstimo/Outra injeção de capital</t>
  </si>
  <si>
    <t>Dinheiro Total Disponível (antes do fecho)</t>
  </si>
  <si>
    <t>Compras (mercadoria)</t>
  </si>
  <si>
    <t>Compras (especificar)</t>
  </si>
  <si>
    <t>Salários brutos (quantias exatas)</t>
  </si>
  <si>
    <t>Custos salariais (impostos, etc.)</t>
  </si>
  <si>
    <t>Serviços externos</t>
  </si>
  <si>
    <t>Consumíveis (escritório e oper.)</t>
  </si>
  <si>
    <t>Reparações e manutenções</t>
  </si>
  <si>
    <t>Publicidade</t>
  </si>
  <si>
    <t>Veículo, entregas e viagens</t>
  </si>
  <si>
    <t>Contabilidade e Jurídico</t>
  </si>
  <si>
    <t>Aluguer</t>
  </si>
  <si>
    <t>Telefone</t>
  </si>
  <si>
    <t>Utilitários</t>
  </si>
  <si>
    <t>Seguro</t>
  </si>
  <si>
    <t>Impostos (imobiliário, etc.)</t>
  </si>
  <si>
    <t>Juros</t>
  </si>
  <si>
    <t>Outras despesas (especificar)</t>
  </si>
  <si>
    <t>Outros (especificar)</t>
  </si>
  <si>
    <t>Diversos</t>
  </si>
  <si>
    <t>Pagamento principal de empréstimo</t>
  </si>
  <si>
    <t>Compra de capital (especificar)</t>
  </si>
  <si>
    <t>Outros custos de arranque</t>
  </si>
  <si>
    <t>Posição de Caixa (final do mês)</t>
  </si>
  <si>
    <t>Total</t>
  </si>
  <si>
    <t>Recebimentos de Caixa</t>
  </si>
  <si>
    <t>Numerário Pago</t>
  </si>
  <si>
    <t>Numerário Pago (Sem Lucro nem Prejuízo)</t>
  </si>
  <si>
    <t>Numerário Pago Total</t>
  </si>
  <si>
    <t>Início do ano fiscal:</t>
  </si>
  <si>
    <t>EST</t>
  </si>
  <si>
    <t>Item EST</t>
  </si>
  <si>
    <t>(Pré) Arranque</t>
  </si>
  <si>
    <t>Reserva e/ou caução</t>
  </si>
  <si>
    <t>Levantamento dos proprietários</t>
  </si>
  <si>
    <r>
      <t xml:space="preserve">Fluxo Monetário </t>
    </r>
    <r>
      <rPr>
        <b/>
        <sz val="28"/>
        <color theme="1" tint="0.14999847407452621"/>
        <rFont val="Franklin Gothic Medium"/>
        <family val="2"/>
        <scheme val="major"/>
      </rPr>
      <t>Declaração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</si>
</sst>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"/>
    <numFmt numFmtId="165" formatCode="dd"/>
    <numFmt numFmtId="166" formatCode="0_);\-0_)"/>
    <numFmt numFmtId="168" formatCode="dd\-mm\-yyyy"/>
  </numFmts>
  <fonts count="17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scheme val="minor"/>
    </font>
    <font>
      <sz val="10"/>
      <color theme="1" tint="0.14996795556505021"/>
      <name val="Franklin Gothic Medium"/>
      <scheme val="minor"/>
    </font>
    <font>
      <b/>
      <sz val="11"/>
      <color theme="4" tint="-0.249977111117893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</cellStyleXfs>
  <cellXfs count="57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9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9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9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8" fillId="0" borderId="2" xfId="6">
      <alignment horizontal="right" vertical="center" wrapText="1" indent="1"/>
    </xf>
    <xf numFmtId="166" fontId="9" fillId="3" borderId="11" xfId="2" applyNumberFormat="1" applyFill="1" applyBorder="1" applyAlignment="1">
      <alignment horizontal="left" vertical="center"/>
    </xf>
    <xf numFmtId="0" fontId="12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0" fillId="2" borderId="6" xfId="0" applyNumberForma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 indent="1"/>
    </xf>
  </cellXfs>
  <cellStyles count="7">
    <cellStyle name="Cabeçalho 1" xfId="2" builtinId="16" customBuiltin="1"/>
    <cellStyle name="Cabeçalho 2" xfId="3" builtinId="17" customBuiltin="1"/>
    <cellStyle name="Cabeçalho 3" xfId="4" builtinId="18" customBuiltin="1"/>
    <cellStyle name="Month" xfId="6"/>
    <cellStyle name="Normal" xfId="0" builtinId="0" customBuiltin="1"/>
    <cellStyle name="Título" xfId="1" builtinId="15" customBuiltin="1"/>
    <cellStyle name="Totals" xfId="5"/>
  </cellStyles>
  <dxfs count="1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medium">
          <color theme="4" tint="0.39994506668294322"/>
        </bottom>
      </border>
    </dxf>
    <dxf>
      <numFmt numFmtId="0" formatCode="General"/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cibosEmDinheiro" displayName="RecibosEmDinheiro" ref="B9:S12" headerRowCount="0" totalsRowCount="1">
  <tableColumns count="18">
    <tableColumn id="1" name="Itens" totalsRowLabel="Total" headerRowDxfId="111" dataDxfId="110" totalsRowDxfId="109"/>
    <tableColumn id="17" name="Coluna2" headerRowDxfId="108" dataDxfId="107" totalsRowDxfId="106"/>
    <tableColumn id="2" name="Período 0" totalsRowFunction="sum" dataDxfId="105" totalsRowDxfId="104"/>
    <tableColumn id="3" name="Período 1" totalsRowFunction="sum" dataDxfId="103" totalsRowDxfId="102"/>
    <tableColumn id="4" name="Período 2" totalsRowFunction="sum" dataDxfId="101" totalsRowDxfId="100"/>
    <tableColumn id="5" name="Período 3" totalsRowFunction="sum" dataDxfId="99" totalsRowDxfId="98"/>
    <tableColumn id="6" name="Período 4" totalsRowFunction="sum" dataDxfId="97" totalsRowDxfId="96"/>
    <tableColumn id="7" name="Período 5" totalsRowFunction="sum" dataDxfId="95" totalsRowDxfId="94"/>
    <tableColumn id="8" name="Período 6" totalsRowFunction="sum" dataDxfId="93" totalsRowDxfId="92"/>
    <tableColumn id="9" name="Período 7" totalsRowFunction="sum" dataDxfId="91" totalsRowDxfId="90"/>
    <tableColumn id="10" name="Período 8" totalsRowFunction="sum" dataDxfId="89" totalsRowDxfId="88"/>
    <tableColumn id="11" name="Período 9" totalsRowFunction="sum" dataDxfId="87" totalsRowDxfId="86"/>
    <tableColumn id="12" name="Período 10" totalsRowFunction="sum" dataDxfId="85" totalsRowDxfId="84"/>
    <tableColumn id="13" name="Período 11" totalsRowFunction="sum" dataDxfId="83" totalsRowDxfId="82"/>
    <tableColumn id="14" name="Período 12" totalsRowFunction="sum" dataDxfId="81" totalsRowDxfId="80"/>
    <tableColumn id="18" name="Coluna3" dataDxfId="79" totalsRowDxfId="78"/>
    <tableColumn id="15" name="Total" totalsRowFunction="sum" dataDxfId="77" totalsRowDxfId="76">
      <calculatedColumnFormula>SUM(RecibosEmDinheiro[[#This Row],[Período 0]:[Período 12]])</calculatedColumnFormula>
    </tableColumn>
    <tableColumn id="16" name="Coluna1" totalsRowDxfId="7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Recebimentos de Caixa" altTextSummary="Recebimentos de caixa por um período de 12 meses com início no primeiro mês do ano fiscal, juntamente com um montante global calculado."/>
    </ext>
  </extLst>
</table>
</file>

<file path=xl/tables/table2.xml><?xml version="1.0" encoding="utf-8"?>
<table xmlns="http://schemas.openxmlformats.org/spreadsheetml/2006/main" id="2" name="PagoEmDinheiro" displayName="PagoEmDinheiro" ref="B16:S37" headerRowCount="0" totalsRowCount="1">
  <tableColumns count="18">
    <tableColumn id="1" name="Itens" totalsRowLabel="Total" headerRowDxfId="74" dataDxfId="73" totalsRowDxfId="72"/>
    <tableColumn id="17" name="Coluna2" headerRowDxfId="71" dataDxfId="70" totalsRowDxfId="69"/>
    <tableColumn id="2" name="Período 0" totalsRowFunction="sum" dataDxfId="68" totalsRowDxfId="67"/>
    <tableColumn id="3" name="Período 1" totalsRowFunction="sum" dataDxfId="66" totalsRowDxfId="65"/>
    <tableColumn id="4" name="Período 2" totalsRowFunction="sum" dataDxfId="64" totalsRowDxfId="63"/>
    <tableColumn id="5" name="Período 3" totalsRowFunction="sum" dataDxfId="62" totalsRowDxfId="61"/>
    <tableColumn id="6" name="Período 4" totalsRowFunction="sum" dataDxfId="60" totalsRowDxfId="59"/>
    <tableColumn id="7" name="Período 5" totalsRowFunction="sum" dataDxfId="58" totalsRowDxfId="57"/>
    <tableColumn id="8" name="Período 6" totalsRowFunction="sum" dataDxfId="56" totalsRowDxfId="55"/>
    <tableColumn id="9" name="Período 7" totalsRowFunction="sum" dataDxfId="54" totalsRowDxfId="53"/>
    <tableColumn id="10" name="Período 8" totalsRowFunction="sum" dataDxfId="52" totalsRowDxfId="51"/>
    <tableColumn id="11" name="Período 9" totalsRowFunction="sum" dataDxfId="50" totalsRowDxfId="49"/>
    <tableColumn id="12" name="Período 10" totalsRowFunction="sum" dataDxfId="48" totalsRowDxfId="47"/>
    <tableColumn id="13" name="Período 11" totalsRowFunction="sum" dataDxfId="46" totalsRowDxfId="45"/>
    <tableColumn id="14" name="Período 12" totalsRowFunction="sum" dataDxfId="44" totalsRowDxfId="43"/>
    <tableColumn id="18" name="Coluna3" dataDxfId="42" totalsRowDxfId="41"/>
    <tableColumn id="15" name="Total" totalsRowFunction="sum" dataDxfId="40" totalsRowDxfId="39">
      <calculatedColumnFormula>SUM(PagoEmDinheiro[[#This Row],[Período 0]:[Período 12]])</calculatedColumnFormula>
    </tableColumn>
    <tableColumn id="16" name="Coluna1" dataDxfId="38" totalsRowDxfId="37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Numerário Pago" altTextSummary="Numerários pagos por um período de 12 meses com início no primeiro mês do ano fiscal, juntamente com um montante global calculado."/>
    </ext>
  </extLst>
</table>
</file>

<file path=xl/tables/table3.xml><?xml version="1.0" encoding="utf-8"?>
<table xmlns="http://schemas.openxmlformats.org/spreadsheetml/2006/main" id="3" name="PagoEmDinheiro2" displayName="PagoEmDinheiro2" ref="B40:S45" headerRowCount="0" totalsRowCount="1">
  <tableColumns count="18">
    <tableColumn id="1" name="Itens" totalsRowLabel="Total" headerRowDxfId="36" dataDxfId="35" totalsRowDxfId="34"/>
    <tableColumn id="17" name="Coluna2" headerRowDxfId="33" dataDxfId="32" totalsRowDxfId="31"/>
    <tableColumn id="2" name="Período 0" totalsRowFunction="sum" dataDxfId="30" totalsRowDxfId="29"/>
    <tableColumn id="3" name="Período 1" totalsRowFunction="sum" dataDxfId="28" totalsRowDxfId="27"/>
    <tableColumn id="4" name="Período 2" totalsRowFunction="sum" dataDxfId="26" totalsRowDxfId="25"/>
    <tableColumn id="5" name="Período 3" totalsRowFunction="sum" dataDxfId="24" totalsRowDxfId="23"/>
    <tableColumn id="6" name="Período 4" totalsRowFunction="sum" dataDxfId="22" totalsRowDxfId="21"/>
    <tableColumn id="7" name="Período 5" totalsRowFunction="sum" dataDxfId="20" totalsRowDxfId="19"/>
    <tableColumn id="8" name="Período 6" totalsRowFunction="sum" dataDxfId="18" totalsRowDxfId="17"/>
    <tableColumn id="9" name="Período 7" totalsRowFunction="sum" dataDxfId="16" totalsRowDxfId="15"/>
    <tableColumn id="10" name="Período 8" totalsRowFunction="sum" dataDxfId="14" totalsRowDxfId="13"/>
    <tableColumn id="11" name="Período 9" totalsRowFunction="sum" dataDxfId="12" totalsRowDxfId="11"/>
    <tableColumn id="12" name="Período 10" totalsRowFunction="sum" dataDxfId="10" totalsRowDxfId="9"/>
    <tableColumn id="13" name="Período 11" totalsRowFunction="sum" dataDxfId="8" totalsRowDxfId="7"/>
    <tableColumn id="14" name="Período 12" totalsRowFunction="sum" dataDxfId="6" totalsRowDxfId="5"/>
    <tableColumn id="18" name="Coluna3" dataDxfId="4" totalsRowDxfId="3"/>
    <tableColumn id="15" name="Total" totalsRowFunction="sum" totalsRowDxfId="2">
      <calculatedColumnFormula>SUM(PagoEmDinheiro2[[#This Row],[Período 0]:[Período 12]])</calculatedColumnFormula>
    </tableColumn>
    <tableColumn id="16" name="Coluna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Numerário Pago (Sem Lucro nem Prejuízo)" altTextSummary="Recebimentos de Caixa (Sem Lucro nem Prejuízo) por um período de 12 meses com início no primeiro mês do ano fiscal, juntamente com um montante global calculado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customWidth="1"/>
    <col min="2" max="2" width="35.375" customWidth="1"/>
    <col min="3" max="3" width="2.875" customWidth="1"/>
    <col min="4" max="4" width="9.375" customWidth="1"/>
    <col min="5" max="16" width="9.625" customWidth="1"/>
    <col min="17" max="17" width="2.875" customWidth="1"/>
  </cols>
  <sheetData>
    <row r="1" spans="2:19" ht="42" customHeight="1" thickBot="1" x14ac:dyDescent="0.5">
      <c r="B1" s="7" t="s">
        <v>39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29"/>
    </row>
    <row r="3" spans="2:19" ht="25.5" customHeight="1" x14ac:dyDescent="0.35">
      <c r="B3" s="41" t="s">
        <v>33</v>
      </c>
      <c r="D3" s="14" t="s">
        <v>36</v>
      </c>
      <c r="E3" s="39" t="str">
        <f>UPPER(TEXT(DataInícioAnoFiscal,"MMM"))</f>
        <v>JAN</v>
      </c>
      <c r="F3" s="39" t="str">
        <f>UPPER(TEXT(EOMONTH(DataInícioAnoFiscal,1),"MMM"))</f>
        <v>FEV</v>
      </c>
      <c r="G3" s="39" t="str">
        <f>UPPER(TEXT(EOMONTH(DataInícioAnoFiscal,2),"MMM"))</f>
        <v>MAR</v>
      </c>
      <c r="H3" s="39" t="str">
        <f>UPPER(TEXT(EOMONTH(DataInícioAnoFiscal,3),"MMM"))</f>
        <v>ABR</v>
      </c>
      <c r="I3" s="39" t="str">
        <f>UPPER(TEXT(EOMONTH(DataInícioAnoFiscal,4),"MMM"))</f>
        <v>MAI</v>
      </c>
      <c r="J3" s="39" t="str">
        <f>UPPER(TEXT(EOMONTH(DataInícioAnoFiscal,5),"MMM"))</f>
        <v>JUN</v>
      </c>
      <c r="K3" s="39" t="str">
        <f>UPPER(TEXT(EOMONTH(DataInícioAnoFiscal,6),"MMM"))</f>
        <v>JUL</v>
      </c>
      <c r="L3" s="39" t="str">
        <f>UPPER(TEXT(EOMONTH(DataInícioAnoFiscal,7),"MMM"))</f>
        <v>AGO</v>
      </c>
      <c r="M3" s="39" t="str">
        <f>UPPER(TEXT(EOMONTH(DataInícioAnoFiscal,8),"MMM"))</f>
        <v>SET</v>
      </c>
      <c r="N3" s="39" t="str">
        <f>UPPER(TEXT(EOMONTH(DataInícioAnoFiscal,9),"MMM"))</f>
        <v>OUT</v>
      </c>
      <c r="O3" s="39" t="str">
        <f>UPPER(TEXT(EOMONTH(DataInícioAnoFiscal,10),"MMM"))</f>
        <v>NOV</v>
      </c>
      <c r="P3" s="39" t="str">
        <f>UPPER(TEXT(EOMONTH(DataInícioAnoFiscal,11),"MMM"))</f>
        <v>DEZ</v>
      </c>
      <c r="Q3" s="21"/>
      <c r="R3" s="15" t="s">
        <v>28</v>
      </c>
      <c r="S3" s="2"/>
    </row>
    <row r="4" spans="2:19" ht="12.75" customHeight="1" thickBot="1" x14ac:dyDescent="0.3">
      <c r="B4" s="56">
        <v>40913</v>
      </c>
      <c r="D4" s="16" t="s">
        <v>34</v>
      </c>
      <c r="E4" s="35">
        <f>DataInícioAnoFiscal</f>
        <v>40913</v>
      </c>
      <c r="F4" s="35">
        <f t="shared" ref="F4" si="0">EOMONTH(E4,0)+DAY(DataInícioAnoFiscal)</f>
        <v>40944</v>
      </c>
      <c r="G4" s="35">
        <f t="shared" ref="G4" si="1">EOMONTH(F4,0)+DAY(DataInícioAnoFiscal)</f>
        <v>40973</v>
      </c>
      <c r="H4" s="35">
        <f t="shared" ref="H4" si="2">EOMONTH(G4,0)+DAY(DataInícioAnoFiscal)</f>
        <v>41004</v>
      </c>
      <c r="I4" s="35">
        <f t="shared" ref="I4" si="3">EOMONTH(H4,0)+DAY(DataInícioAnoFiscal)</f>
        <v>41034</v>
      </c>
      <c r="J4" s="35">
        <f t="shared" ref="J4" si="4">EOMONTH(I4,0)+DAY(DataInícioAnoFiscal)</f>
        <v>41065</v>
      </c>
      <c r="K4" s="35">
        <f t="shared" ref="K4" si="5">EOMONTH(J4,0)+DAY(DataInícioAnoFiscal)</f>
        <v>41095</v>
      </c>
      <c r="L4" s="35">
        <f t="shared" ref="L4" si="6">EOMONTH(K4,0)+DAY(DataInícioAnoFiscal)</f>
        <v>41126</v>
      </c>
      <c r="M4" s="35">
        <f t="shared" ref="M4" si="7">EOMONTH(L4,0)+DAY(DataInícioAnoFiscal)</f>
        <v>41157</v>
      </c>
      <c r="N4" s="35">
        <f t="shared" ref="N4" si="8">EOMONTH(M4,0)+DAY(DataInícioAnoFiscal)</f>
        <v>41187</v>
      </c>
      <c r="O4" s="35">
        <f t="shared" ref="O4" si="9">EOMONTH(N4,0)+DAY(DataInícioAnoFiscal)</f>
        <v>41218</v>
      </c>
      <c r="P4" s="35">
        <f t="shared" ref="P4" si="10">EOMONTH(O4,0)+DAY(DataInícioAnoFiscal)</f>
        <v>41248</v>
      </c>
      <c r="Q4" s="22"/>
      <c r="R4" s="14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6"/>
      <c r="S5" s="2"/>
    </row>
    <row r="6" spans="2:19" ht="17.25" customHeight="1" thickBot="1" x14ac:dyDescent="0.3">
      <c r="B6" s="37" t="s">
        <v>0</v>
      </c>
      <c r="D6" s="38">
        <v>100</v>
      </c>
      <c r="E6" s="38">
        <f>D48</f>
        <v>100</v>
      </c>
      <c r="F6" s="38">
        <f t="shared" ref="F6:P6" si="11">E48</f>
        <v>-125</v>
      </c>
      <c r="G6" s="38">
        <f t="shared" si="11"/>
        <v>45</v>
      </c>
      <c r="H6" s="38">
        <f t="shared" si="11"/>
        <v>-1</v>
      </c>
      <c r="I6" s="38">
        <f t="shared" si="11"/>
        <v>224</v>
      </c>
      <c r="J6" s="38">
        <f t="shared" si="11"/>
        <v>269</v>
      </c>
      <c r="K6" s="38">
        <f t="shared" si="11"/>
        <v>269</v>
      </c>
      <c r="L6" s="38">
        <f t="shared" si="11"/>
        <v>269</v>
      </c>
      <c r="M6" s="38">
        <f t="shared" si="11"/>
        <v>269</v>
      </c>
      <c r="N6" s="38">
        <f t="shared" si="11"/>
        <v>269</v>
      </c>
      <c r="O6" s="38">
        <f t="shared" si="11"/>
        <v>269</v>
      </c>
      <c r="P6" s="38">
        <f t="shared" si="11"/>
        <v>269</v>
      </c>
      <c r="Q6" s="24"/>
      <c r="R6" s="38">
        <f>P6</f>
        <v>269</v>
      </c>
      <c r="S6" s="34"/>
    </row>
    <row r="7" spans="2:19" ht="17.25" customHeight="1" x14ac:dyDescent="0.25">
      <c r="Q7" s="19"/>
    </row>
    <row r="8" spans="2:19" ht="17.25" customHeight="1" x14ac:dyDescent="0.25">
      <c r="B8" s="30" t="s">
        <v>29</v>
      </c>
      <c r="Q8" s="19"/>
    </row>
    <row r="9" spans="2:19" ht="17.25" customHeight="1" x14ac:dyDescent="0.25">
      <c r="B9" s="44" t="s">
        <v>1</v>
      </c>
      <c r="C9" s="19"/>
      <c r="D9" s="42"/>
      <c r="E9" s="42">
        <v>125</v>
      </c>
      <c r="F9" s="42">
        <v>120</v>
      </c>
      <c r="G9" s="42">
        <v>130</v>
      </c>
      <c r="H9" s="42">
        <v>100</v>
      </c>
      <c r="I9" s="42"/>
      <c r="J9" s="42"/>
      <c r="K9" s="42"/>
      <c r="L9" s="42"/>
      <c r="M9" s="42"/>
      <c r="N9" s="42"/>
      <c r="O9" s="42"/>
      <c r="P9" s="42"/>
      <c r="Q9" s="25"/>
      <c r="R9" s="10">
        <f>SUM(RecibosEmDinheiro[[#This Row],[Período 0]:[Período 12]])</f>
        <v>475</v>
      </c>
    </row>
    <row r="10" spans="2:19" ht="17.25" customHeight="1" x14ac:dyDescent="0.25">
      <c r="B10" s="44" t="s">
        <v>2</v>
      </c>
      <c r="C10" s="19"/>
      <c r="D10" s="42"/>
      <c r="E10" s="42"/>
      <c r="F10" s="42"/>
      <c r="G10" s="42"/>
      <c r="H10" s="42">
        <v>75</v>
      </c>
      <c r="I10" s="42">
        <v>45</v>
      </c>
      <c r="J10" s="42"/>
      <c r="K10" s="42"/>
      <c r="L10" s="42"/>
      <c r="M10" s="42"/>
      <c r="N10" s="42"/>
      <c r="O10" s="42"/>
      <c r="P10" s="42"/>
      <c r="Q10" s="25"/>
      <c r="R10" s="10">
        <f>SUM(RecibosEmDinheiro[[#This Row],[Período 0]:[Período 12]])</f>
        <v>120</v>
      </c>
    </row>
    <row r="11" spans="2:19" ht="17.25" customHeight="1" x14ac:dyDescent="0.25">
      <c r="B11" s="44" t="s">
        <v>3</v>
      </c>
      <c r="C11" s="20"/>
      <c r="D11" s="42"/>
      <c r="E11" s="42">
        <v>50</v>
      </c>
      <c r="F11" s="42">
        <v>50</v>
      </c>
      <c r="G11" s="42">
        <v>50</v>
      </c>
      <c r="H11" s="42">
        <v>50</v>
      </c>
      <c r="I11" s="42"/>
      <c r="J11" s="42"/>
      <c r="K11" s="42"/>
      <c r="L11" s="42"/>
      <c r="M11" s="42"/>
      <c r="N11" s="42"/>
      <c r="O11" s="42"/>
      <c r="P11" s="42"/>
      <c r="Q11" s="25"/>
      <c r="R11" s="10">
        <f>SUM(RecibosEmDinheiro[[#This Row],[Período 0]:[Período 12]])</f>
        <v>200</v>
      </c>
    </row>
    <row r="12" spans="2:19" ht="17.25" customHeight="1" thickBot="1" x14ac:dyDescent="0.3">
      <c r="B12" s="46" t="s">
        <v>28</v>
      </c>
      <c r="C12" s="18"/>
      <c r="D12" s="47">
        <f>SUBTOTAL(109,RecibosEmDinheiro[Período 0])</f>
        <v>0</v>
      </c>
      <c r="E12" s="47">
        <f>SUBTOTAL(109,RecibosEmDinheiro[Período 1])</f>
        <v>175</v>
      </c>
      <c r="F12" s="47">
        <f>SUBTOTAL(109,RecibosEmDinheiro[Período 2])</f>
        <v>170</v>
      </c>
      <c r="G12" s="47">
        <f>SUBTOTAL(109,RecibosEmDinheiro[Período 3])</f>
        <v>180</v>
      </c>
      <c r="H12" s="47">
        <f>SUBTOTAL(109,RecibosEmDinheiro[Período 4])</f>
        <v>225</v>
      </c>
      <c r="I12" s="47">
        <f>SUBTOTAL(109,RecibosEmDinheiro[Período 5])</f>
        <v>45</v>
      </c>
      <c r="J12" s="47">
        <f>SUBTOTAL(109,RecibosEmDinheiro[Período 6])</f>
        <v>0</v>
      </c>
      <c r="K12" s="47">
        <f>SUBTOTAL(109,RecibosEmDinheiro[Período 7])</f>
        <v>0</v>
      </c>
      <c r="L12" s="47">
        <f>SUBTOTAL(109,RecibosEmDinheiro[Período 8])</f>
        <v>0</v>
      </c>
      <c r="M12" s="47">
        <f>SUBTOTAL(109,RecibosEmDinheiro[Período 9])</f>
        <v>0</v>
      </c>
      <c r="N12" s="47">
        <f>SUBTOTAL(109,RecibosEmDinheiro[Período 10])</f>
        <v>0</v>
      </c>
      <c r="O12" s="47">
        <f>SUBTOTAL(109,RecibosEmDinheiro[Período 11])</f>
        <v>0</v>
      </c>
      <c r="P12" s="47">
        <f>SUBTOTAL(109,RecibosEmDinheiro[Período 12])</f>
        <v>0</v>
      </c>
      <c r="Q12" s="48"/>
      <c r="R12" s="47">
        <f>SUBTOTAL(109,RecibosEmDinheiro[Total])</f>
        <v>795</v>
      </c>
      <c r="S12" s="33"/>
    </row>
    <row r="13" spans="2:19" ht="17.25" customHeight="1" thickTop="1" thickBot="1" x14ac:dyDescent="0.3">
      <c r="B13" s="40" t="s">
        <v>4</v>
      </c>
      <c r="C13" s="17"/>
      <c r="D13" s="32">
        <f>D6+SUM(RecibosEmDinheiro[Período 0])</f>
        <v>100</v>
      </c>
      <c r="E13" s="32">
        <f>E6+SUM(RecibosEmDinheiro[Período 1])</f>
        <v>275</v>
      </c>
      <c r="F13" s="32">
        <f>F6+SUM(RecibosEmDinheiro[Período 2])</f>
        <v>45</v>
      </c>
      <c r="G13" s="32">
        <f>G6+SUM(RecibosEmDinheiro[Período 3])</f>
        <v>225</v>
      </c>
      <c r="H13" s="32">
        <f>H6+SUM(RecibosEmDinheiro[Período 4])</f>
        <v>224</v>
      </c>
      <c r="I13" s="32">
        <f>I6+SUM(RecibosEmDinheiro[Período 5])</f>
        <v>269</v>
      </c>
      <c r="J13" s="32">
        <f>J6+SUM(RecibosEmDinheiro[Período 6])</f>
        <v>269</v>
      </c>
      <c r="K13" s="32">
        <f>K6+SUM(RecibosEmDinheiro[Período 7])</f>
        <v>269</v>
      </c>
      <c r="L13" s="32">
        <f>L6+SUM(RecibosEmDinheiro[Período 8])</f>
        <v>269</v>
      </c>
      <c r="M13" s="32">
        <f>M6+SUM(RecibosEmDinheiro[Período 9])</f>
        <v>269</v>
      </c>
      <c r="N13" s="32">
        <f>N6+SUM(RecibosEmDinheiro[Período 10])</f>
        <v>269</v>
      </c>
      <c r="O13" s="32">
        <f>O6+SUM(RecibosEmDinheiro[Período 11])</f>
        <v>269</v>
      </c>
      <c r="P13" s="32">
        <f>P6+SUM(RecibosEmDinheiro[Período 12])</f>
        <v>269</v>
      </c>
      <c r="Q13" s="26"/>
      <c r="R13" s="32">
        <f>R6+SUM(RecibosEmDinheiro[Total])</f>
        <v>1064</v>
      </c>
      <c r="S13" s="33"/>
    </row>
    <row r="14" spans="2:19" ht="17.2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 x14ac:dyDescent="0.3">
      <c r="B15" s="11" t="s">
        <v>30</v>
      </c>
      <c r="C15" s="19"/>
      <c r="Q15" s="19"/>
    </row>
    <row r="16" spans="2:19" ht="17.25" customHeight="1" x14ac:dyDescent="0.25">
      <c r="B16" s="45" t="s">
        <v>5</v>
      </c>
      <c r="C16" s="19"/>
      <c r="D16" s="43"/>
      <c r="E16" s="43">
        <v>400</v>
      </c>
      <c r="F16" s="43"/>
      <c r="G16" s="43">
        <v>226</v>
      </c>
      <c r="H16" s="43"/>
      <c r="I16" s="43"/>
      <c r="J16" s="43"/>
      <c r="K16" s="43"/>
      <c r="L16" s="43"/>
      <c r="M16" s="43"/>
      <c r="N16" s="43"/>
      <c r="O16" s="43"/>
      <c r="P16" s="43"/>
      <c r="Q16" s="27"/>
      <c r="R16" s="12">
        <f>SUM(PagoEmDinheiro[[#This Row],[Período 0]:[Período 12]])</f>
        <v>626</v>
      </c>
      <c r="S16" s="1"/>
    </row>
    <row r="17" spans="2:19" ht="17.25" customHeight="1" x14ac:dyDescent="0.25">
      <c r="B17" s="45" t="s">
        <v>6</v>
      </c>
      <c r="C17" s="1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7"/>
      <c r="R17" s="12">
        <f>SUM(PagoEmDinheiro[[#This Row],[Período 0]:[Período 12]])</f>
        <v>0</v>
      </c>
      <c r="S17" s="1"/>
    </row>
    <row r="18" spans="2:19" ht="17.25" customHeight="1" x14ac:dyDescent="0.25">
      <c r="B18" s="45" t="s">
        <v>6</v>
      </c>
      <c r="C18" s="1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7"/>
      <c r="R18" s="12">
        <f>SUM(PagoEmDinheiro[[#This Row],[Período 0]:[Período 12]])</f>
        <v>0</v>
      </c>
      <c r="S18" s="1"/>
    </row>
    <row r="19" spans="2:19" ht="17.25" customHeight="1" x14ac:dyDescent="0.25">
      <c r="B19" s="45" t="s">
        <v>7</v>
      </c>
      <c r="C19" s="1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7"/>
      <c r="R19" s="12">
        <f>SUM(PagoEmDinheiro[[#This Row],[Período 0]:[Período 12]])</f>
        <v>0</v>
      </c>
      <c r="S19" s="1"/>
    </row>
    <row r="20" spans="2:19" ht="17.25" customHeight="1" x14ac:dyDescent="0.25">
      <c r="B20" s="45" t="s">
        <v>8</v>
      </c>
      <c r="C20" s="1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7"/>
      <c r="R20" s="12">
        <f>SUM(PagoEmDinheiro[[#This Row],[Período 0]:[Período 12]])</f>
        <v>0</v>
      </c>
      <c r="S20" s="1"/>
    </row>
    <row r="21" spans="2:19" ht="17.25" customHeight="1" x14ac:dyDescent="0.25">
      <c r="B21" s="45" t="s">
        <v>9</v>
      </c>
      <c r="C21" s="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7"/>
      <c r="R21" s="12">
        <f>SUM(PagoEmDinheiro[[#This Row],[Período 0]:[Período 12]])</f>
        <v>0</v>
      </c>
      <c r="S21" s="1"/>
    </row>
    <row r="22" spans="2:19" ht="17.25" customHeight="1" x14ac:dyDescent="0.25">
      <c r="B22" s="45" t="s">
        <v>10</v>
      </c>
      <c r="C22" s="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7"/>
      <c r="R22" s="12">
        <f>SUM(PagoEmDinheiro[[#This Row],[Período 0]:[Período 12]])</f>
        <v>0</v>
      </c>
      <c r="S22" s="1"/>
    </row>
    <row r="23" spans="2:19" ht="17.25" customHeight="1" x14ac:dyDescent="0.25">
      <c r="B23" s="45" t="s">
        <v>11</v>
      </c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7"/>
      <c r="R23" s="12">
        <f>SUM(PagoEmDinheiro[[#This Row],[Período 0]:[Período 12]])</f>
        <v>0</v>
      </c>
      <c r="S23" s="1"/>
    </row>
    <row r="24" spans="2:19" ht="17.25" customHeight="1" x14ac:dyDescent="0.25">
      <c r="B24" s="45" t="s">
        <v>12</v>
      </c>
      <c r="C24" s="1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7"/>
      <c r="R24" s="12">
        <f>SUM(PagoEmDinheiro[[#This Row],[Período 0]:[Período 12]])</f>
        <v>0</v>
      </c>
      <c r="S24" s="1"/>
    </row>
    <row r="25" spans="2:19" ht="17.25" customHeight="1" x14ac:dyDescent="0.25">
      <c r="B25" s="45" t="s">
        <v>13</v>
      </c>
      <c r="C25" s="1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7"/>
      <c r="R25" s="12">
        <f>SUM(PagoEmDinheiro[[#This Row],[Período 0]:[Período 12]])</f>
        <v>0</v>
      </c>
      <c r="S25" s="1"/>
    </row>
    <row r="26" spans="2:19" ht="17.25" customHeight="1" x14ac:dyDescent="0.25">
      <c r="B26" s="45" t="s">
        <v>14</v>
      </c>
      <c r="C26" s="1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12">
        <f>SUM(PagoEmDinheiro[[#This Row],[Período 0]:[Período 12]])</f>
        <v>0</v>
      </c>
      <c r="S26" s="1"/>
    </row>
    <row r="27" spans="2:19" ht="17.25" customHeight="1" x14ac:dyDescent="0.25">
      <c r="B27" s="45" t="s">
        <v>15</v>
      </c>
      <c r="C27" s="1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"/>
      <c r="R27" s="12">
        <f>SUM(PagoEmDinheiro[[#This Row],[Período 0]:[Período 12]])</f>
        <v>0</v>
      </c>
      <c r="S27" s="1"/>
    </row>
    <row r="28" spans="2:19" ht="17.25" customHeight="1" x14ac:dyDescent="0.25">
      <c r="B28" s="45" t="s">
        <v>16</v>
      </c>
      <c r="C28" s="1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7"/>
      <c r="R28" s="12">
        <f>SUM(PagoEmDinheiro[[#This Row],[Período 0]:[Período 12]])</f>
        <v>0</v>
      </c>
      <c r="S28" s="1"/>
    </row>
    <row r="29" spans="2:19" ht="17.25" customHeight="1" x14ac:dyDescent="0.25">
      <c r="B29" s="45" t="s">
        <v>17</v>
      </c>
      <c r="C29" s="1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27"/>
      <c r="R29" s="12">
        <f>SUM(PagoEmDinheiro[[#This Row],[Período 0]:[Período 12]])</f>
        <v>0</v>
      </c>
      <c r="S29" s="1"/>
    </row>
    <row r="30" spans="2:19" ht="17.25" customHeight="1" x14ac:dyDescent="0.25">
      <c r="B30" s="45" t="s">
        <v>18</v>
      </c>
      <c r="C30" s="1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7"/>
      <c r="R30" s="12">
        <f>SUM(PagoEmDinheiro[[#This Row],[Período 0]:[Período 12]])</f>
        <v>0</v>
      </c>
      <c r="S30" s="1"/>
    </row>
    <row r="31" spans="2:19" ht="17.25" customHeight="1" x14ac:dyDescent="0.25">
      <c r="B31" s="45" t="s">
        <v>19</v>
      </c>
      <c r="C31" s="1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12">
        <f>SUM(PagoEmDinheiro[[#This Row],[Período 0]:[Período 12]])</f>
        <v>0</v>
      </c>
      <c r="S31" s="1"/>
    </row>
    <row r="32" spans="2:19" ht="17.25" customHeight="1" x14ac:dyDescent="0.25">
      <c r="B32" s="45" t="s">
        <v>20</v>
      </c>
      <c r="C32" s="1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7"/>
      <c r="R32" s="12">
        <f>SUM(PagoEmDinheiro[[#This Row],[Período 0]:[Período 12]])</f>
        <v>0</v>
      </c>
      <c r="S32" s="1"/>
    </row>
    <row r="33" spans="2:19" ht="17.25" customHeight="1" x14ac:dyDescent="0.25">
      <c r="B33" s="45" t="s">
        <v>21</v>
      </c>
      <c r="C33" s="1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7"/>
      <c r="R33" s="12">
        <f>SUM(PagoEmDinheiro[[#This Row],[Período 0]:[Período 12]])</f>
        <v>0</v>
      </c>
      <c r="S33" s="1"/>
    </row>
    <row r="34" spans="2:19" ht="17.25" customHeight="1" x14ac:dyDescent="0.25">
      <c r="B34" s="45" t="s">
        <v>22</v>
      </c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7"/>
      <c r="R34" s="12">
        <f>SUM(PagoEmDinheiro[[#This Row],[Período 0]:[Período 12]])</f>
        <v>0</v>
      </c>
      <c r="S34" s="1"/>
    </row>
    <row r="35" spans="2:19" ht="17.25" customHeight="1" x14ac:dyDescent="0.25">
      <c r="B35" s="45" t="s">
        <v>22</v>
      </c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7"/>
      <c r="R35" s="12">
        <f>SUM(PagoEmDinheiro[[#This Row],[Período 0]:[Período 12]])</f>
        <v>0</v>
      </c>
      <c r="S35" s="1"/>
    </row>
    <row r="36" spans="2:19" ht="17.25" customHeight="1" x14ac:dyDescent="0.25">
      <c r="B36" s="45" t="s">
        <v>23</v>
      </c>
      <c r="C36" s="1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12">
        <f>SUM(PagoEmDinheiro[[#This Row],[Período 0]:[Período 12]])</f>
        <v>0</v>
      </c>
      <c r="S36" s="1"/>
    </row>
    <row r="37" spans="2:19" ht="17.25" customHeight="1" thickBot="1" x14ac:dyDescent="0.35">
      <c r="B37" s="49" t="s">
        <v>28</v>
      </c>
      <c r="C37" s="19"/>
      <c r="D37" s="50">
        <f>SUBTOTAL(109,PagoEmDinheiro[Período 0])</f>
        <v>0</v>
      </c>
      <c r="E37" s="50">
        <f>SUBTOTAL(109,PagoEmDinheiro[Período 1])</f>
        <v>400</v>
      </c>
      <c r="F37" s="50">
        <f>SUBTOTAL(109,PagoEmDinheiro[Período 2])</f>
        <v>0</v>
      </c>
      <c r="G37" s="50">
        <f>SUBTOTAL(109,PagoEmDinheiro[Período 3])</f>
        <v>226</v>
      </c>
      <c r="H37" s="50">
        <f>SUBTOTAL(109,PagoEmDinheiro[Período 4])</f>
        <v>0</v>
      </c>
      <c r="I37" s="50">
        <f>SUBTOTAL(109,PagoEmDinheiro[Período 5])</f>
        <v>0</v>
      </c>
      <c r="J37" s="50">
        <f>SUBTOTAL(109,PagoEmDinheiro[Período 6])</f>
        <v>0</v>
      </c>
      <c r="K37" s="50">
        <f>SUBTOTAL(109,PagoEmDinheiro[Período 7])</f>
        <v>0</v>
      </c>
      <c r="L37" s="50">
        <f>SUBTOTAL(109,PagoEmDinheiro[Período 8])</f>
        <v>0</v>
      </c>
      <c r="M37" s="50">
        <f>SUBTOTAL(109,PagoEmDinheiro[Período 9])</f>
        <v>0</v>
      </c>
      <c r="N37" s="50">
        <f>SUBTOTAL(109,PagoEmDinheiro[Período 10])</f>
        <v>0</v>
      </c>
      <c r="O37" s="50">
        <f>SUBTOTAL(109,PagoEmDinheiro[Período 11])</f>
        <v>0</v>
      </c>
      <c r="P37" s="50">
        <f>SUBTOTAL(109,PagoEmDinheiro[Período 12])</f>
        <v>0</v>
      </c>
      <c r="Q37" s="51"/>
      <c r="R37" s="50">
        <f>SUBTOTAL(109,PagoEmDinheiro[Total])</f>
        <v>626</v>
      </c>
      <c r="S37" s="53"/>
    </row>
    <row r="38" spans="2:19" ht="17.2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7.25" customHeight="1" x14ac:dyDescent="0.3">
      <c r="B39" s="11" t="s">
        <v>31</v>
      </c>
      <c r="C39" s="17"/>
      <c r="Q39" s="19"/>
    </row>
    <row r="40" spans="2:19" ht="17.25" customHeight="1" x14ac:dyDescent="0.25">
      <c r="B40" s="45" t="s">
        <v>24</v>
      </c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12">
        <f>SUM(PagoEmDinheiro2[[#This Row],[Período 0]:[Período 12]])</f>
        <v>0</v>
      </c>
      <c r="S40" s="1"/>
    </row>
    <row r="41" spans="2:19" ht="17.25" customHeight="1" x14ac:dyDescent="0.25">
      <c r="B41" s="45" t="s">
        <v>25</v>
      </c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8"/>
      <c r="R41" s="12">
        <f>SUM(PagoEmDinheiro2[[#This Row],[Período 0]:[Período 12]])</f>
        <v>0</v>
      </c>
      <c r="S41" s="1"/>
    </row>
    <row r="42" spans="2:19" ht="17.25" customHeight="1" x14ac:dyDescent="0.25">
      <c r="B42" s="45" t="s">
        <v>26</v>
      </c>
      <c r="C42" s="1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8"/>
      <c r="R42" s="12">
        <f>SUM(PagoEmDinheiro2[[#This Row],[Período 0]:[Período 12]])</f>
        <v>0</v>
      </c>
      <c r="S42" s="1"/>
    </row>
    <row r="43" spans="2:19" ht="17.25" customHeight="1" x14ac:dyDescent="0.25">
      <c r="B43" s="45" t="s">
        <v>37</v>
      </c>
      <c r="C43" s="1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8"/>
      <c r="R43" s="12">
        <f>SUM(PagoEmDinheiro2[[#This Row],[Período 0]:[Período 12]])</f>
        <v>0</v>
      </c>
      <c r="S43" s="1"/>
    </row>
    <row r="44" spans="2:19" ht="17.25" customHeight="1" x14ac:dyDescent="0.25">
      <c r="B44" s="45" t="s">
        <v>38</v>
      </c>
      <c r="C44" s="1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8"/>
      <c r="R44" s="12">
        <f>SUM(PagoEmDinheiro2[[#This Row],[Período 0]:[Período 12]])</f>
        <v>0</v>
      </c>
      <c r="S44" s="1"/>
    </row>
    <row r="45" spans="2:19" s="13" customFormat="1" ht="17.25" customHeight="1" thickBot="1" x14ac:dyDescent="0.35">
      <c r="B45" s="49" t="s">
        <v>28</v>
      </c>
      <c r="C45" s="19"/>
      <c r="D45" s="50">
        <f>SUBTOTAL(109,PagoEmDinheiro2[Período 0])</f>
        <v>0</v>
      </c>
      <c r="E45" s="50">
        <f>SUBTOTAL(109,PagoEmDinheiro2[Período 1])</f>
        <v>0</v>
      </c>
      <c r="F45" s="50">
        <f>SUBTOTAL(109,PagoEmDinheiro2[Período 2])</f>
        <v>0</v>
      </c>
      <c r="G45" s="50">
        <f>SUBTOTAL(109,PagoEmDinheiro2[Período 3])</f>
        <v>0</v>
      </c>
      <c r="H45" s="50">
        <f>SUBTOTAL(109,PagoEmDinheiro2[Período 4])</f>
        <v>0</v>
      </c>
      <c r="I45" s="50">
        <f>SUBTOTAL(109,PagoEmDinheiro2[Período 5])</f>
        <v>0</v>
      </c>
      <c r="J45" s="50">
        <f>SUBTOTAL(109,PagoEmDinheiro2[Período 6])</f>
        <v>0</v>
      </c>
      <c r="K45" s="50">
        <f>SUBTOTAL(109,PagoEmDinheiro2[Período 7])</f>
        <v>0</v>
      </c>
      <c r="L45" s="50">
        <f>SUBTOTAL(109,PagoEmDinheiro2[Período 8])</f>
        <v>0</v>
      </c>
      <c r="M45" s="50">
        <f>SUBTOTAL(109,PagoEmDinheiro2[Período 9])</f>
        <v>0</v>
      </c>
      <c r="N45" s="50">
        <f>SUBTOTAL(109,PagoEmDinheiro2[Período 10])</f>
        <v>0</v>
      </c>
      <c r="O45" s="50">
        <f>SUBTOTAL(109,PagoEmDinheiro2[Período 11])</f>
        <v>0</v>
      </c>
      <c r="P45" s="50">
        <f>SUBTOTAL(109,PagoEmDinheiro2[Período 12])</f>
        <v>0</v>
      </c>
      <c r="Q45" s="52"/>
      <c r="R45" s="50">
        <f>SUBTOTAL(109,PagoEmDinheiro2[Total])</f>
        <v>0</v>
      </c>
      <c r="S45" s="53"/>
    </row>
    <row r="46" spans="2:19" ht="17.25" customHeight="1" thickBot="1" x14ac:dyDescent="0.35">
      <c r="B46" s="40" t="s">
        <v>32</v>
      </c>
      <c r="C46" s="17"/>
      <c r="D46" s="32">
        <f>SUM(PagoEmDinheiro[Período 0],PagoEmDinheiro2[Período 0])</f>
        <v>0</v>
      </c>
      <c r="E46" s="32">
        <f>SUM(PagoEmDinheiro[Período 1],PagoEmDinheiro2[Período 1])</f>
        <v>400</v>
      </c>
      <c r="F46" s="32">
        <f>SUM(PagoEmDinheiro[Período 2],PagoEmDinheiro2[Período 2])</f>
        <v>0</v>
      </c>
      <c r="G46" s="32">
        <f>SUM(PagoEmDinheiro[Período 3],PagoEmDinheiro2[Período 3])</f>
        <v>226</v>
      </c>
      <c r="H46" s="32">
        <f>SUM(PagoEmDinheiro[Período 4],PagoEmDinheiro2[Período 4])</f>
        <v>0</v>
      </c>
      <c r="I46" s="32">
        <f>SUM(PagoEmDinheiro[Período 5],PagoEmDinheiro2[Período 5])</f>
        <v>0</v>
      </c>
      <c r="J46" s="32">
        <f>SUM(PagoEmDinheiro[Período 6],PagoEmDinheiro2[Período 6])</f>
        <v>0</v>
      </c>
      <c r="K46" s="32">
        <f>SUM(PagoEmDinheiro[Período 7],PagoEmDinheiro2[Período 7])</f>
        <v>0</v>
      </c>
      <c r="L46" s="32">
        <f>SUM(PagoEmDinheiro[Período 8],PagoEmDinheiro2[Período 8])</f>
        <v>0</v>
      </c>
      <c r="M46" s="32">
        <f>SUM(PagoEmDinheiro[Período 9],PagoEmDinheiro2[Período 9])</f>
        <v>0</v>
      </c>
      <c r="N46" s="32">
        <f>SUM(PagoEmDinheiro[Período 10],PagoEmDinheiro2[Período 10])</f>
        <v>0</v>
      </c>
      <c r="O46" s="32">
        <f>SUM(PagoEmDinheiro[Período 11],PagoEmDinheiro2[Período 11])</f>
        <v>0</v>
      </c>
      <c r="P46" s="32">
        <f>SUM(PagoEmDinheiro[Período 12],PagoEmDinheiro2[Período 12])</f>
        <v>0</v>
      </c>
      <c r="Q46" s="17"/>
      <c r="R46" s="32">
        <f>SUM(PagoEmDinheiro[Total],PagoEmDinheiro2[Total])</f>
        <v>626</v>
      </c>
      <c r="S46" s="31"/>
    </row>
    <row r="47" spans="2:19" ht="17.25" customHeight="1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 x14ac:dyDescent="0.35">
      <c r="B48" s="40" t="s">
        <v>27</v>
      </c>
      <c r="C48" s="17"/>
      <c r="D48" s="32">
        <f t="shared" ref="D48:P48" si="12">D13-D46</f>
        <v>100</v>
      </c>
      <c r="E48" s="32">
        <f t="shared" si="12"/>
        <v>-125</v>
      </c>
      <c r="F48" s="32">
        <f t="shared" si="12"/>
        <v>45</v>
      </c>
      <c r="G48" s="32">
        <f t="shared" si="12"/>
        <v>-1</v>
      </c>
      <c r="H48" s="32">
        <f t="shared" si="12"/>
        <v>224</v>
      </c>
      <c r="I48" s="32">
        <f t="shared" si="12"/>
        <v>269</v>
      </c>
      <c r="J48" s="32">
        <f t="shared" si="12"/>
        <v>269</v>
      </c>
      <c r="K48" s="32">
        <f t="shared" si="12"/>
        <v>269</v>
      </c>
      <c r="L48" s="32">
        <f t="shared" si="12"/>
        <v>269</v>
      </c>
      <c r="M48" s="32">
        <f t="shared" si="12"/>
        <v>269</v>
      </c>
      <c r="N48" s="32">
        <f t="shared" si="12"/>
        <v>269</v>
      </c>
      <c r="O48" s="32">
        <f t="shared" si="12"/>
        <v>269</v>
      </c>
      <c r="P48" s="36">
        <f t="shared" si="12"/>
        <v>269</v>
      </c>
      <c r="Q48" s="17"/>
      <c r="R48" s="32">
        <f>R13-R46</f>
        <v>438</v>
      </c>
      <c r="S48" s="31"/>
    </row>
  </sheetData>
  <mergeCells count="3">
    <mergeCell ref="B14:S14"/>
    <mergeCell ref="B38:S38"/>
    <mergeCell ref="B47:S47"/>
  </mergeCells>
  <conditionalFormatting sqref="E6:P6">
    <cfRule type="expression" dxfId="114" priority="3">
      <formula>E6&lt;0</formula>
    </cfRule>
  </conditionalFormatting>
  <conditionalFormatting sqref="E48:P48">
    <cfRule type="expression" dxfId="113" priority="2">
      <formula>E48&lt;0</formula>
    </cfRule>
  </conditionalFormatting>
  <conditionalFormatting sqref="E13:P13">
    <cfRule type="expression" dxfId="112" priority="1">
      <formula>E13&lt;0</formula>
    </cfRule>
  </conditionalFormatting>
  <printOptions horizontalCentered="1" verticalCentered="1"/>
  <pageMargins left="0.5" right="0.5" top="0.5" bottom="0.5" header="0.3" footer="0.3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'Declaração de Fluxo Monetário'!D37:P37</xm:f>
              <xm:sqref>S37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'Declaração de Fluxo Monetário'!D45:P45</xm:f>
              <xm:sqref>S45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'Declaração de Fluxo Monetário'!D12:P12</xm:f>
              <xm:sqref>S12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'Declaração de Fluxo Monetário'!D48:P48</xm:f>
              <xm:sqref>S48</xm:sqref>
            </x14:sparkline>
            <x14:sparkline>
              <xm:f>'Declaração de Fluxo Monetário'!D13:P13</xm:f>
              <xm:sqref>S13</xm:sqref>
            </x14:sparkline>
            <x14:sparkline>
              <xm:f>'Declaração de Fluxo Monetário'!D46:P46</xm:f>
              <xm:sqref>S46</xm:sqref>
            </x14:sparkline>
            <x14:sparkline>
              <xm:f>'Declaração de Fluxo Monetário'!D6:P6</xm:f>
              <xm:sqref>S6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848662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2012-07-27T02:37:00+00:00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332598</Value>
    </PublishStatusLookup>
    <APAuthor xmlns="8289c1ac-6532-4c62-99f0-6d047703163c">
      <UserInfo>
        <DisplayName>REDMOND\v-sa</DisplayName>
        <AccountId>2467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true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2007 Default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TP103107636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BB9E77-C5B2-4BCB-9BAC-AE7FCC8F02AE}"/>
</file>

<file path=customXml/itemProps2.xml><?xml version="1.0" encoding="utf-8"?>
<ds:datastoreItem xmlns:ds="http://schemas.openxmlformats.org/officeDocument/2006/customXml" ds:itemID="{5B3E0B03-3C0B-4CFD-B845-625A9F95FDA1}"/>
</file>

<file path=customXml/itemProps3.xml><?xml version="1.0" encoding="utf-8"?>
<ds:datastoreItem xmlns:ds="http://schemas.openxmlformats.org/officeDocument/2006/customXml" ds:itemID="{484A6592-B3DF-4E49-A978-FDD19C943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Declaração de Fluxo Monetário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2012-07-26T18:07:35Z</dcterms:created>
  <dcterms:modified xsi:type="dcterms:W3CDTF">2012-09-17T08:27:27Z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