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mc:AlternateContent xmlns:mc="http://schemas.openxmlformats.org/markup-compatibility/2006">
    <mc:Choice Requires="x15">
      <x15ac:absPath xmlns:x15ac="http://schemas.microsoft.com/office/spreadsheetml/2010/11/ac" url="\\deli\P2016\MSOFFICEUA\Templates\Templates_Gemini_G1\Phases\170413_AccessibilityQ4\04_from_finalchecks\01_Templates\id-ID\target\"/>
    </mc:Choice>
  </mc:AlternateContent>
  <bookViews>
    <workbookView xWindow="0" yWindow="0" windowWidth="21600" windowHeight="9510"/>
  </bookViews>
  <sheets>
    <sheet name="TARGET" sheetId="1" r:id="rId1"/>
    <sheet name="DIET" sheetId="2" r:id="rId2"/>
    <sheet name="LATIHAN" sheetId="3" r:id="rId3"/>
    <sheet name="Perhitungan Bagan" sheetId="4" state="hidden" r:id="rId4"/>
  </sheets>
  <definedNames>
    <definedName name="AkhirTerakhirDiet">'Perhitungan Bagan'!$C$5</definedName>
    <definedName name="AkhirTerakhirLatihan">'Perhitungan Bagan'!$C$23</definedName>
    <definedName name="BeratAkhir">TARGET!$B$8</definedName>
    <definedName name="BeratAwal">TARGET!$B$6</definedName>
    <definedName name="HariRencana">TARGET!$B$13</definedName>
    <definedName name="JudulKolom2">Diet[[#Headers],[TANGGAL]]</definedName>
    <definedName name="JudulKolom3">Latihan[[#Headers],[TANGGAL]]</definedName>
    <definedName name="MulaiBarisDiet">'Perhitungan Bagan'!$C$4</definedName>
    <definedName name="MulaiBarisLatihan">'Perhitungan Bagan'!$C$22</definedName>
    <definedName name="PeriodeDiet">Diet[TANGGAL]</definedName>
    <definedName name="PeriodeLatihan">Latihan[TANGGAL]</definedName>
    <definedName name="_xlnm.Print_Titles" localSheetId="1">DIET!$3:$3</definedName>
    <definedName name="_xlnm.Print_Titles" localSheetId="2">LATIHAN!$3:$3</definedName>
    <definedName name="RentangTanggalLatihan">'Perhitungan Bagan'!$D$23:$D$36</definedName>
    <definedName name="Subjudul">TARGET!$C$2</definedName>
    <definedName name="TanggalBerakhir">TARGET!$B$3</definedName>
    <definedName name="TanggalMulai">TARGET!$B$1</definedName>
    <definedName name="TargetBerat">TARGET!$B$11</definedName>
    <definedName name="TurunPerHari">TARGET!$B$15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2" i="2"/>
  <c r="B2" i="3"/>
  <c r="C22" i="4"/>
  <c r="C4" i="4"/>
  <c r="B1" i="1" l="1"/>
  <c r="B4" i="3" l="1"/>
  <c r="B5" i="3" s="1"/>
  <c r="B6" i="3" s="1"/>
  <c r="B7" i="3" s="1"/>
  <c r="B8" i="3" s="1"/>
  <c r="B9" i="3" s="1"/>
  <c r="B10" i="3" s="1"/>
  <c r="B11" i="3" s="1"/>
  <c r="B12" i="3" s="1"/>
  <c r="B18" i="2"/>
  <c r="B16" i="2"/>
  <c r="B14" i="2"/>
  <c r="B12" i="2"/>
  <c r="B10" i="2"/>
  <c r="B8" i="2"/>
  <c r="B6" i="2"/>
  <c r="B4" i="2"/>
  <c r="B3" i="1"/>
  <c r="B13" i="1" s="1"/>
  <c r="B15" i="1" s="1"/>
  <c r="B19" i="2"/>
  <c r="B17" i="2"/>
  <c r="B15" i="2"/>
  <c r="B13" i="2"/>
  <c r="B11" i="2"/>
  <c r="B9" i="2"/>
  <c r="B7" i="2"/>
  <c r="B5" i="2"/>
  <c r="B13" i="3" l="1"/>
  <c r="B14" i="3" s="1"/>
  <c r="B15" i="3" s="1"/>
  <c r="B16" i="3" s="1"/>
  <c r="B17" i="3" s="1"/>
  <c r="B18" i="3" s="1"/>
  <c r="B19" i="3" s="1"/>
  <c r="B20" i="3" s="1"/>
  <c r="C5" i="4"/>
  <c r="C23" i="4" l="1"/>
  <c r="G24" i="4" s="1"/>
  <c r="I18" i="4"/>
  <c r="G18" i="4"/>
  <c r="D18" i="4"/>
  <c r="H17" i="4"/>
  <c r="F17" i="4"/>
  <c r="I16" i="4"/>
  <c r="G16" i="4"/>
  <c r="D16" i="4"/>
  <c r="H15" i="4"/>
  <c r="F15" i="4"/>
  <c r="I14" i="4"/>
  <c r="G14" i="4"/>
  <c r="D14" i="4"/>
  <c r="H13" i="4"/>
  <c r="F13" i="4"/>
  <c r="I12" i="4"/>
  <c r="G12" i="4"/>
  <c r="D12" i="4"/>
  <c r="H11" i="4"/>
  <c r="F11" i="4"/>
  <c r="I10" i="4"/>
  <c r="G10" i="4"/>
  <c r="D10" i="4"/>
  <c r="H9" i="4"/>
  <c r="F9" i="4"/>
  <c r="I8" i="4"/>
  <c r="G8" i="4"/>
  <c r="D8" i="4"/>
  <c r="H7" i="4"/>
  <c r="F7" i="4"/>
  <c r="I6" i="4"/>
  <c r="G6" i="4"/>
  <c r="D6" i="4"/>
  <c r="H5" i="4"/>
  <c r="F5" i="4"/>
  <c r="F18" i="4"/>
  <c r="G17" i="4"/>
  <c r="H16" i="4"/>
  <c r="I15" i="4"/>
  <c r="D15" i="4"/>
  <c r="F14" i="4"/>
  <c r="G13" i="4"/>
  <c r="H12" i="4"/>
  <c r="I11" i="4"/>
  <c r="D11" i="4"/>
  <c r="F10" i="4"/>
  <c r="G9" i="4"/>
  <c r="H8" i="4"/>
  <c r="I7" i="4"/>
  <c r="D7" i="4"/>
  <c r="F6" i="4"/>
  <c r="G5" i="4"/>
  <c r="H18" i="4"/>
  <c r="I17" i="4"/>
  <c r="D17" i="4"/>
  <c r="F16" i="4"/>
  <c r="G15" i="4"/>
  <c r="H14" i="4"/>
  <c r="I13" i="4"/>
  <c r="D13" i="4"/>
  <c r="F12" i="4"/>
  <c r="G11" i="4"/>
  <c r="H10" i="4"/>
  <c r="I9" i="4"/>
  <c r="D9" i="4"/>
  <c r="F8" i="4"/>
  <c r="G7" i="4"/>
  <c r="H6" i="4"/>
  <c r="I5" i="4"/>
  <c r="D5" i="4"/>
  <c r="F23" i="4" l="1"/>
  <c r="D26" i="4"/>
  <c r="E26" i="4" s="1"/>
  <c r="D29" i="4"/>
  <c r="E29" i="4" s="1"/>
  <c r="G29" i="4"/>
  <c r="F24" i="4"/>
  <c r="F27" i="4"/>
  <c r="G23" i="4"/>
  <c r="D34" i="4"/>
  <c r="E34" i="4" s="1"/>
  <c r="F32" i="4"/>
  <c r="G30" i="4"/>
  <c r="D23" i="4"/>
  <c r="F35" i="4"/>
  <c r="D31" i="4"/>
  <c r="E31" i="4" s="1"/>
  <c r="F29" i="4"/>
  <c r="G33" i="4"/>
  <c r="G25" i="4"/>
  <c r="D30" i="4"/>
  <c r="E30" i="4" s="1"/>
  <c r="F36" i="4"/>
  <c r="F28" i="4"/>
  <c r="G34" i="4"/>
  <c r="G26" i="4"/>
  <c r="D33" i="4"/>
  <c r="E33" i="4" s="1"/>
  <c r="D25" i="4"/>
  <c r="E25" i="4" s="1"/>
  <c r="F31" i="4"/>
  <c r="D35" i="4"/>
  <c r="E35" i="4" s="1"/>
  <c r="D27" i="4"/>
  <c r="E27" i="4" s="1"/>
  <c r="F33" i="4"/>
  <c r="F25" i="4"/>
  <c r="G35" i="4"/>
  <c r="G31" i="4"/>
  <c r="G27" i="4"/>
  <c r="D36" i="4"/>
  <c r="E36" i="4" s="1"/>
  <c r="D32" i="4"/>
  <c r="E32" i="4" s="1"/>
  <c r="D28" i="4"/>
  <c r="E28" i="4" s="1"/>
  <c r="D24" i="4"/>
  <c r="E24" i="4" s="1"/>
  <c r="F34" i="4"/>
  <c r="F30" i="4"/>
  <c r="F26" i="4"/>
  <c r="G36" i="4"/>
  <c r="G32" i="4"/>
  <c r="G28" i="4"/>
  <c r="E15" i="4"/>
  <c r="E11" i="4"/>
  <c r="E7" i="4"/>
  <c r="E12" i="4"/>
  <c r="E14" i="4"/>
  <c r="E10" i="4"/>
  <c r="E6" i="4"/>
  <c r="E13" i="4"/>
  <c r="E9" i="4"/>
  <c r="E5" i="4"/>
  <c r="E8" i="4"/>
  <c r="E18" i="4"/>
  <c r="E16" i="4"/>
  <c r="E17" i="4"/>
  <c r="E23" i="4" l="1"/>
</calcChain>
</file>

<file path=xl/sharedStrings.xml><?xml version="1.0" encoding="utf-8"?>
<sst xmlns="http://schemas.openxmlformats.org/spreadsheetml/2006/main" count="96" uniqueCount="48">
  <si>
    <t>TANGGAL MULAI</t>
  </si>
  <si>
    <t>TANGGAL BERAKHIR</t>
  </si>
  <si>
    <t>BERAT AWAL</t>
  </si>
  <si>
    <t>BERAT AKHIR</t>
  </si>
  <si>
    <t>TARGET BERAT BADAN TURUN</t>
  </si>
  <si>
    <t>HARI UNTUK MENURUNKAN</t>
  </si>
  <si>
    <t>TURUN PER HARI</t>
  </si>
  <si>
    <t>TARGET</t>
  </si>
  <si>
    <t>ANALISIS DIET</t>
  </si>
  <si>
    <t>Diet</t>
  </si>
  <si>
    <t>DIET</t>
  </si>
  <si>
    <t>TANGGAL</t>
  </si>
  <si>
    <t>WAKTU</t>
  </si>
  <si>
    <t>DESKRIPSI</t>
  </si>
  <si>
    <t>Kopi</t>
  </si>
  <si>
    <t>Bagel</t>
  </si>
  <si>
    <t>Makan siang</t>
  </si>
  <si>
    <t>Makan malam</t>
  </si>
  <si>
    <t>Roti panggang</t>
  </si>
  <si>
    <t>KALORI</t>
  </si>
  <si>
    <t>KARBOHIDRAT</t>
  </si>
  <si>
    <t>Target</t>
  </si>
  <si>
    <t>PROTEIN</t>
  </si>
  <si>
    <t>LEMAK</t>
  </si>
  <si>
    <t>CATATAN</t>
  </si>
  <si>
    <t>Kopi pagi hari</t>
  </si>
  <si>
    <t>Sarapan ringan</t>
  </si>
  <si>
    <t>Sandwich Kalkun</t>
  </si>
  <si>
    <t>Casserole tater tot</t>
  </si>
  <si>
    <t>Sandwich</t>
  </si>
  <si>
    <t>Salad</t>
  </si>
  <si>
    <t>Latte</t>
  </si>
  <si>
    <t>LATIHAN</t>
  </si>
  <si>
    <t>DURASI (MENIT)</t>
  </si>
  <si>
    <t>KALORI YANG DIBAKAR</t>
  </si>
  <si>
    <t>Aerobik intensitas rendah</t>
  </si>
  <si>
    <t>Lari</t>
  </si>
  <si>
    <t>DATA PENYUSUN BAGAN ANALISIS DIET</t>
  </si>
  <si>
    <t>Awal baris</t>
  </si>
  <si>
    <t>Entri diet terakhir</t>
  </si>
  <si>
    <t>Entri latihan terakhir</t>
  </si>
  <si>
    <t>HARI</t>
  </si>
  <si>
    <t>Nom</t>
  </si>
  <si>
    <t>JURNAL LATIHAN &amp; DIET</t>
  </si>
  <si>
    <t>ANALISIS LATIHAN</t>
  </si>
  <si>
    <t>Latihan treadmill</t>
  </si>
  <si>
    <t>Latihan ekstrem</t>
  </si>
  <si>
    <t>DATA PENYUSUN BAGAN ANALISIS LATIHAN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</si>
</sst>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400]h:mm:ss\ AM/PM"/>
    <numFmt numFmtId="165" formatCode="[$-409]h:mm\ AM/PM;@"/>
    <numFmt numFmtId="166" formatCode="#,#00;;;"/>
  </numFmts>
  <fonts count="12"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s>
  <borders count="7">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s>
  <cellStyleXfs count="19">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65" fontId="10" fillId="0" borderId="0" applyFont="0" applyFill="0" applyBorder="0" applyAlignment="0">
      <alignment horizontal="left" vertical="center"/>
    </xf>
    <xf numFmtId="0" fontId="2" fillId="0" borderId="1" applyNumberFormat="0" applyFill="0" applyProtection="0"/>
  </cellStyleXfs>
  <cellXfs count="41">
    <xf numFmtId="0" fontId="0" fillId="0" borderId="0" xfId="0">
      <alignment vertical="center"/>
    </xf>
    <xf numFmtId="0" fontId="3" fillId="0" borderId="0" xfId="2">
      <alignment vertical="center"/>
    </xf>
    <xf numFmtId="0" fontId="6" fillId="2" borderId="0" xfId="0" applyFont="1" applyFill="1" applyBorder="1">
      <alignment vertical="center"/>
    </xf>
    <xf numFmtId="0" fontId="6" fillId="0" borderId="0" xfId="0" applyFont="1" applyFill="1" applyBorder="1">
      <alignment vertical="center"/>
    </xf>
    <xf numFmtId="0" fontId="0" fillId="0" borderId="0" xfId="0" applyFill="1">
      <alignment vertical="center"/>
    </xf>
    <xf numFmtId="0" fontId="7" fillId="0" borderId="3" xfId="0" applyFont="1" applyFill="1" applyBorder="1">
      <alignment vertical="center"/>
    </xf>
    <xf numFmtId="14" fontId="8" fillId="0" borderId="3" xfId="0" applyNumberFormat="1" applyFont="1" applyFill="1" applyBorder="1">
      <alignment vertical="center"/>
    </xf>
    <xf numFmtId="0" fontId="8" fillId="0" borderId="3" xfId="0" applyFont="1" applyFill="1" applyBorder="1">
      <alignment vertical="center"/>
    </xf>
    <xf numFmtId="14" fontId="8" fillId="0" borderId="4" xfId="0" applyNumberFormat="1" applyFont="1" applyFill="1" applyBorder="1">
      <alignment vertical="center"/>
    </xf>
    <xf numFmtId="0" fontId="6" fillId="0" borderId="3" xfId="0" applyFont="1" applyFill="1" applyBorder="1">
      <alignment vertical="center"/>
    </xf>
    <xf numFmtId="0" fontId="6" fillId="0" borderId="3" xfId="0" applyNumberFormat="1" applyFont="1" applyFill="1" applyBorder="1">
      <alignment vertical="center"/>
    </xf>
    <xf numFmtId="0" fontId="0" fillId="0" borderId="0" xfId="0" applyAlignment="1">
      <alignment horizontal="left" vertical="center"/>
    </xf>
    <xf numFmtId="0" fontId="0" fillId="0" borderId="0" xfId="0" applyNumberFormat="1" applyFill="1">
      <alignment vertical="center"/>
    </xf>
    <xf numFmtId="14" fontId="9" fillId="5" borderId="0" xfId="10" applyNumberFormat="1" applyBorder="1">
      <alignment vertical="center"/>
    </xf>
    <xf numFmtId="164" fontId="9" fillId="5" borderId="0" xfId="10" applyNumberFormat="1" applyBorder="1">
      <alignment vertical="center"/>
    </xf>
    <xf numFmtId="0" fontId="9" fillId="5" borderId="0" xfId="10" applyBorder="1">
      <alignment vertical="center"/>
    </xf>
    <xf numFmtId="1" fontId="9" fillId="5" borderId="0" xfId="10" applyNumberFormat="1" applyBorder="1">
      <alignment vertical="center"/>
    </xf>
    <xf numFmtId="14" fontId="9" fillId="0" borderId="0" xfId="10" applyNumberFormat="1" applyFill="1" applyBorder="1">
      <alignment vertical="center"/>
    </xf>
    <xf numFmtId="1" fontId="9" fillId="0" borderId="0" xfId="10" applyNumberFormat="1" applyFill="1" applyBorder="1">
      <alignment vertical="center"/>
    </xf>
    <xf numFmtId="0" fontId="9" fillId="0" borderId="0" xfId="10" applyFill="1" applyBorder="1">
      <alignment vertical="center"/>
    </xf>
    <xf numFmtId="0" fontId="3" fillId="0" borderId="0" xfId="2" applyAlignment="1">
      <alignment vertical="top"/>
    </xf>
    <xf numFmtId="166" fontId="8" fillId="0" borderId="3" xfId="0" applyNumberFormat="1" applyFont="1" applyFill="1" applyBorder="1">
      <alignment vertical="center"/>
    </xf>
    <xf numFmtId="0" fontId="4" fillId="5" borderId="0" xfId="3">
      <alignment horizontal="left" vertical="center" indent="1"/>
    </xf>
    <xf numFmtId="0" fontId="4" fillId="5" borderId="0" xfId="3" applyAlignment="1">
      <alignment horizontal="left" vertical="center" indent="1"/>
    </xf>
    <xf numFmtId="0" fontId="1" fillId="0" borderId="1" xfId="11">
      <alignment horizontal="center" vertical="center"/>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14" fontId="5" fillId="3" borderId="5" xfId="14" applyFont="1" applyFill="1" applyBorder="1">
      <alignment horizontal="center"/>
    </xf>
    <xf numFmtId="0" fontId="1" fillId="3" borderId="5" xfId="4" applyNumberFormat="1" applyBorder="1" applyAlignment="1">
      <alignment horizontal="center" vertical="top"/>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2" fontId="5" fillId="4" borderId="6" xfId="15" applyFont="1" applyFill="1" applyBorder="1" applyAlignment="1">
      <alignment horizontal="center"/>
    </xf>
    <xf numFmtId="1" fontId="5" fillId="5" borderId="6" xfId="16" applyFont="1" applyBorder="1">
      <alignment horizontal="center"/>
    </xf>
    <xf numFmtId="2" fontId="5" fillId="5" borderId="6" xfId="15" applyFont="1" applyFill="1" applyBorder="1" applyAlignment="1">
      <alignment horizontal="center"/>
    </xf>
    <xf numFmtId="0" fontId="2" fillId="0" borderId="1" xfId="18"/>
    <xf numFmtId="1" fontId="0" fillId="0" borderId="5" xfId="16" applyFont="1" applyFill="1" applyBorder="1" applyAlignment="1">
      <alignment horizontal="left" vertical="center"/>
    </xf>
    <xf numFmtId="164" fontId="0" fillId="0" borderId="0" xfId="17" applyNumberFormat="1" applyFont="1" applyFill="1" applyBorder="1" applyAlignment="1">
      <alignment horizontal="left" vertical="center"/>
    </xf>
    <xf numFmtId="164" fontId="0" fillId="0" borderId="0" xfId="17" applyNumberFormat="1" applyFont="1" applyBorder="1" applyAlignment="1">
      <alignment horizontal="left" vertical="center"/>
    </xf>
    <xf numFmtId="14" fontId="5" fillId="3" borderId="6" xfId="14" applyFont="1" applyFill="1" applyBorder="1">
      <alignment horizontal="center"/>
    </xf>
    <xf numFmtId="2" fontId="5" fillId="4" borderId="6" xfId="15" applyFont="1" applyFill="1" applyBorder="1" applyAlignment="1">
      <alignment horizontal="center"/>
    </xf>
    <xf numFmtId="0" fontId="11" fillId="0" borderId="1" xfId="1" applyFill="1" applyBorder="1"/>
  </cellXfs>
  <cellStyles count="19">
    <cellStyle name="Aksen1" xfId="4" builtinId="29" customBuiltin="1"/>
    <cellStyle name="Aksen2" xfId="5" builtinId="33" customBuiltin="1"/>
    <cellStyle name="Aksen3" xfId="6" builtinId="37" customBuiltin="1"/>
    <cellStyle name="Angka" xfId="16"/>
    <cellStyle name="Batas Putih" xfId="13"/>
    <cellStyle name="Berat" xfId="15"/>
    <cellStyle name="Hipertaut" xfId="11" builtinId="8" customBuiltin="1"/>
    <cellStyle name="Judul" xfId="18" builtinId="15" customBuiltin="1"/>
    <cellStyle name="Judul 1" xfId="1" builtinId="16" customBuiltin="1"/>
    <cellStyle name="Judul 2" xfId="2" builtinId="17" customBuiltin="1"/>
    <cellStyle name="Judul 3" xfId="3" builtinId="18" customBuiltin="1"/>
    <cellStyle name="Judul 4" xfId="10" builtinId="19" customBuiltin="1"/>
    <cellStyle name="Judul Bilah Sisi 1" xfId="7"/>
    <cellStyle name="Judul Bilah Sisi 2" xfId="8"/>
    <cellStyle name="Judul Bilah Sisi 3" xfId="9"/>
    <cellStyle name="Mengikuti Hipertaut" xfId="12" builtinId="9" customBuiltin="1"/>
    <cellStyle name="Normal" xfId="0" builtinId="0" customBuiltin="1"/>
    <cellStyle name="Tanggal" xfId="14"/>
    <cellStyle name="Waktu" xfId="17"/>
  </cellStyles>
  <dxfs count="16">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numFmt numFmtId="164" formatCode="[$-F400]h:mm:ss\ AM/PM"/>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color theme="1" tint="0.24994659260841701"/>
      </font>
      <fill>
        <patternFill patternType="solid">
          <fgColor theme="6" tint="0.79995117038483843"/>
          <bgColor theme="0" tint="-4.9989318521683403E-2"/>
        </patternFill>
      </fill>
      <border diagonalUp="0" diagonalDown="0">
        <left/>
        <right/>
        <top/>
        <bottom/>
        <vertical/>
        <horizontal/>
      </border>
    </dxf>
    <dxf>
      <font>
        <b/>
        <i val="0"/>
        <color theme="1" tint="0.24994659260841701"/>
      </font>
    </dxf>
    <dxf>
      <font>
        <b/>
        <i val="0"/>
        <color theme="1" tint="0.24994659260841701"/>
      </font>
      <border>
        <top style="double">
          <color theme="6"/>
        </top>
        <bottom style="thin">
          <color theme="6"/>
        </bottom>
      </border>
    </dxf>
    <dxf>
      <font>
        <b/>
        <i val="0"/>
        <color theme="0"/>
      </font>
      <fill>
        <patternFill patternType="solid">
          <fgColor theme="6"/>
          <bgColor theme="6" tint="-0.499984740745262"/>
        </patternFill>
      </fill>
      <border diagonalUp="0" diagonalDown="0">
        <left/>
        <right/>
        <top/>
        <bottom/>
        <vertical/>
        <horizontal/>
      </border>
    </dxf>
    <dxf>
      <font>
        <b val="0"/>
        <i val="0"/>
        <color theme="1" tint="0.24994659260841701"/>
      </font>
      <border diagonalUp="0" diagonalDown="0">
        <left/>
        <right/>
        <top/>
        <bottom/>
        <vertical/>
        <horizontal/>
      </border>
    </dxf>
  </dxfs>
  <tableStyles count="1" defaultTableStyle="Tabel jurnal latihan dan diet" defaultPivotStyle="PivotStyleMedium11">
    <tableStyle name="Tabel jurnal latihan dan diet" pivot="0" count="5">
      <tableStyleElement type="wholeTable" dxfId="15"/>
      <tableStyleElement type="headerRow" dxfId="14"/>
      <tableStyleElement type="totalRow" dxfId="13"/>
      <tableStyleElement type="firstColumn" dxfId="12"/>
      <tableStyleElement type="first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'Perhitungan Bagan'!$I$4</c:f>
              <c:strCache>
                <c:ptCount val="1"/>
                <c:pt idx="0">
                  <c:v>KALORI</c:v>
                </c:pt>
              </c:strCache>
            </c:strRef>
          </c:tx>
          <c:spPr>
            <a:solidFill>
              <a:schemeClr val="accent3">
                <a:lumMod val="75000"/>
              </a:schemeClr>
            </a:solidFill>
            <a:ln>
              <a:noFill/>
            </a:ln>
            <a:effectLst/>
          </c:spPr>
          <c:invertIfNegative val="0"/>
          <c:cat>
            <c:strRef>
              <c:f>'Perhitungan Bagan'!$E$5:$E$18</c:f>
              <c:strCache>
                <c:ptCount val="14"/>
                <c:pt idx="0">
                  <c:v>SEL</c:v>
                </c:pt>
                <c:pt idx="1">
                  <c:v>SEL</c:v>
                </c:pt>
                <c:pt idx="2">
                  <c:v>RAB</c:v>
                </c:pt>
                <c:pt idx="3">
                  <c:v>RAB</c:v>
                </c:pt>
                <c:pt idx="4">
                  <c:v>RAB</c:v>
                </c:pt>
                <c:pt idx="5">
                  <c:v>RAB</c:v>
                </c:pt>
                <c:pt idx="6">
                  <c:v>KAM</c:v>
                </c:pt>
                <c:pt idx="7">
                  <c:v>KAM</c:v>
                </c:pt>
                <c:pt idx="8">
                  <c:v>KAM</c:v>
                </c:pt>
                <c:pt idx="9">
                  <c:v>KAM</c:v>
                </c:pt>
                <c:pt idx="10">
                  <c:v>JUM</c:v>
                </c:pt>
                <c:pt idx="11">
                  <c:v>JUM</c:v>
                </c:pt>
                <c:pt idx="12">
                  <c:v>JUM</c:v>
                </c:pt>
                <c:pt idx="13">
                  <c:v>MGG</c:v>
                </c:pt>
              </c:strCache>
            </c:strRef>
          </c:cat>
          <c:val>
            <c:numRef>
              <c:f>'Perhitungan Bagan'!$I$5:$I$18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'Perhitungan Bagan'!$H$4</c:f>
              <c:strCache>
                <c:ptCount val="1"/>
                <c:pt idx="0">
                  <c:v>KARBOHIDRAT</c:v>
                </c:pt>
              </c:strCache>
            </c:strRef>
          </c:tx>
          <c:spPr>
            <a:solidFill>
              <a:schemeClr val="accent2"/>
            </a:solidFill>
            <a:ln>
              <a:noFill/>
            </a:ln>
            <a:effectLst/>
          </c:spPr>
          <c:invertIfNegative val="0"/>
          <c:cat>
            <c:strRef>
              <c:f>'Perhitungan Bagan'!$E$5:$E$18</c:f>
              <c:strCache>
                <c:ptCount val="14"/>
                <c:pt idx="0">
                  <c:v>SEL</c:v>
                </c:pt>
                <c:pt idx="1">
                  <c:v>SEL</c:v>
                </c:pt>
                <c:pt idx="2">
                  <c:v>RAB</c:v>
                </c:pt>
                <c:pt idx="3">
                  <c:v>RAB</c:v>
                </c:pt>
                <c:pt idx="4">
                  <c:v>RAB</c:v>
                </c:pt>
                <c:pt idx="5">
                  <c:v>RAB</c:v>
                </c:pt>
                <c:pt idx="6">
                  <c:v>KAM</c:v>
                </c:pt>
                <c:pt idx="7">
                  <c:v>KAM</c:v>
                </c:pt>
                <c:pt idx="8">
                  <c:v>KAM</c:v>
                </c:pt>
                <c:pt idx="9">
                  <c:v>KAM</c:v>
                </c:pt>
                <c:pt idx="10">
                  <c:v>JUM</c:v>
                </c:pt>
                <c:pt idx="11">
                  <c:v>JUM</c:v>
                </c:pt>
                <c:pt idx="12">
                  <c:v>JUM</c:v>
                </c:pt>
                <c:pt idx="13">
                  <c:v>MGG</c:v>
                </c:pt>
              </c:strCache>
            </c:strRef>
          </c:cat>
          <c:val>
            <c:numRef>
              <c:f>'Perhitungan Bagan'!$H$5:$H$18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'Perhitungan Bagan'!$G$4</c:f>
              <c:strCache>
                <c:ptCount val="1"/>
                <c:pt idx="0">
                  <c:v>PROTEIN</c:v>
                </c:pt>
              </c:strCache>
            </c:strRef>
          </c:tx>
          <c:spPr>
            <a:solidFill>
              <a:schemeClr val="bg1">
                <a:lumMod val="65000"/>
              </a:schemeClr>
            </a:solidFill>
            <a:ln>
              <a:noFill/>
            </a:ln>
            <a:effectLst/>
          </c:spPr>
          <c:invertIfNegative val="0"/>
          <c:cat>
            <c:strRef>
              <c:f>'Perhitungan Bagan'!$E$5:$E$18</c:f>
              <c:strCache>
                <c:ptCount val="14"/>
                <c:pt idx="0">
                  <c:v>SEL</c:v>
                </c:pt>
                <c:pt idx="1">
                  <c:v>SEL</c:v>
                </c:pt>
                <c:pt idx="2">
                  <c:v>RAB</c:v>
                </c:pt>
                <c:pt idx="3">
                  <c:v>RAB</c:v>
                </c:pt>
                <c:pt idx="4">
                  <c:v>RAB</c:v>
                </c:pt>
                <c:pt idx="5">
                  <c:v>RAB</c:v>
                </c:pt>
                <c:pt idx="6">
                  <c:v>KAM</c:v>
                </c:pt>
                <c:pt idx="7">
                  <c:v>KAM</c:v>
                </c:pt>
                <c:pt idx="8">
                  <c:v>KAM</c:v>
                </c:pt>
                <c:pt idx="9">
                  <c:v>KAM</c:v>
                </c:pt>
                <c:pt idx="10">
                  <c:v>JUM</c:v>
                </c:pt>
                <c:pt idx="11">
                  <c:v>JUM</c:v>
                </c:pt>
                <c:pt idx="12">
                  <c:v>JUM</c:v>
                </c:pt>
                <c:pt idx="13">
                  <c:v>MGG</c:v>
                </c:pt>
              </c:strCache>
            </c:strRef>
          </c:cat>
          <c:val>
            <c:numRef>
              <c:f>'Perhitungan Bagan'!$G$5:$G$18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'Perhitungan Bagan'!$F$4</c:f>
              <c:strCache>
                <c:ptCount val="1"/>
                <c:pt idx="0">
                  <c:v>LEMAK</c:v>
                </c:pt>
              </c:strCache>
            </c:strRef>
          </c:tx>
          <c:spPr>
            <a:solidFill>
              <a:schemeClr val="accent1"/>
            </a:solidFill>
            <a:ln>
              <a:noFill/>
            </a:ln>
            <a:effectLst/>
          </c:spPr>
          <c:invertIfNegative val="0"/>
          <c:cat>
            <c:strRef>
              <c:f>'Perhitungan Bagan'!$E$5:$E$18</c:f>
              <c:strCache>
                <c:ptCount val="14"/>
                <c:pt idx="0">
                  <c:v>SEL</c:v>
                </c:pt>
                <c:pt idx="1">
                  <c:v>SEL</c:v>
                </c:pt>
                <c:pt idx="2">
                  <c:v>RAB</c:v>
                </c:pt>
                <c:pt idx="3">
                  <c:v>RAB</c:v>
                </c:pt>
                <c:pt idx="4">
                  <c:v>RAB</c:v>
                </c:pt>
                <c:pt idx="5">
                  <c:v>RAB</c:v>
                </c:pt>
                <c:pt idx="6">
                  <c:v>KAM</c:v>
                </c:pt>
                <c:pt idx="7">
                  <c:v>KAM</c:v>
                </c:pt>
                <c:pt idx="8">
                  <c:v>KAM</c:v>
                </c:pt>
                <c:pt idx="9">
                  <c:v>KAM</c:v>
                </c:pt>
                <c:pt idx="10">
                  <c:v>JUM</c:v>
                </c:pt>
                <c:pt idx="11">
                  <c:v>JUM</c:v>
                </c:pt>
                <c:pt idx="12">
                  <c:v>JUM</c:v>
                </c:pt>
                <c:pt idx="13">
                  <c:v>MGG</c:v>
                </c:pt>
              </c:strCache>
            </c:strRef>
          </c:cat>
          <c:val>
            <c:numRef>
              <c:f>'Perhitungan Bagan'!$F$5:$F$18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id-ID"/>
          </a:p>
        </c:txPr>
        <c:crossAx val="492218624"/>
        <c:crosses val="autoZero"/>
        <c:auto val="1"/>
        <c:lblAlgn val="ctr"/>
        <c:lblOffset val="100"/>
        <c:noMultiLvlLbl val="0"/>
      </c:catAx>
      <c:valAx>
        <c:axId val="49221862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id-ID"/>
          </a:p>
        </c:txPr>
        <c:crossAx val="492222544"/>
        <c:crosses val="autoZero"/>
        <c:crossBetween val="between"/>
        <c:majorUnit val="0.5"/>
      </c:valAx>
      <c:spPr>
        <a:noFill/>
        <a:ln>
          <a:noFill/>
        </a:ln>
        <a:effectLst/>
      </c:spPr>
    </c:plotArea>
    <c:legend>
      <c:legendPos val="r"/>
      <c:layout>
        <c:manualLayout>
          <c:xMode val="edge"/>
          <c:yMode val="edge"/>
          <c:x val="0.83343338042594106"/>
          <c:y val="0"/>
          <c:w val="0.15652897841973018"/>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id-ID"/>
        </a:p>
      </c:txPr>
    </c:legend>
    <c:plotVisOnly val="1"/>
    <c:dispBlanksAs val="gap"/>
    <c:showDLblsOverMax val="0"/>
  </c:chart>
  <c:spPr>
    <a:noFill/>
    <a:ln w="9525" cap="flat" cmpd="sng" algn="ctr">
      <a:noFill/>
      <a:round/>
    </a:ln>
    <a:effectLst/>
  </c:spPr>
  <c:txPr>
    <a:bodyPr/>
    <a:lstStyle/>
    <a:p>
      <a:pPr>
        <a:defRPr/>
      </a:pPr>
      <a:endParaRPr lang="id-ID"/>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'Perhitungan Bagan'!$G$22</c:f>
              <c:strCache>
                <c:ptCount val="1"/>
                <c:pt idx="0">
                  <c:v>KALORI YANG DIBAKAR</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id-I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'Perhitungan Bagan'!$D$23:$D$36</c:f>
              <c:numCache>
                <c:formatCode>m/d/yyyy</c:formatCode>
                <c:ptCount val="14"/>
                <c:pt idx="0">
                  <c:v>42884</c:v>
                </c:pt>
                <c:pt idx="1">
                  <c:v>42883</c:v>
                </c:pt>
                <c:pt idx="2">
                  <c:v>42882</c:v>
                </c:pt>
                <c:pt idx="3">
                  <c:v>42881</c:v>
                </c:pt>
                <c:pt idx="4">
                  <c:v>42880</c:v>
                </c:pt>
                <c:pt idx="5">
                  <c:v>42879</c:v>
                </c:pt>
                <c:pt idx="6">
                  <c:v>42878</c:v>
                </c:pt>
                <c:pt idx="7">
                  <c:v>42877</c:v>
                </c:pt>
                <c:pt idx="8">
                  <c:v>42876</c:v>
                </c:pt>
                <c:pt idx="9">
                  <c:v>42875</c:v>
                </c:pt>
                <c:pt idx="10">
                  <c:v>42874</c:v>
                </c:pt>
                <c:pt idx="11">
                  <c:v>42873</c:v>
                </c:pt>
                <c:pt idx="12">
                  <c:v>42872</c:v>
                </c:pt>
                <c:pt idx="13">
                  <c:v>42871</c:v>
                </c:pt>
              </c:numCache>
            </c:numRef>
          </c:cat>
          <c:val>
            <c:numRef>
              <c:f>'Perhitungan Bagan'!$G$23:$G$36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'Perhitungan Bagan'!$F$22</c:f>
              <c:strCache>
                <c:ptCount val="1"/>
                <c:pt idx="0">
                  <c:v>DURASI (MENIT)</c:v>
                </c:pt>
              </c:strCache>
            </c:strRef>
          </c:tx>
          <c:spPr>
            <a:ln w="28575" cap="rnd">
              <a:solidFill>
                <a:schemeClr val="accent1"/>
              </a:solidFill>
              <a:round/>
            </a:ln>
            <a:effectLst/>
          </c:spPr>
          <c:marker>
            <c:symbol val="none"/>
          </c:marker>
          <c:cat>
            <c:multiLvlStrRef>
              <c:f>'Perhitungan Bagan'!$D$23:$E$36</c:f>
              <c:multiLvlStrCache>
                <c:ptCount val="14"/>
                <c:lvl>
                  <c:pt idx="0">
                    <c:v>SEN</c:v>
                  </c:pt>
                  <c:pt idx="1">
                    <c:v>MGG</c:v>
                  </c:pt>
                  <c:pt idx="2">
                    <c:v>SAB</c:v>
                  </c:pt>
                  <c:pt idx="3">
                    <c:v>JUM</c:v>
                  </c:pt>
                  <c:pt idx="4">
                    <c:v>KAM</c:v>
                  </c:pt>
                  <c:pt idx="5">
                    <c:v>RAB</c:v>
                  </c:pt>
                  <c:pt idx="6">
                    <c:v>SEL</c:v>
                  </c:pt>
                  <c:pt idx="7">
                    <c:v>SEN</c:v>
                  </c:pt>
                  <c:pt idx="8">
                    <c:v>MGG</c:v>
                  </c:pt>
                  <c:pt idx="9">
                    <c:v>SAB</c:v>
                  </c:pt>
                  <c:pt idx="10">
                    <c:v>JUM</c:v>
                  </c:pt>
                  <c:pt idx="11">
                    <c:v>KAM</c:v>
                  </c:pt>
                  <c:pt idx="12">
                    <c:v>RAB</c:v>
                  </c:pt>
                  <c:pt idx="13">
                    <c:v>SEL</c:v>
                  </c:pt>
                </c:lvl>
                <c:lvl>
                  <c:pt idx="0">
                    <c:v>29/05/2017</c:v>
                  </c:pt>
                  <c:pt idx="1">
                    <c:v>28/05/2017</c:v>
                  </c:pt>
                  <c:pt idx="2">
                    <c:v>27/05/2017</c:v>
                  </c:pt>
                  <c:pt idx="3">
                    <c:v>26/05/2017</c:v>
                  </c:pt>
                  <c:pt idx="4">
                    <c:v>25/05/2017</c:v>
                  </c:pt>
                  <c:pt idx="5">
                    <c:v>24/05/2017</c:v>
                  </c:pt>
                  <c:pt idx="6">
                    <c:v>23/05/2017</c:v>
                  </c:pt>
                  <c:pt idx="7">
                    <c:v>22/05/2017</c:v>
                  </c:pt>
                  <c:pt idx="8">
                    <c:v>21/05/2017</c:v>
                  </c:pt>
                  <c:pt idx="9">
                    <c:v>20/05/2017</c:v>
                  </c:pt>
                  <c:pt idx="10">
                    <c:v>19/05/2017</c:v>
                  </c:pt>
                  <c:pt idx="11">
                    <c:v>18/05/2017</c:v>
                  </c:pt>
                  <c:pt idx="12">
                    <c:v>17/05/2017</c:v>
                  </c:pt>
                  <c:pt idx="13">
                    <c:v>16/05/2017</c:v>
                  </c:pt>
                </c:lvl>
              </c:multiLvlStrCache>
            </c:multiLvlStrRef>
          </c:cat>
          <c:val>
            <c:numRef>
              <c:f>'Perhitungan Bagan'!$F$23:$F$36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d-ID"/>
          </a:p>
        </c:txPr>
        <c:crossAx val="492219016"/>
        <c:crosses val="autoZero"/>
        <c:auto val="0"/>
        <c:lblAlgn val="ctr"/>
        <c:lblOffset val="100"/>
        <c:noMultiLvlLbl val="1"/>
      </c:catAx>
      <c:valAx>
        <c:axId val="492219016"/>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d-ID"/>
          </a:p>
        </c:txPr>
        <c:crossAx val="49222411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d-ID"/>
        </a:p>
      </c:txPr>
    </c:legend>
    <c:plotVisOnly val="0"/>
    <c:dispBlanksAs val="gap"/>
    <c:showDLblsOverMax val="0"/>
  </c:chart>
  <c:spPr>
    <a:noFill/>
    <a:ln w="9525" cap="flat" cmpd="sng" algn="ctr">
      <a:noFill/>
      <a:round/>
    </a:ln>
    <a:effectLst/>
  </c:spPr>
  <c:txPr>
    <a:bodyPr/>
    <a:lstStyle/>
    <a:p>
      <a:pPr>
        <a:defRPr sz="1100"/>
      </a:pPr>
      <a:endParaRPr lang="id-ID"/>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DIET!A1"/><Relationship Id="rId1" Type="http://schemas.openxmlformats.org/officeDocument/2006/relationships/hyperlink" Target="#LATIHAN!A1"/><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hyperlink" Target="#LATIHAN!A1"/><Relationship Id="rId1" Type="http://schemas.openxmlformats.org/officeDocument/2006/relationships/hyperlink" Target="#TARGET!A1"/></Relationships>
</file>

<file path=xl/drawings/_rels/drawing3.xml.rels><?xml version="1.0" encoding="UTF-8" standalone="yes"?>
<Relationships xmlns="http://schemas.openxmlformats.org/package/2006/relationships"><Relationship Id="rId2" Type="http://schemas.openxmlformats.org/officeDocument/2006/relationships/hyperlink" Target="#TARGET!A1"/><Relationship Id="rId1" Type="http://schemas.openxmlformats.org/officeDocument/2006/relationships/hyperlink" Target="#DIET!A1"/></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Latihan" descr="Tombol navigasi Latihan">
          <a:hlinkClick xmlns:r="http://schemas.openxmlformats.org/officeDocument/2006/relationships" r:id="rId1" tooltip="Pilih untuk menampilkan lembar kerja Latihan"/>
          <a:extLst>
            <a:ext uri="{FF2B5EF4-FFF2-40B4-BE49-F238E27FC236}">
              <a16:creationId xmlns:a16="http://schemas.microsoft.com/office/drawing/2014/main"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id-id">
              <a:solidFill>
                <a:schemeClr val="bg1"/>
              </a:solidFill>
              <a:latin typeface="+mj-lt"/>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Diet" descr="Tombol navigasi Diet">
          <a:hlinkClick xmlns:r="http://schemas.openxmlformats.org/officeDocument/2006/relationships" r:id="rId2" tooltip="Pilih untuk menampilkan lembar kerja Diet"/>
          <a:extLst>
            <a:ext uri="{FF2B5EF4-FFF2-40B4-BE49-F238E27FC236}">
              <a16:creationId xmlns:a16="http://schemas.microsoft.com/office/drawing/2014/main" id="{00000000-0008-0000-0000-000003000000}"/>
            </a:ext>
          </a:extLst>
        </xdr:cNvPr>
        <xdr:cNvSpPr/>
      </xdr:nvSpPr>
      <xdr:spPr>
        <a:xfrm>
          <a:off x="88677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id-id" sz="1100" b="0">
              <a:solidFill>
                <a:schemeClr val="bg1"/>
              </a:solidFill>
              <a:latin typeface="+mj-lt"/>
            </a:rPr>
            <a:t>&gt;</a:t>
          </a:r>
        </a:p>
      </xdr:txBody>
    </xdr:sp>
    <xdr:clientData fPrintsWithSheet="0"/>
  </xdr:twoCellAnchor>
  <xdr:twoCellAnchor editAs="oneCell">
    <xdr:from>
      <xdr:col>2</xdr:col>
      <xdr:colOff>28575</xdr:colOff>
      <xdr:row>3</xdr:row>
      <xdr:rowOff>47625</xdr:rowOff>
    </xdr:from>
    <xdr:to>
      <xdr:col>10</xdr:col>
      <xdr:colOff>781050</xdr:colOff>
      <xdr:row>6</xdr:row>
      <xdr:rowOff>342901</xdr:rowOff>
    </xdr:to>
    <xdr:graphicFrame macro="">
      <xdr:nvGraphicFramePr>
        <xdr:cNvPr id="19" name="bgnAnalisisDiet" descr="Bagan bilah bertumpuk 100% memperlihatkan 14 hari entri diet terakhir, termasuk lemak, protein, karbohidrat, dan kalori">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8</xdr:row>
      <xdr:rowOff>47624</xdr:rowOff>
    </xdr:from>
    <xdr:to>
      <xdr:col>10</xdr:col>
      <xdr:colOff>809624</xdr:colOff>
      <xdr:row>15</xdr:row>
      <xdr:rowOff>323849</xdr:rowOff>
    </xdr:to>
    <xdr:graphicFrame macro="">
      <xdr:nvGraphicFramePr>
        <xdr:cNvPr id="21" name="bgnAnalisisLatihan" descr="Kolom Tergugus &amp; Bagan Garis, memperlihatkan kalori yang dibakar dan durasi dalam menit dari 14 entri latihan terakhir">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Target" descr="Tombol navigasi Target">
          <a:hlinkClick xmlns:r="http://schemas.openxmlformats.org/officeDocument/2006/relationships" r:id="rId1" tooltip="Pilih untuk menampilkan lembar kerja Target"/>
          <a:extLst>
            <a:ext uri="{FF2B5EF4-FFF2-40B4-BE49-F238E27FC236}">
              <a16:creationId xmlns:a16="http://schemas.microsoft.com/office/drawing/2014/main" id="{00000000-0008-0000-0100-000002000000}"/>
            </a:ext>
          </a:extLst>
        </xdr:cNvPr>
        <xdr:cNvSpPr/>
      </xdr:nvSpPr>
      <xdr:spPr>
        <a:xfrm>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id-id" sz="1100" b="0">
              <a:solidFill>
                <a:schemeClr val="bg1"/>
              </a:solidFill>
              <a:latin typeface="+mj-lt"/>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Latihan" descr="Tombol navigasi Latihan">
          <a:hlinkClick xmlns:r="http://schemas.openxmlformats.org/officeDocument/2006/relationships" r:id="rId2" tooltip="Pilih untuk menampilkan lembar kerja Latihan"/>
          <a:extLst>
            <a:ext uri="{FF2B5EF4-FFF2-40B4-BE49-F238E27FC236}">
              <a16:creationId xmlns:a16="http://schemas.microsoft.com/office/drawing/2014/main"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id-id" sz="1100" b="0">
              <a:solidFill>
                <a:schemeClr val="bg1"/>
              </a:solidFill>
              <a:latin typeface="+mj-lt"/>
            </a:rPr>
            <a:t>&gt;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Diet" descr="Tombol navigasi Diet">
          <a:hlinkClick xmlns:r="http://schemas.openxmlformats.org/officeDocument/2006/relationships" r:id="rId1" tooltip="Pilih untuk menampilkan lembar kerja Diet"/>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id-id" sz="1100" b="0">
              <a:solidFill>
                <a:schemeClr val="bg1"/>
              </a:solidFill>
              <a:latin typeface="+mj-lt"/>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Target" descr="Tombol navigasi Target">
          <a:hlinkClick xmlns:r="http://schemas.openxmlformats.org/officeDocument/2006/relationships" r:id="rId2" tooltip="Pilih untuk menampilkan lembar kerja Target"/>
          <a:extLst>
            <a:ext uri="{FF2B5EF4-FFF2-40B4-BE49-F238E27FC236}">
              <a16:creationId xmlns:a16="http://schemas.microsoft.com/office/drawing/2014/main"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id-id" sz="1100" b="0">
              <a:solidFill>
                <a:schemeClr val="bg1"/>
              </a:solidFill>
              <a:latin typeface="+mj-lt"/>
            </a:rPr>
            <a:t>&gt;</a:t>
          </a:r>
        </a:p>
      </xdr:txBody>
    </xdr:sp>
    <xdr:clientData fPrintsWithSheet="0"/>
  </xdr:twoCellAnchor>
</xdr:wsDr>
</file>

<file path=xl/tables/table1.xml><?xml version="1.0" encoding="utf-8"?>
<table xmlns="http://schemas.openxmlformats.org/spreadsheetml/2006/main" id="1" name="Diet" displayName="Diet" ref="B3:I19" totalsRowShown="0" dataDxfId="10">
  <autoFilter ref="B3:I19"/>
  <tableColumns count="8">
    <tableColumn id="1" name="TANGGAL" dataDxfId="9" dataCellStyle="Tanggal"/>
    <tableColumn id="2" name="WAKTU" dataDxfId="8" dataCellStyle="Waktu"/>
    <tableColumn id="3" name="DESKRIPSI" dataCellStyle="Normal"/>
    <tableColumn id="4" name="KALORI" dataDxfId="7" dataCellStyle="Angka"/>
    <tableColumn id="5" name="KARBOHIDRAT" dataDxfId="6" dataCellStyle="Angka"/>
    <tableColumn id="6" name="PROTEIN" dataDxfId="5" dataCellStyle="Angka"/>
    <tableColumn id="7" name="LEMAK" dataDxfId="4" dataCellStyle="Angka"/>
    <tableColumn id="8" name="CATATAN" dataCellStyle="Normal"/>
  </tableColumns>
  <tableStyleInfo name="Tabel jurnal latihan dan diet" showFirstColumn="0" showLastColumn="0" showRowStripes="1" showColumnStripes="0"/>
  <extLst>
    <ext xmlns:x14="http://schemas.microsoft.com/office/spreadsheetml/2009/9/main" uri="{504A1905-F514-4f6f-8877-14C23A59335A}">
      <x14:table altTextSummary="Masukkan informasi diet seperti tanggal, waktu, deskripsi, kalori, karbohidrat, protein, lemak dan catatan apa pun"/>
    </ext>
  </extLst>
</table>
</file>

<file path=xl/tables/table2.xml><?xml version="1.0" encoding="utf-8"?>
<table xmlns="http://schemas.openxmlformats.org/spreadsheetml/2006/main" id="2" name="Latihan" displayName="Latihan" ref="B3:E20" totalsRowShown="0" dataDxfId="3">
  <autoFilter ref="B3:E20"/>
  <tableColumns count="4">
    <tableColumn id="1" name="TANGGAL" dataDxfId="2" dataCellStyle="Tanggal"/>
    <tableColumn id="2" name="DURASI (MENIT)" dataDxfId="1" dataCellStyle="Angka"/>
    <tableColumn id="3" name="KALORI YANG DIBAKAR" dataDxfId="0" dataCellStyle="Angka"/>
    <tableColumn id="4" name="CATATAN" dataCellStyle="Normal"/>
  </tableColumns>
  <tableStyleInfo name="Tabel jurnal latihan dan diet" showFirstColumn="0" showLastColumn="0" showRowStripes="1" showColumnStripes="0"/>
  <extLst>
    <ext xmlns:x14="http://schemas.microsoft.com/office/spreadsheetml/2009/9/main" uri="{504A1905-F514-4f6f-8877-14C23A59335A}">
      <x14:table altTextSummary="Masukkan informasi latihan seperti tanggal, durasi, kalori yang dibakar dan catatan apa pun"/>
    </ext>
  </extLst>
</table>
</file>

<file path=xl/theme/theme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autoPageBreaks="0" fitToPage="1"/>
  </sheetPr>
  <dimension ref="B1:K16"/>
  <sheetViews>
    <sheetView showGridLines="0" tabSelected="1" zoomScaleNormal="100" workbookViewId="0"/>
  </sheetViews>
  <sheetFormatPr defaultRowHeight="14.25" x14ac:dyDescent="0.2"/>
  <cols>
    <col min="1" max="1" width="2.625" customWidth="1"/>
    <col min="2" max="2" width="32.5" customWidth="1"/>
    <col min="3" max="3" width="16.375" customWidth="1"/>
    <col min="4" max="9" width="10.375" customWidth="1"/>
    <col min="10" max="11" width="10.625" customWidth="1"/>
    <col min="12" max="12" width="2.625" customWidth="1"/>
  </cols>
  <sheetData>
    <row r="1" spans="2:11" ht="36.75" x14ac:dyDescent="0.7">
      <c r="B1" s="27">
        <f ca="1">TODAY()</f>
        <v>42864</v>
      </c>
      <c r="C1" s="34" t="s">
        <v>7</v>
      </c>
      <c r="D1" s="34"/>
      <c r="E1" s="34"/>
      <c r="F1" s="34"/>
      <c r="G1" s="34"/>
      <c r="H1" s="34"/>
      <c r="I1" s="34"/>
      <c r="J1" s="24" t="e">
        <v>#REF!</v>
      </c>
      <c r="K1" s="24" t="s">
        <v>9</v>
      </c>
    </row>
    <row r="2" spans="2:11" ht="45" customHeight="1" x14ac:dyDescent="0.2">
      <c r="B2" s="28" t="s">
        <v>0</v>
      </c>
      <c r="C2" s="1" t="s">
        <v>43</v>
      </c>
    </row>
    <row r="3" spans="2:11" ht="30" customHeight="1" x14ac:dyDescent="0.2">
      <c r="B3" s="38">
        <f ca="1">TanggalMulai+121</f>
        <v>42985</v>
      </c>
      <c r="C3" s="23" t="s">
        <v>8</v>
      </c>
      <c r="D3" s="23"/>
      <c r="E3" s="23"/>
      <c r="F3" s="23"/>
      <c r="G3" s="23"/>
      <c r="H3" s="23"/>
      <c r="I3" s="23"/>
      <c r="J3" s="23"/>
      <c r="K3" s="23"/>
    </row>
    <row r="4" spans="2:11" ht="30" customHeight="1" x14ac:dyDescent="0.2">
      <c r="B4" s="38"/>
    </row>
    <row r="5" spans="2:11" ht="30" customHeight="1" x14ac:dyDescent="0.2">
      <c r="B5" s="28" t="s">
        <v>1</v>
      </c>
    </row>
    <row r="6" spans="2:11" ht="60" customHeight="1" x14ac:dyDescent="0.5">
      <c r="B6" s="31">
        <v>100</v>
      </c>
    </row>
    <row r="7" spans="2:11" ht="30" customHeight="1" x14ac:dyDescent="0.2">
      <c r="B7" s="29" t="s">
        <v>2</v>
      </c>
    </row>
    <row r="8" spans="2:11" ht="30" customHeight="1" x14ac:dyDescent="0.2">
      <c r="B8" s="39">
        <v>80</v>
      </c>
      <c r="C8" s="22" t="s">
        <v>44</v>
      </c>
      <c r="D8" s="22"/>
      <c r="E8" s="22"/>
      <c r="F8" s="22"/>
      <c r="G8" s="22"/>
      <c r="H8" s="22"/>
      <c r="I8" s="22"/>
      <c r="J8" s="22"/>
      <c r="K8" s="22"/>
    </row>
    <row r="9" spans="2:11" ht="30" customHeight="1" x14ac:dyDescent="0.2">
      <c r="B9" s="39"/>
    </row>
    <row r="10" spans="2:11" ht="30" customHeight="1" x14ac:dyDescent="0.2">
      <c r="B10" s="29" t="s">
        <v>3</v>
      </c>
    </row>
    <row r="11" spans="2:11" ht="60" customHeight="1" x14ac:dyDescent="0.5">
      <c r="B11" s="32">
        <f>BeratAwal-BeratAkhir</f>
        <v>20</v>
      </c>
    </row>
    <row r="12" spans="2:11" ht="30" customHeight="1" x14ac:dyDescent="0.2">
      <c r="B12" s="30" t="s">
        <v>4</v>
      </c>
    </row>
    <row r="13" spans="2:11" ht="60" customHeight="1" x14ac:dyDescent="0.5">
      <c r="B13" s="32">
        <f ca="1">TanggalBerakhir-TanggalMulai</f>
        <v>121</v>
      </c>
      <c r="J13" s="2"/>
      <c r="K13" s="2"/>
    </row>
    <row r="14" spans="2:11" ht="30" customHeight="1" x14ac:dyDescent="0.2">
      <c r="B14" s="30" t="s">
        <v>5</v>
      </c>
      <c r="J14" s="2"/>
      <c r="K14" s="2"/>
    </row>
    <row r="15" spans="2:11" ht="60" customHeight="1" x14ac:dyDescent="0.5">
      <c r="B15" s="33">
        <f ca="1">TargetBerat/B13</f>
        <v>0.16528925619834711</v>
      </c>
      <c r="J15" s="2"/>
      <c r="K15" s="2"/>
    </row>
    <row r="16" spans="2:11" ht="30" customHeight="1" x14ac:dyDescent="0.2">
      <c r="B16" s="30" t="s">
        <v>6</v>
      </c>
    </row>
  </sheetData>
  <mergeCells count="2">
    <mergeCell ref="B3:B4"/>
    <mergeCell ref="B8:B9"/>
  </mergeCells>
  <dataValidations count="16">
    <dataValidation allowBlank="1" showInputMessage="1" showErrorMessage="1" prompt="Masukkan Tanggal Mulai di sel ini. Perbarui Tanggal Berakhir, Berat Awal dan target berat akhir dalam sel di bawah ini. Target berat badan turun, Hari untuk Menurunkan dan Jumlah Turun per Hari dihitung secara otomatis" sqref="B1"/>
    <dataValidation allowBlank="1" showInputMessage="1" showErrorMessage="1" prompt="Buat Jurnal Latihan dan Diet dalam buku kerja ini. Masukkan berat awal &amp; target berat akhir untuk menghitung target berat badan turun dalam lembar kerja ini. Bagan yang menggambarkan hasil Diet &amp; Latihan" sqref="A1"/>
    <dataValidation allowBlank="1" showInputMessage="1" showErrorMessage="1" prompt="Masukkan Tanggal Berakhir di sel ini" sqref="B3:B4"/>
    <dataValidation allowBlank="1" showInputMessage="1" showErrorMessage="1" prompt="Masukkan Berat Awal dalam sel ini" sqref="B6"/>
    <dataValidation allowBlank="1" showInputMessage="1" showErrorMessage="1" prompt="Masukkan Berat Akhir di sel ini" sqref="B8:B9"/>
    <dataValidation allowBlank="1" showInputMessage="1" showErrorMessage="1" prompt="Target Berat Badan Turun otomatis dihitung dalam sel ini" sqref="B11"/>
    <dataValidation allowBlank="1" showInputMessage="1" showErrorMessage="1" prompt="Hari Untuk Menurunkan dihitung secara otomatis dalam sel ini" sqref="B13"/>
    <dataValidation allowBlank="1" showInputMessage="1" showErrorMessage="1" prompt="Turun Per Hari otomatis dihitung dalam sel ini" sqref="B15"/>
    <dataValidation allowBlank="1" showInputMessage="1" showErrorMessage="1" prompt="Judul lembar kerja ini ada di sel ini. Pilih sel J1 untuk menavigasi ke lembar kerja Latihan dan sel K1 untuk menavigasi ke lembar kerja Diet" sqref="C1"/>
    <dataValidation allowBlank="1" showInputMessage="1" showErrorMessage="1" prompt="Tautan navigasi ke lembar kerja Latihan" sqref="J1"/>
    <dataValidation allowBlank="1" showInputMessage="1" showErrorMessage="1" prompt="Tautan Navigasi ke lembar kerja Diet" sqref="K1"/>
    <dataValidation allowBlank="1" showInputMessage="1" showErrorMessage="1" prompt="Analisis Diet didasarkan pada entri dari lembar kerja Diet" sqref="C3"/>
    <dataValidation allowBlank="1" showInputMessage="1" showErrorMessage="1" prompt="Analisis Latihan didasarkan pada entri dari lembar kerja Latihan" sqref="C8"/>
    <dataValidation allowBlank="1" showInputMessage="1" showErrorMessage="1" prompt="Bagan bilah bertumpuk Analisis Diet berada dalam sel C4 hingga K7" sqref="C4"/>
    <dataValidation allowBlank="1" showInputMessage="1" showErrorMessage="1" prompt="Bagan Kolom Tergugus Analisis Latihan memperlihatkan kalori yang dibakar dan bagan garis bertumpuk yang memperlihatkan durasi latihan ada di sel C9 hingga K16" sqref="C9"/>
    <dataValidation allowBlank="1" showInputMessage="1" showErrorMessage="1" prompt="Subjudul lembar kerja ini ada di sel ini. Bagan Analisis Diet dimulai di sel C4. Bagan Analisis Latihan dimulai di sel C9" sqref="C2"/>
  </dataValidations>
  <hyperlinks>
    <hyperlink ref="J1" location="EXERCISE!A1" tooltip="Pilih untuk menampilkan lembar kerja Latihan" display="Latihan"/>
    <hyperlink ref="K1" location="DIET!A1" tooltip="Pilih untuk menampilkan lembar kerja Diet" display="Diet"/>
  </hyperlinks>
  <printOptions horizontalCentered="1"/>
  <pageMargins left="0.4" right="0.4" top="0.4" bottom="0.4"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pageSetUpPr autoPageBreaks="0" fitToPage="1"/>
  </sheetPr>
  <dimension ref="B1:I19"/>
  <sheetViews>
    <sheetView showGridLines="0" workbookViewId="0"/>
  </sheetViews>
  <sheetFormatPr defaultRowHeight="32.25" customHeight="1" x14ac:dyDescent="0.2"/>
  <cols>
    <col min="1" max="1" width="2.625" customWidth="1"/>
    <col min="2" max="2" width="15.625" customWidth="1"/>
    <col min="3" max="3" width="12.5" customWidth="1"/>
    <col min="4" max="4" width="17.25" customWidth="1"/>
    <col min="5" max="5" width="13.625" customWidth="1"/>
    <col min="6" max="6" width="17.125" customWidth="1"/>
    <col min="7" max="8" width="12.625" customWidth="1"/>
    <col min="9" max="9" width="25.375" customWidth="1"/>
    <col min="10" max="10" width="2.625" customWidth="1"/>
  </cols>
  <sheetData>
    <row r="1" spans="2:9" ht="37.5" customHeight="1" x14ac:dyDescent="0.7">
      <c r="B1" s="34" t="s">
        <v>10</v>
      </c>
      <c r="C1" s="34"/>
      <c r="D1" s="34"/>
      <c r="E1" s="34"/>
      <c r="F1" s="34"/>
      <c r="G1" s="24" t="s">
        <v>21</v>
      </c>
      <c r="H1" s="24" t="e">
        <v>#REF!</v>
      </c>
      <c r="I1" s="34"/>
    </row>
    <row r="2" spans="2:9" ht="35.25" customHeight="1" x14ac:dyDescent="0.2">
      <c r="B2" s="20" t="str">
        <f>Subjudul</f>
        <v>JURNAL LATIHAN &amp; DIET</v>
      </c>
      <c r="C2" s="1"/>
      <c r="D2" s="1"/>
      <c r="E2" s="1"/>
      <c r="F2" s="1"/>
      <c r="G2" s="1"/>
      <c r="H2" s="1"/>
      <c r="I2" s="1"/>
    </row>
    <row r="3" spans="2:9" ht="21" customHeight="1" x14ac:dyDescent="0.2">
      <c r="B3" s="13" t="s">
        <v>11</v>
      </c>
      <c r="C3" s="14" t="s">
        <v>12</v>
      </c>
      <c r="D3" s="15" t="s">
        <v>13</v>
      </c>
      <c r="E3" s="16" t="s">
        <v>19</v>
      </c>
      <c r="F3" s="16" t="s">
        <v>20</v>
      </c>
      <c r="G3" s="16" t="s">
        <v>22</v>
      </c>
      <c r="H3" s="16" t="s">
        <v>23</v>
      </c>
      <c r="I3" s="15" t="s">
        <v>24</v>
      </c>
    </row>
    <row r="4" spans="2:9" ht="32.25" customHeight="1" x14ac:dyDescent="0.2">
      <c r="B4" s="25">
        <f ca="1">TanggalMulai</f>
        <v>42864</v>
      </c>
      <c r="C4" s="36">
        <v>0.29166666666666669</v>
      </c>
      <c r="D4" t="s">
        <v>14</v>
      </c>
      <c r="E4" s="35">
        <v>1</v>
      </c>
      <c r="F4" s="35">
        <v>0</v>
      </c>
      <c r="G4" s="35">
        <v>0</v>
      </c>
      <c r="H4" s="35">
        <v>0</v>
      </c>
      <c r="I4" t="s">
        <v>25</v>
      </c>
    </row>
    <row r="5" spans="2:9" ht="32.25" customHeight="1" x14ac:dyDescent="0.2">
      <c r="B5" s="25">
        <f ca="1">TanggalMulai</f>
        <v>42864</v>
      </c>
      <c r="C5" s="36">
        <v>0.33333333333333331</v>
      </c>
      <c r="D5" t="s">
        <v>15</v>
      </c>
      <c r="E5" s="35">
        <v>10</v>
      </c>
      <c r="F5" s="35">
        <v>10</v>
      </c>
      <c r="G5" s="35">
        <v>2</v>
      </c>
      <c r="H5" s="35">
        <v>10</v>
      </c>
      <c r="I5" t="s">
        <v>26</v>
      </c>
    </row>
    <row r="6" spans="2:9" ht="32.25" customHeight="1" x14ac:dyDescent="0.2">
      <c r="B6" s="25">
        <f ca="1">TanggalMulai</f>
        <v>42864</v>
      </c>
      <c r="C6" s="36">
        <v>0.5</v>
      </c>
      <c r="D6" t="s">
        <v>16</v>
      </c>
      <c r="E6" s="35">
        <v>283</v>
      </c>
      <c r="F6" s="35">
        <v>46</v>
      </c>
      <c r="G6" s="35">
        <v>18</v>
      </c>
      <c r="H6" s="35">
        <v>3.5</v>
      </c>
      <c r="I6" t="s">
        <v>27</v>
      </c>
    </row>
    <row r="7" spans="2:9" ht="32.25" customHeight="1" x14ac:dyDescent="0.2">
      <c r="B7" s="25">
        <f ca="1">TanggalMulai</f>
        <v>42864</v>
      </c>
      <c r="C7" s="36">
        <v>0.79166666666666663</v>
      </c>
      <c r="D7" t="s">
        <v>17</v>
      </c>
      <c r="E7" s="35">
        <v>500</v>
      </c>
      <c r="F7" s="35">
        <v>42</v>
      </c>
      <c r="G7" s="35">
        <v>35</v>
      </c>
      <c r="H7" s="35">
        <v>25</v>
      </c>
      <c r="I7" t="s">
        <v>28</v>
      </c>
    </row>
    <row r="8" spans="2:9" ht="32.25" customHeight="1" x14ac:dyDescent="0.2">
      <c r="B8" s="25">
        <f ca="1">TanggalMulai+1</f>
        <v>42865</v>
      </c>
      <c r="C8" s="36">
        <v>0.29166666666666669</v>
      </c>
      <c r="D8" t="s">
        <v>14</v>
      </c>
      <c r="E8" s="35">
        <v>1</v>
      </c>
      <c r="F8" s="35">
        <v>0</v>
      </c>
      <c r="G8" s="35">
        <v>0</v>
      </c>
      <c r="H8" s="35">
        <v>0</v>
      </c>
      <c r="I8" t="s">
        <v>25</v>
      </c>
    </row>
    <row r="9" spans="2:9" ht="32.25" customHeight="1" x14ac:dyDescent="0.2">
      <c r="B9" s="25">
        <f ca="1">TanggalMulai+1</f>
        <v>42865</v>
      </c>
      <c r="C9" s="36">
        <v>0.33333333333333331</v>
      </c>
      <c r="D9" t="s">
        <v>18</v>
      </c>
      <c r="E9" s="35">
        <v>10</v>
      </c>
      <c r="F9" s="35">
        <v>10</v>
      </c>
      <c r="G9" s="35">
        <v>2</v>
      </c>
      <c r="H9" s="35">
        <v>10</v>
      </c>
      <c r="I9" t="s">
        <v>26</v>
      </c>
    </row>
    <row r="10" spans="2:9" ht="32.25" customHeight="1" x14ac:dyDescent="0.2">
      <c r="B10" s="25">
        <f ca="1">TanggalMulai+1</f>
        <v>42865</v>
      </c>
      <c r="C10" s="36">
        <v>0.5</v>
      </c>
      <c r="D10" t="s">
        <v>16</v>
      </c>
      <c r="E10" s="35">
        <v>189</v>
      </c>
      <c r="F10" s="35">
        <v>26</v>
      </c>
      <c r="G10" s="35">
        <v>3</v>
      </c>
      <c r="H10" s="35">
        <v>8</v>
      </c>
      <c r="I10" t="s">
        <v>29</v>
      </c>
    </row>
    <row r="11" spans="2:9" ht="32.25" customHeight="1" x14ac:dyDescent="0.2">
      <c r="B11" s="25">
        <f ca="1">TanggalMulai+1</f>
        <v>42865</v>
      </c>
      <c r="C11" s="36">
        <v>0.79166666666666663</v>
      </c>
      <c r="D11" t="s">
        <v>17</v>
      </c>
      <c r="E11" s="35">
        <v>477</v>
      </c>
      <c r="F11" s="35">
        <v>62</v>
      </c>
      <c r="G11" s="35">
        <v>13.5</v>
      </c>
      <c r="H11" s="35">
        <v>21</v>
      </c>
      <c r="I11" t="s">
        <v>17</v>
      </c>
    </row>
    <row r="12" spans="2:9" ht="32.25" customHeight="1" x14ac:dyDescent="0.2">
      <c r="B12" s="25">
        <f ca="1">TanggalMulai+2</f>
        <v>42866</v>
      </c>
      <c r="C12" s="36">
        <v>0.29166666666666669</v>
      </c>
      <c r="D12" t="s">
        <v>14</v>
      </c>
      <c r="E12" s="35">
        <v>1</v>
      </c>
      <c r="F12" s="35">
        <v>0</v>
      </c>
      <c r="G12" s="35">
        <v>0</v>
      </c>
      <c r="H12" s="35">
        <v>0</v>
      </c>
      <c r="I12" t="s">
        <v>25</v>
      </c>
    </row>
    <row r="13" spans="2:9" ht="32.25" customHeight="1" x14ac:dyDescent="0.2">
      <c r="B13" s="25">
        <f ca="1">TanggalMulai+2</f>
        <v>42866</v>
      </c>
      <c r="C13" s="36">
        <v>0.33333333333333331</v>
      </c>
      <c r="D13" t="s">
        <v>15</v>
      </c>
      <c r="E13" s="35">
        <v>245</v>
      </c>
      <c r="F13" s="35">
        <v>48</v>
      </c>
      <c r="G13" s="35">
        <v>10</v>
      </c>
      <c r="H13" s="35">
        <v>1.5</v>
      </c>
      <c r="I13" t="s">
        <v>26</v>
      </c>
    </row>
    <row r="14" spans="2:9" ht="32.25" customHeight="1" x14ac:dyDescent="0.2">
      <c r="B14" s="25">
        <f ca="1">TanggalMulai+2</f>
        <v>42866</v>
      </c>
      <c r="C14" s="36">
        <v>0.5</v>
      </c>
      <c r="D14" t="s">
        <v>16</v>
      </c>
      <c r="E14" s="35">
        <v>247</v>
      </c>
      <c r="F14" s="35">
        <v>11</v>
      </c>
      <c r="G14" s="35">
        <v>43</v>
      </c>
      <c r="H14" s="35">
        <v>5</v>
      </c>
      <c r="I14" t="s">
        <v>30</v>
      </c>
    </row>
    <row r="15" spans="2:9" ht="32.25" customHeight="1" x14ac:dyDescent="0.2">
      <c r="B15" s="25">
        <f ca="1">TanggalMulai+2</f>
        <v>42866</v>
      </c>
      <c r="C15" s="36">
        <v>0.79166666666666663</v>
      </c>
      <c r="D15" t="s">
        <v>17</v>
      </c>
      <c r="E15" s="35">
        <v>456</v>
      </c>
      <c r="F15" s="35">
        <v>64</v>
      </c>
      <c r="G15" s="35">
        <v>32</v>
      </c>
      <c r="H15" s="35">
        <v>22</v>
      </c>
      <c r="I15" t="s">
        <v>17</v>
      </c>
    </row>
    <row r="16" spans="2:9" ht="32.25" customHeight="1" x14ac:dyDescent="0.2">
      <c r="B16" s="26">
        <f ca="1">TanggalMulai+3</f>
        <v>42867</v>
      </c>
      <c r="C16" s="37">
        <v>0.29166666666666669</v>
      </c>
      <c r="D16" t="s">
        <v>18</v>
      </c>
      <c r="E16" s="35">
        <v>10</v>
      </c>
      <c r="F16" s="35">
        <v>10</v>
      </c>
      <c r="G16" s="35">
        <v>2</v>
      </c>
      <c r="H16" s="35">
        <v>10</v>
      </c>
      <c r="I16" t="s">
        <v>26</v>
      </c>
    </row>
    <row r="17" spans="2:9" ht="32.25" customHeight="1" x14ac:dyDescent="0.2">
      <c r="B17" s="26">
        <f ca="1">TanggalMulai+3</f>
        <v>42867</v>
      </c>
      <c r="C17" s="37">
        <v>0.41666666666666669</v>
      </c>
      <c r="D17" t="s">
        <v>14</v>
      </c>
      <c r="E17" s="35">
        <v>135</v>
      </c>
      <c r="F17" s="35">
        <v>12.36</v>
      </c>
      <c r="G17" s="35">
        <v>8.81</v>
      </c>
      <c r="H17" s="35">
        <v>5.51</v>
      </c>
      <c r="I17" t="s">
        <v>31</v>
      </c>
    </row>
    <row r="18" spans="2:9" ht="32.25" customHeight="1" x14ac:dyDescent="0.2">
      <c r="B18" s="26">
        <f ca="1">TanggalMulai+3</f>
        <v>42867</v>
      </c>
      <c r="C18" s="37">
        <v>0.51041666666666663</v>
      </c>
      <c r="D18" t="s">
        <v>16</v>
      </c>
      <c r="E18" s="35">
        <v>184</v>
      </c>
      <c r="F18" s="35">
        <v>7</v>
      </c>
      <c r="G18" s="35">
        <v>5.43</v>
      </c>
      <c r="H18" s="35">
        <v>15</v>
      </c>
      <c r="I18" t="s">
        <v>30</v>
      </c>
    </row>
    <row r="19" spans="2:9" ht="32.25" customHeight="1" x14ac:dyDescent="0.2">
      <c r="B19" s="25">
        <f ca="1">TanggalMulai+5</f>
        <v>42869</v>
      </c>
      <c r="C19" s="37">
        <v>0.79166666666666663</v>
      </c>
      <c r="D19" t="s">
        <v>17</v>
      </c>
      <c r="E19" s="35">
        <v>477</v>
      </c>
      <c r="F19" s="35">
        <v>62</v>
      </c>
      <c r="G19" s="35">
        <v>13.5</v>
      </c>
      <c r="H19" s="35">
        <v>21</v>
      </c>
      <c r="I19" t="s">
        <v>17</v>
      </c>
    </row>
  </sheetData>
  <dataValidations count="13">
    <dataValidation allowBlank="1" showInputMessage="1" showErrorMessage="1" prompt="Tautan navigasi ke lembar kerja Target" sqref="G1"/>
    <dataValidation allowBlank="1" showInputMessage="1" showErrorMessage="1" prompt="Tautan navigasi ke lembar kerja Latihan" sqref="H1"/>
    <dataValidation allowBlank="1" showInputMessage="1" showErrorMessage="1" prompt="Masukkan Tanggal dalam kolom ini di bawah judul ini. Gunakan filter judul untuk menemukan entri tertentu" sqref="B3"/>
    <dataValidation allowBlank="1" showInputMessage="1" showErrorMessage="1" prompt="Masukkan Waktu dalam kolom di bawah judul ini" sqref="C3"/>
    <dataValidation allowBlank="1" showInputMessage="1" showErrorMessage="1" prompt="Masukkan Deskripsi seperti Sarapan, Makan Siang, atau Makan Malam dalam kolom di bawah judul ini" sqref="D3"/>
    <dataValidation allowBlank="1" showInputMessage="1" showErrorMessage="1" prompt="Masukkan total Kalori dalam kolom di bawah judul ini" sqref="E3"/>
    <dataValidation allowBlank="1" showInputMessage="1" showErrorMessage="1" prompt="Masukkan total Karbohidrat dalam kolom di bawah judul ini" sqref="F3"/>
    <dataValidation allowBlank="1" showInputMessage="1" showErrorMessage="1" prompt="Masukkan total Protein dalam kolom di bawah judul ini" sqref="G3"/>
    <dataValidation allowBlank="1" showInputMessage="1" showErrorMessage="1" prompt="Masukkan total Lemak dalam kolom di bawah judul ini" sqref="H3"/>
    <dataValidation allowBlank="1" showInputMessage="1" showErrorMessage="1" prompt="Masukkan Catatan dalam kolom di bawah judul ini" sqref="I3"/>
    <dataValidation allowBlank="1" showInputMessage="1" showErrorMessage="1" prompt="Catat Diet di lembar kerja ini. Masukkan informasi diet dalam tabel Diet. Informasi dua minggu terakhir akan ditampilkan di bagan Analisis Diet dalam lembar kerja Target" sqref="A1"/>
    <dataValidation allowBlank="1" showInputMessage="1" showErrorMessage="1" prompt="Judul lembar kerja ini ada di sel ini. Pilih sel G1 untuk menavigasi ke lembar kerja Target dan sel H1 untuk menavigasi ke lembar kerja Latihan" sqref="B1"/>
    <dataValidation allowBlank="1" showInputMessage="1" showErrorMessage="1" prompt="Subjudul lembar kerja ini ada di sel ini. Masukkan informasi diet dalam tabel di bawah ini" sqref="B2"/>
  </dataValidations>
  <hyperlinks>
    <hyperlink ref="G1" location="GOALS!A1" tooltip="Pilih untuk menampilkan lembar kerja Target" display="Target"/>
    <hyperlink ref="H1" location="EXERCISE!A1" tooltip="Pilih untuk menampilkan lembar kerja Latihan" display="Latihan"/>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G20"/>
  <sheetViews>
    <sheetView showGridLines="0" workbookViewId="0"/>
  </sheetViews>
  <sheetFormatPr defaultRowHeight="32.25" customHeight="1" x14ac:dyDescent="0.2"/>
  <cols>
    <col min="1" max="1" width="2.625" style="11" customWidth="1"/>
    <col min="2" max="2" width="13.75" style="11" customWidth="1"/>
    <col min="3" max="3" width="20.875" style="11" customWidth="1"/>
    <col min="4" max="4" width="27.375" style="11" customWidth="1"/>
    <col min="5" max="5" width="36.75" style="11" customWidth="1"/>
    <col min="6" max="7" width="12.625" style="11" customWidth="1"/>
    <col min="8" max="16384" width="9" style="11"/>
  </cols>
  <sheetData>
    <row r="1" spans="2:7" customFormat="1" ht="37.5" customHeight="1" x14ac:dyDescent="0.7">
      <c r="B1" s="34" t="s">
        <v>32</v>
      </c>
      <c r="C1" s="34"/>
      <c r="D1" s="34"/>
      <c r="E1" s="34"/>
      <c r="F1" s="24" t="s">
        <v>9</v>
      </c>
      <c r="G1" s="24" t="s">
        <v>21</v>
      </c>
    </row>
    <row r="2" spans="2:7" customFormat="1" ht="35.25" customHeight="1" x14ac:dyDescent="0.2">
      <c r="B2" s="20" t="str">
        <f>Subjudul</f>
        <v>JURNAL LATIHAN &amp; DIET</v>
      </c>
      <c r="F2" s="11"/>
      <c r="G2" s="11"/>
    </row>
    <row r="3" spans="2:7" ht="21" customHeight="1" x14ac:dyDescent="0.2">
      <c r="B3" s="17" t="s">
        <v>11</v>
      </c>
      <c r="C3" s="18" t="s">
        <v>33</v>
      </c>
      <c r="D3" s="18" t="s">
        <v>34</v>
      </c>
      <c r="E3" s="19" t="s">
        <v>24</v>
      </c>
    </row>
    <row r="4" spans="2:7" ht="32.25" customHeight="1" x14ac:dyDescent="0.2">
      <c r="B4" s="25">
        <f ca="1">TanggalMulai+4</f>
        <v>42868</v>
      </c>
      <c r="C4" s="35">
        <v>30</v>
      </c>
      <c r="D4" s="35">
        <v>120</v>
      </c>
      <c r="E4" t="s">
        <v>45</v>
      </c>
    </row>
    <row r="5" spans="2:7" ht="32.25" customHeight="1" x14ac:dyDescent="0.2">
      <c r="B5" s="25">
        <f ca="1">B4+1</f>
        <v>42869</v>
      </c>
      <c r="C5" s="35">
        <v>60</v>
      </c>
      <c r="D5" s="35">
        <v>180</v>
      </c>
      <c r="E5" t="s">
        <v>35</v>
      </c>
    </row>
    <row r="6" spans="2:7" ht="32.25" customHeight="1" x14ac:dyDescent="0.2">
      <c r="B6" s="25">
        <f t="shared" ref="B6:B20" ca="1" si="0">B5+1</f>
        <v>42870</v>
      </c>
      <c r="C6" s="35">
        <v>60</v>
      </c>
      <c r="D6" s="35">
        <v>350</v>
      </c>
      <c r="E6" t="s">
        <v>46</v>
      </c>
    </row>
    <row r="7" spans="2:7" ht="32.25" customHeight="1" x14ac:dyDescent="0.2">
      <c r="B7" s="25">
        <f t="shared" ca="1" si="0"/>
        <v>42871</v>
      </c>
      <c r="C7" s="35">
        <v>30</v>
      </c>
      <c r="D7" s="35">
        <v>150</v>
      </c>
      <c r="E7" t="s">
        <v>45</v>
      </c>
    </row>
    <row r="8" spans="2:7" ht="32.25" customHeight="1" x14ac:dyDescent="0.2">
      <c r="B8" s="25">
        <f t="shared" ca="1" si="0"/>
        <v>42872</v>
      </c>
      <c r="C8" s="35">
        <v>25</v>
      </c>
      <c r="D8" s="35">
        <v>125</v>
      </c>
      <c r="E8" t="s">
        <v>36</v>
      </c>
    </row>
    <row r="9" spans="2:7" ht="32.25" customHeight="1" x14ac:dyDescent="0.2">
      <c r="B9" s="25">
        <f t="shared" ca="1" si="0"/>
        <v>42873</v>
      </c>
      <c r="C9" s="35">
        <v>20</v>
      </c>
      <c r="D9" s="35">
        <v>285</v>
      </c>
      <c r="E9" t="s">
        <v>45</v>
      </c>
    </row>
    <row r="10" spans="2:7" ht="32.25" customHeight="1" x14ac:dyDescent="0.2">
      <c r="B10" s="25">
        <f t="shared" ca="1" si="0"/>
        <v>42874</v>
      </c>
      <c r="C10" s="35">
        <v>40</v>
      </c>
      <c r="D10" s="35">
        <v>205</v>
      </c>
      <c r="E10" t="s">
        <v>36</v>
      </c>
    </row>
    <row r="11" spans="2:7" ht="32.25" customHeight="1" x14ac:dyDescent="0.2">
      <c r="B11" s="25">
        <f t="shared" ca="1" si="0"/>
        <v>42875</v>
      </c>
      <c r="C11" s="35">
        <v>30</v>
      </c>
      <c r="D11" s="35">
        <v>335</v>
      </c>
      <c r="E11" t="s">
        <v>36</v>
      </c>
    </row>
    <row r="12" spans="2:7" ht="32.25" customHeight="1" x14ac:dyDescent="0.2">
      <c r="B12" s="25">
        <f t="shared" ca="1" si="0"/>
        <v>42876</v>
      </c>
      <c r="C12" s="35">
        <v>40</v>
      </c>
      <c r="D12" s="35">
        <v>175</v>
      </c>
      <c r="E12" t="s">
        <v>36</v>
      </c>
    </row>
    <row r="13" spans="2:7" ht="32.25" customHeight="1" x14ac:dyDescent="0.2">
      <c r="B13" s="25">
        <f t="shared" ca="1" si="0"/>
        <v>42877</v>
      </c>
      <c r="C13" s="35">
        <v>45</v>
      </c>
      <c r="D13" s="35">
        <v>325</v>
      </c>
      <c r="E13" t="s">
        <v>45</v>
      </c>
    </row>
    <row r="14" spans="2:7" ht="32.25" customHeight="1" x14ac:dyDescent="0.2">
      <c r="B14" s="25">
        <f t="shared" ca="1" si="0"/>
        <v>42878</v>
      </c>
      <c r="C14" s="35">
        <v>40</v>
      </c>
      <c r="D14" s="35">
        <v>270</v>
      </c>
      <c r="E14" t="s">
        <v>36</v>
      </c>
    </row>
    <row r="15" spans="2:7" ht="32.25" customHeight="1" x14ac:dyDescent="0.2">
      <c r="B15" s="25">
        <f t="shared" ca="1" si="0"/>
        <v>42879</v>
      </c>
      <c r="C15" s="35">
        <v>20</v>
      </c>
      <c r="D15" s="35">
        <v>295</v>
      </c>
      <c r="E15" t="s">
        <v>45</v>
      </c>
    </row>
    <row r="16" spans="2:7" ht="32.25" customHeight="1" x14ac:dyDescent="0.2">
      <c r="B16" s="25">
        <f t="shared" ca="1" si="0"/>
        <v>42880</v>
      </c>
      <c r="C16" s="35">
        <v>45</v>
      </c>
      <c r="D16" s="35">
        <v>350</v>
      </c>
      <c r="E16" t="s">
        <v>36</v>
      </c>
    </row>
    <row r="17" spans="2:5" ht="32.25" customHeight="1" x14ac:dyDescent="0.2">
      <c r="B17" s="25">
        <f t="shared" ca="1" si="0"/>
        <v>42881</v>
      </c>
      <c r="C17" s="35">
        <v>35</v>
      </c>
      <c r="D17" s="35">
        <v>320</v>
      </c>
      <c r="E17" t="s">
        <v>36</v>
      </c>
    </row>
    <row r="18" spans="2:5" ht="32.25" customHeight="1" x14ac:dyDescent="0.2">
      <c r="B18" s="25">
        <f t="shared" ca="1" si="0"/>
        <v>42882</v>
      </c>
      <c r="C18" s="35">
        <v>40</v>
      </c>
      <c r="D18" s="35">
        <v>290</v>
      </c>
      <c r="E18" t="s">
        <v>36</v>
      </c>
    </row>
    <row r="19" spans="2:5" ht="32.25" customHeight="1" x14ac:dyDescent="0.2">
      <c r="B19" s="25">
        <f ca="1">B18+1</f>
        <v>42883</v>
      </c>
      <c r="C19" s="35">
        <v>25</v>
      </c>
      <c r="D19" s="35">
        <v>265</v>
      </c>
      <c r="E19" t="s">
        <v>45</v>
      </c>
    </row>
    <row r="20" spans="2:5" ht="32.25" customHeight="1" x14ac:dyDescent="0.2">
      <c r="B20" s="25">
        <f t="shared" ca="1" si="0"/>
        <v>42884</v>
      </c>
      <c r="C20" s="35">
        <v>20</v>
      </c>
      <c r="D20" s="35">
        <v>195</v>
      </c>
      <c r="E20" t="s">
        <v>36</v>
      </c>
    </row>
  </sheetData>
  <dataValidations count="9">
    <dataValidation allowBlank="1" showInputMessage="1" showErrorMessage="1" prompt="Catat latihan menggunakan lembar kerja ini. Masukkan informasi latihan dalam tabel Latihan. Informasi dua minggu terakhir akan ditampilkan di bagan Analisis Latihan dalam lembar kerja Target" sqref="A1"/>
    <dataValidation allowBlank="1" showInputMessage="1" showErrorMessage="1" prompt="Judul lembar kerja ini ada di sel ini. Pilih sel F1 untuk menavigasi ke lembar kerja Diet dan sel G1 untuk menavigasi ke lembar kerja Target" sqref="B1"/>
    <dataValidation allowBlank="1" showInputMessage="1" showErrorMessage="1" prompt="Subjudul lembar kerja ini ada di sel ini. Masukkan informasi Latihan dalam tabel di bawah" sqref="B2"/>
    <dataValidation allowBlank="1" showInputMessage="1" showErrorMessage="1" prompt="Tautan navigasi ke lembar kerja Diet" sqref="F1"/>
    <dataValidation allowBlank="1" showInputMessage="1" showErrorMessage="1" prompt="Tautan navigasi ke lembar kerja Target" sqref="G1"/>
    <dataValidation allowBlank="1" showInputMessage="1" showErrorMessage="1" prompt="Masukkan Tanggal dalam kolom ini di bawah judul ini. Gunakan filter judul untuk menemukan entri tertentu " sqref="B3"/>
    <dataValidation allowBlank="1" showInputMessage="1" showErrorMessage="1" prompt="Masukkan Durasi dalam menit ke kolom di bawah judul ini" sqref="C3"/>
    <dataValidation allowBlank="1" showInputMessage="1" showErrorMessage="1" prompt="Masukkan Kalori yang Dibakar dalam kolom di bawah judul ini" sqref="D3"/>
    <dataValidation allowBlank="1" showInputMessage="1" showErrorMessage="1" prompt="Masukkan Catatan dalam kolom di bawah judul ini" sqref="E3"/>
  </dataValidations>
  <hyperlinks>
    <hyperlink ref="F1" location="DIET!A1" tooltip="Pilih untuk menampilkan lembar kerja Diet" display="Diet"/>
    <hyperlink ref="G1" location="GOALS!A1" tooltip="Pilih untuk menampilkan lembar kerja Target" display="Target"/>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L54"/>
  <sheetViews>
    <sheetView showGridLines="0" workbookViewId="0"/>
  </sheetViews>
  <sheetFormatPr defaultRowHeight="14.25" x14ac:dyDescent="0.2"/>
  <cols>
    <col min="1" max="1" width="1.625" style="4" customWidth="1"/>
    <col min="2" max="2" width="21.5" style="4" customWidth="1"/>
    <col min="3" max="3" width="2.875" style="4" customWidth="1"/>
    <col min="4" max="4" width="11.875" style="4" customWidth="1"/>
    <col min="5" max="5" width="9.125" style="4" customWidth="1"/>
    <col min="6" max="6" width="19.5" style="4" customWidth="1"/>
    <col min="7" max="7" width="23.25" style="4" customWidth="1"/>
    <col min="8" max="8" width="19.875" style="4" customWidth="1"/>
    <col min="9" max="9" width="10.375" style="4" customWidth="1"/>
    <col min="10" max="10" width="4.875" style="4" customWidth="1"/>
    <col min="11" max="16384" width="9" style="4"/>
  </cols>
  <sheetData>
    <row r="2" spans="2:10" ht="27" x14ac:dyDescent="0.5">
      <c r="B2" s="40" t="s">
        <v>37</v>
      </c>
      <c r="C2" s="40"/>
      <c r="D2" s="40"/>
      <c r="E2" s="40"/>
      <c r="F2" s="40"/>
      <c r="G2" s="40"/>
      <c r="H2" s="40"/>
      <c r="I2" s="40"/>
      <c r="J2" s="40"/>
    </row>
    <row r="4" spans="2:10" ht="15" x14ac:dyDescent="0.2">
      <c r="B4" s="9" t="s">
        <v>38</v>
      </c>
      <c r="C4" s="9">
        <f>ROW(Diet[[#Headers],[TANGGAL]])+1</f>
        <v>4</v>
      </c>
      <c r="D4" s="5" t="s">
        <v>11</v>
      </c>
      <c r="E4" s="5" t="s">
        <v>41</v>
      </c>
      <c r="F4" s="5" t="s">
        <v>23</v>
      </c>
      <c r="G4" s="5" t="s">
        <v>22</v>
      </c>
      <c r="H4" s="5" t="s">
        <v>20</v>
      </c>
      <c r="I4" s="5" t="s">
        <v>19</v>
      </c>
      <c r="J4" s="5" t="s">
        <v>42</v>
      </c>
    </row>
    <row r="5" spans="2:10" x14ac:dyDescent="0.2">
      <c r="B5" s="9" t="s">
        <v>39</v>
      </c>
      <c r="C5" s="10">
        <f ca="1">MATCH(9.99E+307,Diet[TANGGAL])+MulaiBarisDiet-1</f>
        <v>19</v>
      </c>
      <c r="D5" s="6">
        <f ca="1">IFERROR(IF(INDEX(Diet[],AkhirTerakhirDiet-MulaiBarisDiet-J5,1)&lt;&gt;"",INDEX(Diet[],AkhirTerakhirDiet-MulaiBarisDiet-J5,1),""),"")</f>
        <v>42864</v>
      </c>
      <c r="E5" s="7" t="str">
        <f t="shared" ref="E5:E18" ca="1" si="0">UPPER(TEXT(D5,"DDD"))</f>
        <v>SEL</v>
      </c>
      <c r="F5" s="7">
        <f ca="1">IFERROR((IF(INDEX(Diet[],AkhirTerakhirDiet-MulaiBarisDiet-J5,1)&lt;&gt;"",INDEX(Diet[],AkhirTerakhirDiet-MulaiBarisDiet-J5,7),NA())),NA())</f>
        <v>3.5</v>
      </c>
      <c r="G5" s="7">
        <f ca="1">IFERROR((IF(INDEX(Diet[],AkhirTerakhirDiet-MulaiBarisDiet-J5,1)&lt;&gt;"",INDEX(Diet[],AkhirTerakhirDiet-MulaiBarisDiet-J5,6),NA())),NA())</f>
        <v>18</v>
      </c>
      <c r="H5" s="7">
        <f ca="1">IFERROR((IF(INDEX(Diet[],AkhirTerakhirDiet-MulaiBarisDiet-J5,1)&lt;&gt;"",INDEX(Diet[],AkhirTerakhirDiet-MulaiBarisDiet-J5,5),NA())),NA())</f>
        <v>46</v>
      </c>
      <c r="I5" s="7">
        <f ca="1">IFERROR((IF(INDEX(Diet[],AkhirTerakhirDiet-MulaiBarisDiet-J5,1)&lt;&gt;"",INDEX(Diet[],AkhirTerakhirDiet-MulaiBarisDiet-J5,4),NA())),NA())</f>
        <v>283</v>
      </c>
      <c r="J5" s="7">
        <v>12</v>
      </c>
    </row>
    <row r="6" spans="2:10" x14ac:dyDescent="0.2">
      <c r="B6" s="3"/>
      <c r="C6" s="3"/>
      <c r="D6" s="6">
        <f ca="1">IFERROR(IF(INDEX(Diet[],AkhirTerakhirDiet-MulaiBarisDiet-J6,1)&lt;&gt;"",INDEX(Diet[],AkhirTerakhirDiet-MulaiBarisDiet-J6,1),""),"")</f>
        <v>42864</v>
      </c>
      <c r="E6" s="7" t="str">
        <f t="shared" ca="1" si="0"/>
        <v>SEL</v>
      </c>
      <c r="F6" s="7">
        <f ca="1">IFERROR((IF(INDEX(Diet[],AkhirTerakhirDiet-MulaiBarisDiet-J6,1)&lt;&gt;"",INDEX(Diet[],AkhirTerakhirDiet-MulaiBarisDiet-J6,7),NA())),NA())</f>
        <v>25</v>
      </c>
      <c r="G6" s="7">
        <f ca="1">IFERROR((IF(INDEX(Diet[],AkhirTerakhirDiet-MulaiBarisDiet-J6,1)&lt;&gt;"",INDEX(Diet[],AkhirTerakhirDiet-MulaiBarisDiet-J6,6),NA())),NA())</f>
        <v>35</v>
      </c>
      <c r="H6" s="7">
        <f ca="1">IFERROR((IF(INDEX(Diet[],AkhirTerakhirDiet-MulaiBarisDiet-J6,1)&lt;&gt;"",INDEX(Diet[],AkhirTerakhirDiet-MulaiBarisDiet-J6,5),NA())),NA())</f>
        <v>42</v>
      </c>
      <c r="I6" s="7">
        <f ca="1">IFERROR((IF(INDEX(Diet[],AkhirTerakhirDiet-MulaiBarisDiet-J6,1)&lt;&gt;"",INDEX(Diet[],AkhirTerakhirDiet-MulaiBarisDiet-J6,4),NA())),NA())</f>
        <v>500</v>
      </c>
      <c r="J6" s="7">
        <v>11</v>
      </c>
    </row>
    <row r="7" spans="2:10" x14ac:dyDescent="0.2">
      <c r="B7" s="3"/>
      <c r="C7" s="3"/>
      <c r="D7" s="6">
        <f ca="1">IFERROR(IF(INDEX(Diet[],AkhirTerakhirDiet-MulaiBarisDiet-J7,1)&lt;&gt;"",INDEX(Diet[],AkhirTerakhirDiet-MulaiBarisDiet-J7,1),""),"")</f>
        <v>42865</v>
      </c>
      <c r="E7" s="7" t="str">
        <f t="shared" ca="1" si="0"/>
        <v>RAB</v>
      </c>
      <c r="F7" s="7">
        <f ca="1">IFERROR((IF(INDEX(Diet[],AkhirTerakhirDiet-MulaiBarisDiet-J7,1)&lt;&gt;"",INDEX(Diet[],AkhirTerakhirDiet-MulaiBarisDiet-J7,7),NA())),NA())</f>
        <v>0</v>
      </c>
      <c r="G7" s="7">
        <f ca="1">IFERROR((IF(INDEX(Diet[],AkhirTerakhirDiet-MulaiBarisDiet-J7,1)&lt;&gt;"",INDEX(Diet[],AkhirTerakhirDiet-MulaiBarisDiet-J7,6),NA())),NA())</f>
        <v>0</v>
      </c>
      <c r="H7" s="7">
        <f ca="1">IFERROR((IF(INDEX(Diet[],AkhirTerakhirDiet-MulaiBarisDiet-J7,1)&lt;&gt;"",INDEX(Diet[],AkhirTerakhirDiet-MulaiBarisDiet-J7,5),NA())),NA())</f>
        <v>0</v>
      </c>
      <c r="I7" s="7">
        <f ca="1">IFERROR((IF(INDEX(Diet[],AkhirTerakhirDiet-MulaiBarisDiet-J7,1)&lt;&gt;"",INDEX(Diet[],AkhirTerakhirDiet-MulaiBarisDiet-J7,4),NA())),NA())</f>
        <v>1</v>
      </c>
      <c r="J7" s="7">
        <v>10</v>
      </c>
    </row>
    <row r="8" spans="2:10" x14ac:dyDescent="0.2">
      <c r="B8" s="3"/>
      <c r="C8" s="3"/>
      <c r="D8" s="6">
        <f ca="1">IFERROR(IF(INDEX(Diet[],AkhirTerakhirDiet-MulaiBarisDiet-J8,1)&lt;&gt;"",INDEX(Diet[],AkhirTerakhirDiet-MulaiBarisDiet-J8,1),""),"")</f>
        <v>42865</v>
      </c>
      <c r="E8" s="7" t="str">
        <f t="shared" ca="1" si="0"/>
        <v>RAB</v>
      </c>
      <c r="F8" s="7">
        <f ca="1">IFERROR((IF(INDEX(Diet[],AkhirTerakhirDiet-MulaiBarisDiet-J8,1)&lt;&gt;"",INDEX(Diet[],AkhirTerakhirDiet-MulaiBarisDiet-J8,7),NA())),NA())</f>
        <v>10</v>
      </c>
      <c r="G8" s="7">
        <f ca="1">IFERROR((IF(INDEX(Diet[],AkhirTerakhirDiet-MulaiBarisDiet-J8,1)&lt;&gt;"",INDEX(Diet[],AkhirTerakhirDiet-MulaiBarisDiet-J8,6),NA())),NA())</f>
        <v>2</v>
      </c>
      <c r="H8" s="7">
        <f ca="1">IFERROR((IF(INDEX(Diet[],AkhirTerakhirDiet-MulaiBarisDiet-J8,1)&lt;&gt;"",INDEX(Diet[],AkhirTerakhirDiet-MulaiBarisDiet-J8,5),NA())),NA())</f>
        <v>10</v>
      </c>
      <c r="I8" s="7">
        <f ca="1">IFERROR((IF(INDEX(Diet[],AkhirTerakhirDiet-MulaiBarisDiet-J8,1)&lt;&gt;"",INDEX(Diet[],AkhirTerakhirDiet-MulaiBarisDiet-J8,4),NA())),NA())</f>
        <v>10</v>
      </c>
      <c r="J8" s="7">
        <v>9</v>
      </c>
    </row>
    <row r="9" spans="2:10" x14ac:dyDescent="0.2">
      <c r="B9" s="3"/>
      <c r="C9" s="3"/>
      <c r="D9" s="6">
        <f ca="1">IFERROR(IF(INDEX(Diet[],AkhirTerakhirDiet-MulaiBarisDiet-J9,1)&lt;&gt;"",INDEX(Diet[],AkhirTerakhirDiet-MulaiBarisDiet-J9,1),""),"")</f>
        <v>42865</v>
      </c>
      <c r="E9" s="7" t="str">
        <f t="shared" ca="1" si="0"/>
        <v>RAB</v>
      </c>
      <c r="F9" s="7">
        <f ca="1">IFERROR((IF(INDEX(Diet[],AkhirTerakhirDiet-MulaiBarisDiet-J9,1)&lt;&gt;"",INDEX(Diet[],AkhirTerakhirDiet-MulaiBarisDiet-J9,7),NA())),NA())</f>
        <v>8</v>
      </c>
      <c r="G9" s="7">
        <f ca="1">IFERROR((IF(INDEX(Diet[],AkhirTerakhirDiet-MulaiBarisDiet-J9,1)&lt;&gt;"",INDEX(Diet[],AkhirTerakhirDiet-MulaiBarisDiet-J9,6),NA())),NA())</f>
        <v>3</v>
      </c>
      <c r="H9" s="7">
        <f ca="1">IFERROR((IF(INDEX(Diet[],AkhirTerakhirDiet-MulaiBarisDiet-J9,1)&lt;&gt;"",INDEX(Diet[],AkhirTerakhirDiet-MulaiBarisDiet-J9,5),NA())),NA())</f>
        <v>26</v>
      </c>
      <c r="I9" s="7">
        <f ca="1">IFERROR((IF(INDEX(Diet[],AkhirTerakhirDiet-MulaiBarisDiet-J9,1)&lt;&gt;"",INDEX(Diet[],AkhirTerakhirDiet-MulaiBarisDiet-J9,4),NA())),NA())</f>
        <v>189</v>
      </c>
      <c r="J9" s="7">
        <v>8</v>
      </c>
    </row>
    <row r="10" spans="2:10" x14ac:dyDescent="0.2">
      <c r="B10" s="3"/>
      <c r="C10" s="3"/>
      <c r="D10" s="6">
        <f ca="1">IFERROR(IF(INDEX(Diet[],AkhirTerakhirDiet-MulaiBarisDiet-J10,1)&lt;&gt;"",INDEX(Diet[],AkhirTerakhirDiet-MulaiBarisDiet-J10,1),""),"")</f>
        <v>42865</v>
      </c>
      <c r="E10" s="7" t="str">
        <f t="shared" ca="1" si="0"/>
        <v>RAB</v>
      </c>
      <c r="F10" s="7">
        <f ca="1">IFERROR((IF(INDEX(Diet[],AkhirTerakhirDiet-MulaiBarisDiet-J10,1)&lt;&gt;"",INDEX(Diet[],AkhirTerakhirDiet-MulaiBarisDiet-J10,7),NA())),NA())</f>
        <v>21</v>
      </c>
      <c r="G10" s="7">
        <f ca="1">IFERROR((IF(INDEX(Diet[],AkhirTerakhirDiet-MulaiBarisDiet-J10,1)&lt;&gt;"",INDEX(Diet[],AkhirTerakhirDiet-MulaiBarisDiet-J10,6),NA())),NA())</f>
        <v>13.5</v>
      </c>
      <c r="H10" s="7">
        <f ca="1">IFERROR((IF(INDEX(Diet[],AkhirTerakhirDiet-MulaiBarisDiet-J10,1)&lt;&gt;"",INDEX(Diet[],AkhirTerakhirDiet-MulaiBarisDiet-J10,5),NA())),NA())</f>
        <v>62</v>
      </c>
      <c r="I10" s="7">
        <f ca="1">IFERROR((IF(INDEX(Diet[],AkhirTerakhirDiet-MulaiBarisDiet-J10,1)&lt;&gt;"",INDEX(Diet[],AkhirTerakhirDiet-MulaiBarisDiet-J10,4),NA())),NA())</f>
        <v>477</v>
      </c>
      <c r="J10" s="7">
        <v>7</v>
      </c>
    </row>
    <row r="11" spans="2:10" x14ac:dyDescent="0.2">
      <c r="B11" s="3"/>
      <c r="C11" s="3"/>
      <c r="D11" s="6">
        <f ca="1">IFERROR(IF(INDEX(Diet[],AkhirTerakhirDiet-MulaiBarisDiet-J11,1)&lt;&gt;"",INDEX(Diet[],AkhirTerakhirDiet-MulaiBarisDiet-J11,1),""),"")</f>
        <v>42866</v>
      </c>
      <c r="E11" s="7" t="str">
        <f t="shared" ca="1" si="0"/>
        <v>KAM</v>
      </c>
      <c r="F11" s="7">
        <f ca="1">IFERROR((IF(INDEX(Diet[],AkhirTerakhirDiet-MulaiBarisDiet-J11,1)&lt;&gt;"",INDEX(Diet[],AkhirTerakhirDiet-MulaiBarisDiet-J11,7),NA())),NA())</f>
        <v>0</v>
      </c>
      <c r="G11" s="7">
        <f ca="1">IFERROR((IF(INDEX(Diet[],AkhirTerakhirDiet-MulaiBarisDiet-J11,1)&lt;&gt;"",INDEX(Diet[],AkhirTerakhirDiet-MulaiBarisDiet-J11,6),NA())),NA())</f>
        <v>0</v>
      </c>
      <c r="H11" s="7">
        <f ca="1">IFERROR((IF(INDEX(Diet[],AkhirTerakhirDiet-MulaiBarisDiet-J11,1)&lt;&gt;"",INDEX(Diet[],AkhirTerakhirDiet-MulaiBarisDiet-J11,5),NA())),NA())</f>
        <v>0</v>
      </c>
      <c r="I11" s="7">
        <f ca="1">IFERROR((IF(INDEX(Diet[],AkhirTerakhirDiet-MulaiBarisDiet-J11,1)&lt;&gt;"",INDEX(Diet[],AkhirTerakhirDiet-MulaiBarisDiet-J11,4),NA())),NA())</f>
        <v>1</v>
      </c>
      <c r="J11" s="7">
        <v>6</v>
      </c>
    </row>
    <row r="12" spans="2:10" x14ac:dyDescent="0.2">
      <c r="B12" s="3"/>
      <c r="C12" s="3"/>
      <c r="D12" s="6">
        <f ca="1">IFERROR(IF(INDEX(Diet[],AkhirTerakhirDiet-MulaiBarisDiet-J12,1)&lt;&gt;"",INDEX(Diet[],AkhirTerakhirDiet-MulaiBarisDiet-J12,1),""),"")</f>
        <v>42866</v>
      </c>
      <c r="E12" s="7" t="str">
        <f t="shared" ca="1" si="0"/>
        <v>KAM</v>
      </c>
      <c r="F12" s="7">
        <f ca="1">IFERROR((IF(INDEX(Diet[],AkhirTerakhirDiet-MulaiBarisDiet-J12,1)&lt;&gt;"",INDEX(Diet[],AkhirTerakhirDiet-MulaiBarisDiet-J12,7),NA())),NA())</f>
        <v>1.5</v>
      </c>
      <c r="G12" s="7">
        <f ca="1">IFERROR((IF(INDEX(Diet[],AkhirTerakhirDiet-MulaiBarisDiet-J12,1)&lt;&gt;"",INDEX(Diet[],AkhirTerakhirDiet-MulaiBarisDiet-J12,6),NA())),NA())</f>
        <v>10</v>
      </c>
      <c r="H12" s="7">
        <f ca="1">IFERROR((IF(INDEX(Diet[],AkhirTerakhirDiet-MulaiBarisDiet-J12,1)&lt;&gt;"",INDEX(Diet[],AkhirTerakhirDiet-MulaiBarisDiet-J12,5),NA())),NA())</f>
        <v>48</v>
      </c>
      <c r="I12" s="7">
        <f ca="1">IFERROR((IF(INDEX(Diet[],AkhirTerakhirDiet-MulaiBarisDiet-J12,1)&lt;&gt;"",INDEX(Diet[],AkhirTerakhirDiet-MulaiBarisDiet-J12,4),NA())),NA())</f>
        <v>245</v>
      </c>
      <c r="J12" s="7">
        <v>5</v>
      </c>
    </row>
    <row r="13" spans="2:10" x14ac:dyDescent="0.2">
      <c r="B13" s="3"/>
      <c r="C13" s="3"/>
      <c r="D13" s="6">
        <f ca="1">IFERROR(IF(INDEX(Diet[],AkhirTerakhirDiet-MulaiBarisDiet-J13,1)&lt;&gt;"",INDEX(Diet[],AkhirTerakhirDiet-MulaiBarisDiet-J13,1),""),"")</f>
        <v>42866</v>
      </c>
      <c r="E13" s="7" t="str">
        <f t="shared" ca="1" si="0"/>
        <v>KAM</v>
      </c>
      <c r="F13" s="7">
        <f ca="1">IFERROR((IF(INDEX(Diet[],AkhirTerakhirDiet-MulaiBarisDiet-J13,1)&lt;&gt;"",INDEX(Diet[],AkhirTerakhirDiet-MulaiBarisDiet-J13,7),NA())),NA())</f>
        <v>5</v>
      </c>
      <c r="G13" s="7">
        <f ca="1">IFERROR((IF(INDEX(Diet[],AkhirTerakhirDiet-MulaiBarisDiet-J13,1)&lt;&gt;"",INDEX(Diet[],AkhirTerakhirDiet-MulaiBarisDiet-J13,6),NA())),NA())</f>
        <v>43</v>
      </c>
      <c r="H13" s="7">
        <f ca="1">IFERROR((IF(INDEX(Diet[],AkhirTerakhirDiet-MulaiBarisDiet-J13,1)&lt;&gt;"",INDEX(Diet[],AkhirTerakhirDiet-MulaiBarisDiet-J13,5),NA())),NA())</f>
        <v>11</v>
      </c>
      <c r="I13" s="7">
        <f ca="1">IFERROR((IF(INDEX(Diet[],AkhirTerakhirDiet-MulaiBarisDiet-J13,1)&lt;&gt;"",INDEX(Diet[],AkhirTerakhirDiet-MulaiBarisDiet-J13,4),NA())),NA())</f>
        <v>247</v>
      </c>
      <c r="J13" s="7">
        <v>4</v>
      </c>
    </row>
    <row r="14" spans="2:10" x14ac:dyDescent="0.2">
      <c r="B14" s="3"/>
      <c r="C14" s="3"/>
      <c r="D14" s="6">
        <f ca="1">IFERROR(IF(INDEX(Diet[],AkhirTerakhirDiet-MulaiBarisDiet-J14,1)&lt;&gt;"",INDEX(Diet[],AkhirTerakhirDiet-MulaiBarisDiet-J14,1),""),"")</f>
        <v>42866</v>
      </c>
      <c r="E14" s="7" t="str">
        <f t="shared" ca="1" si="0"/>
        <v>KAM</v>
      </c>
      <c r="F14" s="7">
        <f ca="1">IFERROR((IF(INDEX(Diet[],AkhirTerakhirDiet-MulaiBarisDiet-J14,1)&lt;&gt;"",INDEX(Diet[],AkhirTerakhirDiet-MulaiBarisDiet-J14,7),NA())),NA())</f>
        <v>22</v>
      </c>
      <c r="G14" s="7">
        <f ca="1">IFERROR((IF(INDEX(Diet[],AkhirTerakhirDiet-MulaiBarisDiet-J14,1)&lt;&gt;"",INDEX(Diet[],AkhirTerakhirDiet-MulaiBarisDiet-J14,6),NA())),NA())</f>
        <v>32</v>
      </c>
      <c r="H14" s="7">
        <f ca="1">IFERROR((IF(INDEX(Diet[],AkhirTerakhirDiet-MulaiBarisDiet-J14,1)&lt;&gt;"",INDEX(Diet[],AkhirTerakhirDiet-MulaiBarisDiet-J14,5),NA())),NA())</f>
        <v>64</v>
      </c>
      <c r="I14" s="7">
        <f ca="1">IFERROR((IF(INDEX(Diet[],AkhirTerakhirDiet-MulaiBarisDiet-J14,1)&lt;&gt;"",INDEX(Diet[],AkhirTerakhirDiet-MulaiBarisDiet-J14,4),NA())),NA())</f>
        <v>456</v>
      </c>
      <c r="J14" s="7">
        <v>3</v>
      </c>
    </row>
    <row r="15" spans="2:10" x14ac:dyDescent="0.2">
      <c r="B15" s="3"/>
      <c r="C15" s="3"/>
      <c r="D15" s="6">
        <f ca="1">IFERROR(IF(INDEX(Diet[],AkhirTerakhirDiet-MulaiBarisDiet-J15,1)&lt;&gt;"",INDEX(Diet[],AkhirTerakhirDiet-MulaiBarisDiet-J15,1),""),"")</f>
        <v>42867</v>
      </c>
      <c r="E15" s="7" t="str">
        <f t="shared" ca="1" si="0"/>
        <v>JUM</v>
      </c>
      <c r="F15" s="7">
        <f ca="1">IFERROR((IF(INDEX(Diet[],AkhirTerakhirDiet-MulaiBarisDiet-J15,1)&lt;&gt;"",INDEX(Diet[],AkhirTerakhirDiet-MulaiBarisDiet-J15,7),NA())),NA())</f>
        <v>10</v>
      </c>
      <c r="G15" s="7">
        <f ca="1">IFERROR((IF(INDEX(Diet[],AkhirTerakhirDiet-MulaiBarisDiet-J15,1)&lt;&gt;"",INDEX(Diet[],AkhirTerakhirDiet-MulaiBarisDiet-J15,6),NA())),NA())</f>
        <v>2</v>
      </c>
      <c r="H15" s="7">
        <f ca="1">IFERROR((IF(INDEX(Diet[],AkhirTerakhirDiet-MulaiBarisDiet-J15,1)&lt;&gt;"",INDEX(Diet[],AkhirTerakhirDiet-MulaiBarisDiet-J15,5),NA())),NA())</f>
        <v>10</v>
      </c>
      <c r="I15" s="7">
        <f ca="1">IFERROR((IF(INDEX(Diet[],AkhirTerakhirDiet-MulaiBarisDiet-J15,1)&lt;&gt;"",INDEX(Diet[],AkhirTerakhirDiet-MulaiBarisDiet-J15,4),NA())),NA())</f>
        <v>10</v>
      </c>
      <c r="J15" s="7">
        <v>2</v>
      </c>
    </row>
    <row r="16" spans="2:10" x14ac:dyDescent="0.2">
      <c r="B16" s="3"/>
      <c r="C16" s="3"/>
      <c r="D16" s="6">
        <f ca="1">IFERROR(IF(INDEX(Diet[],AkhirTerakhirDiet-MulaiBarisDiet-J16,1)&lt;&gt;"",INDEX(Diet[],AkhirTerakhirDiet-MulaiBarisDiet-J16,1),""),"")</f>
        <v>42867</v>
      </c>
      <c r="E16" s="7" t="str">
        <f t="shared" ca="1" si="0"/>
        <v>JUM</v>
      </c>
      <c r="F16" s="7">
        <f ca="1">IFERROR((IF(INDEX(Diet[],AkhirTerakhirDiet-MulaiBarisDiet-J16,1)&lt;&gt;"",INDEX(Diet[],AkhirTerakhirDiet-MulaiBarisDiet-J16,7),NA())),NA())</f>
        <v>5.51</v>
      </c>
      <c r="G16" s="7">
        <f ca="1">IFERROR((IF(INDEX(Diet[],AkhirTerakhirDiet-MulaiBarisDiet-J16,1)&lt;&gt;"",INDEX(Diet[],AkhirTerakhirDiet-MulaiBarisDiet-J16,6),NA())),NA())</f>
        <v>8.81</v>
      </c>
      <c r="H16" s="7">
        <f ca="1">IFERROR((IF(INDEX(Diet[],AkhirTerakhirDiet-MulaiBarisDiet-J16,1)&lt;&gt;"",INDEX(Diet[],AkhirTerakhirDiet-MulaiBarisDiet-J16,5),NA())),NA())</f>
        <v>12.36</v>
      </c>
      <c r="I16" s="7">
        <f ca="1">IFERROR((IF(INDEX(Diet[],AkhirTerakhirDiet-MulaiBarisDiet-J16,1)&lt;&gt;"",INDEX(Diet[],AkhirTerakhirDiet-MulaiBarisDiet-J16,4),NA())),NA())</f>
        <v>135</v>
      </c>
      <c r="J16" s="7">
        <v>1</v>
      </c>
    </row>
    <row r="17" spans="2:12" x14ac:dyDescent="0.2">
      <c r="B17" s="3"/>
      <c r="C17" s="3"/>
      <c r="D17" s="6">
        <f ca="1">IFERROR(IF(INDEX(Diet[],AkhirTerakhirDiet-MulaiBarisDiet-J17,1)&lt;&gt;"",INDEX(Diet[],AkhirTerakhirDiet-MulaiBarisDiet-J17,1),""),"")</f>
        <v>42867</v>
      </c>
      <c r="E17" s="7" t="str">
        <f t="shared" ca="1" si="0"/>
        <v>JUM</v>
      </c>
      <c r="F17" s="7">
        <f ca="1">IFERROR((IF(INDEX(Diet[],AkhirTerakhirDiet-MulaiBarisDiet-J17,1)&lt;&gt;"",INDEX(Diet[],AkhirTerakhirDiet-MulaiBarisDiet-J17,7),NA())),NA())</f>
        <v>15</v>
      </c>
      <c r="G17" s="7">
        <f ca="1">IFERROR((IF(INDEX(Diet[],AkhirTerakhirDiet-MulaiBarisDiet-J17,1)&lt;&gt;"",INDEX(Diet[],AkhirTerakhirDiet-MulaiBarisDiet-J17,6),NA())),NA())</f>
        <v>5.43</v>
      </c>
      <c r="H17" s="7">
        <f ca="1">IFERROR((IF(INDEX(Diet[],AkhirTerakhirDiet-MulaiBarisDiet-J17,1)&lt;&gt;"",INDEX(Diet[],AkhirTerakhirDiet-MulaiBarisDiet-J17,5),NA())),NA())</f>
        <v>7</v>
      </c>
      <c r="I17" s="7">
        <f ca="1">IFERROR((IF(INDEX(Diet[],AkhirTerakhirDiet-MulaiBarisDiet-J17,1)&lt;&gt;"",INDEX(Diet[],AkhirTerakhirDiet-MulaiBarisDiet-J17,4),NA())),NA())</f>
        <v>184</v>
      </c>
      <c r="J17" s="7">
        <v>0</v>
      </c>
    </row>
    <row r="18" spans="2:12" x14ac:dyDescent="0.2">
      <c r="B18" s="3"/>
      <c r="C18" s="3"/>
      <c r="D18" s="6">
        <f ca="1">IFERROR(IF(INDEX(Diet[],AkhirTerakhirDiet-MulaiBarisDiet-J18,1)&lt;&gt;"",INDEX(Diet[],AkhirTerakhirDiet-MulaiBarisDiet-J18,1)),"")</f>
        <v>42869</v>
      </c>
      <c r="E18" s="7" t="str">
        <f t="shared" ca="1" si="0"/>
        <v>MGG</v>
      </c>
      <c r="F18" s="7">
        <f ca="1">IFERROR((IF(INDEX(Diet[],AkhirTerakhirDiet-MulaiBarisDiet-J18,1)&lt;&gt;"",INDEX(Diet[],AkhirTerakhirDiet-MulaiBarisDiet-J18,7),NA())),NA())</f>
        <v>21</v>
      </c>
      <c r="G18" s="7">
        <f ca="1">IFERROR((IF(INDEX(Diet[],AkhirTerakhirDiet-MulaiBarisDiet-J18,1)&lt;&gt;"",INDEX(Diet[],AkhirTerakhirDiet-MulaiBarisDiet-J18,6),NA())),NA())</f>
        <v>13.5</v>
      </c>
      <c r="H18" s="7">
        <f ca="1">IFERROR((IF(INDEX(Diet[],AkhirTerakhirDiet-MulaiBarisDiet-J18,1)&lt;&gt;"",INDEX(Diet[],AkhirTerakhirDiet-MulaiBarisDiet-J18,5),NA())),NA())</f>
        <v>62</v>
      </c>
      <c r="I18" s="7">
        <f ca="1">IFERROR((IF(INDEX(Diet[],AkhirTerakhirDiet-MulaiBarisDiet-J18,1)&lt;&gt;"",INDEX(Diet[],AkhirTerakhirDiet-MulaiBarisDiet-J18,4),NA())),NA())</f>
        <v>477</v>
      </c>
      <c r="J18" s="7">
        <v>-1</v>
      </c>
    </row>
    <row r="20" spans="2:12" ht="27" x14ac:dyDescent="0.5">
      <c r="B20" s="40" t="s">
        <v>47</v>
      </c>
      <c r="C20" s="40"/>
      <c r="D20" s="40"/>
      <c r="E20" s="40"/>
      <c r="F20" s="40"/>
      <c r="G20" s="40"/>
      <c r="H20" s="40"/>
      <c r="I20" s="40"/>
      <c r="J20" s="40"/>
    </row>
    <row r="22" spans="2:12" ht="15" x14ac:dyDescent="0.2">
      <c r="B22" s="9" t="s">
        <v>38</v>
      </c>
      <c r="C22" s="9">
        <f>ROW(Latihan[[#Headers],[TANGGAL]])+1</f>
        <v>4</v>
      </c>
      <c r="D22" s="5" t="s">
        <v>11</v>
      </c>
      <c r="E22" s="5" t="s">
        <v>41</v>
      </c>
      <c r="F22" s="5" t="s">
        <v>33</v>
      </c>
      <c r="G22" s="5" t="s">
        <v>34</v>
      </c>
      <c r="H22" s="5" t="s">
        <v>42</v>
      </c>
      <c r="L22" s="12"/>
    </row>
    <row r="23" spans="2:12" x14ac:dyDescent="0.2">
      <c r="B23" s="9" t="s">
        <v>40</v>
      </c>
      <c r="C23" s="10">
        <f ca="1">MATCH(9.99E+307,Latihan[TANGGAL])+MulaiBarisLatihan-1</f>
        <v>20</v>
      </c>
      <c r="D23" s="8">
        <f ca="1">IFERROR(IF(INDEX(Latihan[],AkhirTerakhirLatihan-MulaiBarisLatihan-H23,1)&lt;&gt;"",INDEX(Latihan[],AkhirTerakhirLatihan-MulaiBarisLatihan-H23,1)),"")</f>
        <v>42884</v>
      </c>
      <c r="E23" s="7" t="str">
        <f t="shared" ref="E23:E36" ca="1" si="1">UPPER(TEXT(D23,"DDD"))</f>
        <v>SEN</v>
      </c>
      <c r="F23" s="21">
        <f ca="1">IFERROR((IF(INDEX(Latihan[],AkhirTerakhirLatihan-MulaiBarisLatihan-H23,1)&lt;&gt;"",INDEX(Latihan[],AkhirTerakhirLatihan-MulaiBarisLatihan-H23,2),0)),0)</f>
        <v>20</v>
      </c>
      <c r="G23" s="21">
        <f ca="1">IFERROR((IF(INDEX(Latihan[],AkhirTerakhirLatihan-MulaiBarisLatihan-H23,2)&lt;&gt;"",INDEX(Latihan[],AkhirTerakhirLatihan-MulaiBarisLatihan-H23,3),0)),0)</f>
        <v>195</v>
      </c>
      <c r="H23" s="7">
        <v>-1</v>
      </c>
      <c r="L23" s="12"/>
    </row>
    <row r="24" spans="2:12" x14ac:dyDescent="0.2">
      <c r="B24" s="3"/>
      <c r="C24" s="3"/>
      <c r="D24" s="8">
        <f ca="1">IFERROR(IF(INDEX(Latihan[],AkhirTerakhirLatihan-MulaiBarisLatihan-H24,1)&lt;&gt;"",INDEX(Latihan[],AkhirTerakhirLatihan-MulaiBarisLatihan-H24,1)),"")</f>
        <v>42883</v>
      </c>
      <c r="E24" s="7" t="str">
        <f t="shared" ca="1" si="1"/>
        <v>MGG</v>
      </c>
      <c r="F24" s="21">
        <f ca="1">IFERROR((IF(INDEX(Latihan[],AkhirTerakhirLatihan-MulaiBarisLatihan-H24,1)&lt;&gt;"",INDEX(Latihan[],AkhirTerakhirLatihan-MulaiBarisLatihan-H24,2),0)),0)</f>
        <v>25</v>
      </c>
      <c r="G24" s="21">
        <f ca="1">IFERROR((IF(INDEX(Latihan[],AkhirTerakhirLatihan-MulaiBarisLatihan-H24,2)&lt;&gt;"",INDEX(Latihan[],AkhirTerakhirLatihan-MulaiBarisLatihan-H24,3),0)),0)</f>
        <v>265</v>
      </c>
      <c r="H24" s="7">
        <v>0</v>
      </c>
    </row>
    <row r="25" spans="2:12" x14ac:dyDescent="0.2">
      <c r="B25" s="3"/>
      <c r="C25" s="3"/>
      <c r="D25" s="8">
        <f ca="1">IFERROR(IF(INDEX(Latihan[],AkhirTerakhirLatihan-MulaiBarisLatihan-H25,1)&lt;&gt;"",INDEX(Latihan[],AkhirTerakhirLatihan-MulaiBarisLatihan-H25,1)),"")</f>
        <v>42882</v>
      </c>
      <c r="E25" s="7" t="str">
        <f t="shared" ca="1" si="1"/>
        <v>SAB</v>
      </c>
      <c r="F25" s="21">
        <f ca="1">IFERROR((IF(INDEX(Latihan[],AkhirTerakhirLatihan-MulaiBarisLatihan-H25,1)&lt;&gt;"",INDEX(Latihan[],AkhirTerakhirLatihan-MulaiBarisLatihan-H25,2),0)),0)</f>
        <v>40</v>
      </c>
      <c r="G25" s="21">
        <f ca="1">IFERROR((IF(INDEX(Latihan[],AkhirTerakhirLatihan-MulaiBarisLatihan-H25,2)&lt;&gt;"",INDEX(Latihan[],AkhirTerakhirLatihan-MulaiBarisLatihan-H25,3),0)),0)</f>
        <v>290</v>
      </c>
      <c r="H25" s="7">
        <v>1</v>
      </c>
    </row>
    <row r="26" spans="2:12" x14ac:dyDescent="0.2">
      <c r="B26" s="3"/>
      <c r="C26" s="3"/>
      <c r="D26" s="8">
        <f ca="1">IFERROR(IF(INDEX(Latihan[],AkhirTerakhirLatihan-MulaiBarisLatihan-H26,1)&lt;&gt;"",INDEX(Latihan[],AkhirTerakhirLatihan-MulaiBarisLatihan-H26,1)),"")</f>
        <v>42881</v>
      </c>
      <c r="E26" s="7" t="str">
        <f t="shared" ca="1" si="1"/>
        <v>JUM</v>
      </c>
      <c r="F26" s="21">
        <f ca="1">IFERROR((IF(INDEX(Latihan[],AkhirTerakhirLatihan-MulaiBarisLatihan-H26,1)&lt;&gt;"",INDEX(Latihan[],AkhirTerakhirLatihan-MulaiBarisLatihan-H26,2),0)),0)</f>
        <v>35</v>
      </c>
      <c r="G26" s="21">
        <f ca="1">IFERROR((IF(INDEX(Latihan[],AkhirTerakhirLatihan-MulaiBarisLatihan-H26,2)&lt;&gt;"",INDEX(Latihan[],AkhirTerakhirLatihan-MulaiBarisLatihan-H26,3),0)),0)</f>
        <v>320</v>
      </c>
      <c r="H26" s="7">
        <v>2</v>
      </c>
    </row>
    <row r="27" spans="2:12" x14ac:dyDescent="0.2">
      <c r="B27" s="3"/>
      <c r="C27" s="3"/>
      <c r="D27" s="8">
        <f ca="1">IFERROR(IF(INDEX(Latihan[],AkhirTerakhirLatihan-MulaiBarisLatihan-H27,1)&lt;&gt;"",INDEX(Latihan[],AkhirTerakhirLatihan-MulaiBarisLatihan-H27,1)),"")</f>
        <v>42880</v>
      </c>
      <c r="E27" s="7" t="str">
        <f t="shared" ca="1" si="1"/>
        <v>KAM</v>
      </c>
      <c r="F27" s="21">
        <f ca="1">IFERROR((IF(INDEX(Latihan[],AkhirTerakhirLatihan-MulaiBarisLatihan-H27,1)&lt;&gt;"",INDEX(Latihan[],AkhirTerakhirLatihan-MulaiBarisLatihan-H27,2),0)),0)</f>
        <v>45</v>
      </c>
      <c r="G27" s="21">
        <f ca="1">IFERROR((IF(INDEX(Latihan[],AkhirTerakhirLatihan-MulaiBarisLatihan-H27,2)&lt;&gt;"",INDEX(Latihan[],AkhirTerakhirLatihan-MulaiBarisLatihan-H27,3),0)),0)</f>
        <v>350</v>
      </c>
      <c r="H27" s="7">
        <v>3</v>
      </c>
    </row>
    <row r="28" spans="2:12" x14ac:dyDescent="0.2">
      <c r="B28" s="3"/>
      <c r="C28" s="3"/>
      <c r="D28" s="8">
        <f ca="1">IFERROR(IF(INDEX(Latihan[],AkhirTerakhirLatihan-MulaiBarisLatihan-H28,1)&lt;&gt;"",INDEX(Latihan[],AkhirTerakhirLatihan-MulaiBarisLatihan-H28,1)),"")</f>
        <v>42879</v>
      </c>
      <c r="E28" s="7" t="str">
        <f t="shared" ca="1" si="1"/>
        <v>RAB</v>
      </c>
      <c r="F28" s="21">
        <f ca="1">IFERROR((IF(INDEX(Latihan[],AkhirTerakhirLatihan-MulaiBarisLatihan-H28,1)&lt;&gt;"",INDEX(Latihan[],AkhirTerakhirLatihan-MulaiBarisLatihan-H28,2),0)),0)</f>
        <v>20</v>
      </c>
      <c r="G28" s="21">
        <f ca="1">IFERROR((IF(INDEX(Latihan[],AkhirTerakhirLatihan-MulaiBarisLatihan-H28,2)&lt;&gt;"",INDEX(Latihan[],AkhirTerakhirLatihan-MulaiBarisLatihan-H28,3),0)),0)</f>
        <v>295</v>
      </c>
      <c r="H28" s="7">
        <v>4</v>
      </c>
    </row>
    <row r="29" spans="2:12" x14ac:dyDescent="0.2">
      <c r="B29" s="3"/>
      <c r="C29" s="3"/>
      <c r="D29" s="8">
        <f ca="1">IFERROR(IF(INDEX(Latihan[],AkhirTerakhirLatihan-MulaiBarisLatihan-H29,1)&lt;&gt;"",INDEX(Latihan[],AkhirTerakhirLatihan-MulaiBarisLatihan-H29,1)),"")</f>
        <v>42878</v>
      </c>
      <c r="E29" s="7" t="str">
        <f t="shared" ca="1" si="1"/>
        <v>SEL</v>
      </c>
      <c r="F29" s="21">
        <f ca="1">IFERROR((IF(INDEX(Latihan[],AkhirTerakhirLatihan-MulaiBarisLatihan-H29,1)&lt;&gt;"",INDEX(Latihan[],AkhirTerakhirLatihan-MulaiBarisLatihan-H29,2),0)),0)</f>
        <v>40</v>
      </c>
      <c r="G29" s="21">
        <f ca="1">IFERROR((IF(INDEX(Latihan[],AkhirTerakhirLatihan-MulaiBarisLatihan-H29,2)&lt;&gt;"",INDEX(Latihan[],AkhirTerakhirLatihan-MulaiBarisLatihan-H29,3),0)),0)</f>
        <v>270</v>
      </c>
      <c r="H29" s="7">
        <v>5</v>
      </c>
    </row>
    <row r="30" spans="2:12" x14ac:dyDescent="0.2">
      <c r="B30" s="3"/>
      <c r="C30" s="3"/>
      <c r="D30" s="8">
        <f ca="1">IFERROR(IF(INDEX(Latihan[],AkhirTerakhirLatihan-MulaiBarisLatihan-H30,1)&lt;&gt;"",INDEX(Latihan[],AkhirTerakhirLatihan-MulaiBarisLatihan-H30,1)),"")</f>
        <v>42877</v>
      </c>
      <c r="E30" s="7" t="str">
        <f t="shared" ca="1" si="1"/>
        <v>SEN</v>
      </c>
      <c r="F30" s="21">
        <f ca="1">IFERROR((IF(INDEX(Latihan[],AkhirTerakhirLatihan-MulaiBarisLatihan-H30,1)&lt;&gt;"",INDEX(Latihan[],AkhirTerakhirLatihan-MulaiBarisLatihan-H30,2),0)),0)</f>
        <v>45</v>
      </c>
      <c r="G30" s="21">
        <f ca="1">IFERROR((IF(INDEX(Latihan[],AkhirTerakhirLatihan-MulaiBarisLatihan-H30,2)&lt;&gt;"",INDEX(Latihan[],AkhirTerakhirLatihan-MulaiBarisLatihan-H30,3),0)),0)</f>
        <v>325</v>
      </c>
      <c r="H30" s="7">
        <v>6</v>
      </c>
    </row>
    <row r="31" spans="2:12" x14ac:dyDescent="0.2">
      <c r="B31" s="3"/>
      <c r="C31" s="3"/>
      <c r="D31" s="8">
        <f ca="1">IFERROR(IF(INDEX(Latihan[],AkhirTerakhirLatihan-MulaiBarisLatihan-H31,1)&lt;&gt;"",INDEX(Latihan[],AkhirTerakhirLatihan-MulaiBarisLatihan-H31,1)),"")</f>
        <v>42876</v>
      </c>
      <c r="E31" s="7" t="str">
        <f t="shared" ca="1" si="1"/>
        <v>MGG</v>
      </c>
      <c r="F31" s="21">
        <f ca="1">IFERROR((IF(INDEX(Latihan[],AkhirTerakhirLatihan-MulaiBarisLatihan-H31,1)&lt;&gt;"",INDEX(Latihan[],AkhirTerakhirLatihan-MulaiBarisLatihan-H31,2),0)),0)</f>
        <v>40</v>
      </c>
      <c r="G31" s="21">
        <f ca="1">IFERROR((IF(INDEX(Latihan[],AkhirTerakhirLatihan-MulaiBarisLatihan-H31,2)&lt;&gt;"",INDEX(Latihan[],AkhirTerakhirLatihan-MulaiBarisLatihan-H31,3),0)),0)</f>
        <v>175</v>
      </c>
      <c r="H31" s="7">
        <v>7</v>
      </c>
    </row>
    <row r="32" spans="2:12" x14ac:dyDescent="0.2">
      <c r="B32" s="3"/>
      <c r="C32" s="3"/>
      <c r="D32" s="8">
        <f ca="1">IFERROR(IF(INDEX(Latihan[],AkhirTerakhirLatihan-MulaiBarisLatihan-H32,1)&lt;&gt;"",INDEX(Latihan[],AkhirTerakhirLatihan-MulaiBarisLatihan-H32,1)),"")</f>
        <v>42875</v>
      </c>
      <c r="E32" s="7" t="str">
        <f t="shared" ca="1" si="1"/>
        <v>SAB</v>
      </c>
      <c r="F32" s="21">
        <f ca="1">IFERROR((IF(INDEX(Latihan[],AkhirTerakhirLatihan-MulaiBarisLatihan-H32,1)&lt;&gt;"",INDEX(Latihan[],AkhirTerakhirLatihan-MulaiBarisLatihan-H32,2),0)),0)</f>
        <v>30</v>
      </c>
      <c r="G32" s="21">
        <f ca="1">IFERROR((IF(INDEX(Latihan[],AkhirTerakhirLatihan-MulaiBarisLatihan-H32,2)&lt;&gt;"",INDEX(Latihan[],AkhirTerakhirLatihan-MulaiBarisLatihan-H32,3),0)),0)</f>
        <v>335</v>
      </c>
      <c r="H32" s="7">
        <v>8</v>
      </c>
    </row>
    <row r="33" spans="2:8" x14ac:dyDescent="0.2">
      <c r="B33" s="3"/>
      <c r="C33" s="3"/>
      <c r="D33" s="8">
        <f ca="1">IFERROR(IF(INDEX(Latihan[],AkhirTerakhirLatihan-MulaiBarisLatihan-H33,1)&lt;&gt;"",INDEX(Latihan[],AkhirTerakhirLatihan-MulaiBarisLatihan-H33,1)),"")</f>
        <v>42874</v>
      </c>
      <c r="E33" s="7" t="str">
        <f t="shared" ca="1" si="1"/>
        <v>JUM</v>
      </c>
      <c r="F33" s="21">
        <f ca="1">IFERROR((IF(INDEX(Latihan[],AkhirTerakhirLatihan-MulaiBarisLatihan-H33,1)&lt;&gt;"",INDEX(Latihan[],AkhirTerakhirLatihan-MulaiBarisLatihan-H33,2),0)),0)</f>
        <v>40</v>
      </c>
      <c r="G33" s="21">
        <f ca="1">IFERROR((IF(INDEX(Latihan[],AkhirTerakhirLatihan-MulaiBarisLatihan-H33,2)&lt;&gt;"",INDEX(Latihan[],AkhirTerakhirLatihan-MulaiBarisLatihan-H33,3),0)),0)</f>
        <v>205</v>
      </c>
      <c r="H33" s="7">
        <v>9</v>
      </c>
    </row>
    <row r="34" spans="2:8" x14ac:dyDescent="0.2">
      <c r="B34" s="3"/>
      <c r="C34" s="3"/>
      <c r="D34" s="8">
        <f ca="1">IFERROR(IF(INDEX(Latihan[],AkhirTerakhirLatihan-MulaiBarisLatihan-H34,1)&lt;&gt;"",INDEX(Latihan[],AkhirTerakhirLatihan-MulaiBarisLatihan-H34,1)),"")</f>
        <v>42873</v>
      </c>
      <c r="E34" s="7" t="str">
        <f t="shared" ca="1" si="1"/>
        <v>KAM</v>
      </c>
      <c r="F34" s="21">
        <f ca="1">IFERROR((IF(INDEX(Latihan[],AkhirTerakhirLatihan-MulaiBarisLatihan-H34,1)&lt;&gt;"",INDEX(Latihan[],AkhirTerakhirLatihan-MulaiBarisLatihan-H34,2),0)),0)</f>
        <v>20</v>
      </c>
      <c r="G34" s="21">
        <f ca="1">IFERROR((IF(INDEX(Latihan[],AkhirTerakhirLatihan-MulaiBarisLatihan-H34,2)&lt;&gt;"",INDEX(Latihan[],AkhirTerakhirLatihan-MulaiBarisLatihan-H34,3),0)),0)</f>
        <v>285</v>
      </c>
      <c r="H34" s="7">
        <v>10</v>
      </c>
    </row>
    <row r="35" spans="2:8" x14ac:dyDescent="0.2">
      <c r="B35" s="3"/>
      <c r="C35" s="3"/>
      <c r="D35" s="8">
        <f ca="1">IFERROR(IF(INDEX(Latihan[],AkhirTerakhirLatihan-MulaiBarisLatihan-H35,1)&lt;&gt;"",INDEX(Latihan[],AkhirTerakhirLatihan-MulaiBarisLatihan-H35,1)),"")</f>
        <v>42872</v>
      </c>
      <c r="E35" s="7" t="str">
        <f t="shared" ca="1" si="1"/>
        <v>RAB</v>
      </c>
      <c r="F35" s="21">
        <f ca="1">IFERROR((IF(INDEX(Latihan[],AkhirTerakhirLatihan-MulaiBarisLatihan-H35,1)&lt;&gt;"",INDEX(Latihan[],AkhirTerakhirLatihan-MulaiBarisLatihan-H35,2),0)),0)</f>
        <v>25</v>
      </c>
      <c r="G35" s="21">
        <f ca="1">IFERROR((IF(INDEX(Latihan[],AkhirTerakhirLatihan-MulaiBarisLatihan-H35,2)&lt;&gt;"",INDEX(Latihan[],AkhirTerakhirLatihan-MulaiBarisLatihan-H35,3),0)),0)</f>
        <v>125</v>
      </c>
      <c r="H35" s="7">
        <v>11</v>
      </c>
    </row>
    <row r="36" spans="2:8" x14ac:dyDescent="0.2">
      <c r="B36" s="3"/>
      <c r="C36" s="3"/>
      <c r="D36" s="8">
        <f ca="1">IFERROR(IF(INDEX(Latihan[],AkhirTerakhirLatihan-MulaiBarisLatihan-H36,1)&lt;&gt;"",INDEX(Latihan[],AkhirTerakhirLatihan-MulaiBarisLatihan-H36,1)),"")</f>
        <v>42871</v>
      </c>
      <c r="E36" s="7" t="str">
        <f t="shared" ca="1" si="1"/>
        <v>SEL</v>
      </c>
      <c r="F36" s="21">
        <f ca="1">IFERROR((IF(INDEX(Latihan[],AkhirTerakhirLatihan-MulaiBarisLatihan-H36,1)&lt;&gt;"",INDEX(Latihan[],AkhirTerakhirLatihan-MulaiBarisLatihan-H36,2),0)),0)</f>
        <v>30</v>
      </c>
      <c r="G36" s="21">
        <f ca="1">IFERROR((IF(INDEX(Latihan[],AkhirTerakhirLatihan-MulaiBarisLatihan-H36,2)&lt;&gt;"",INDEX(Latihan[],AkhirTerakhirLatihan-MulaiBarisLatihan-H36,3),0)),0)</f>
        <v>150</v>
      </c>
      <c r="H36" s="7">
        <v>12</v>
      </c>
    </row>
    <row r="41" spans="2:8" x14ac:dyDescent="0.2">
      <c r="D41" s="12"/>
    </row>
    <row r="42" spans="2:8" x14ac:dyDescent="0.2">
      <c r="D42" s="12"/>
    </row>
    <row r="43" spans="2:8" x14ac:dyDescent="0.2">
      <c r="D43" s="12"/>
    </row>
    <row r="44" spans="2:8" x14ac:dyDescent="0.2">
      <c r="D44" s="12"/>
    </row>
    <row r="45" spans="2:8" x14ac:dyDescent="0.2">
      <c r="D45" s="12"/>
    </row>
    <row r="46" spans="2:8" x14ac:dyDescent="0.2">
      <c r="D46" s="12"/>
    </row>
    <row r="47" spans="2:8" x14ac:dyDescent="0.2">
      <c r="D47" s="12"/>
    </row>
    <row r="48" spans="2:8" x14ac:dyDescent="0.2">
      <c r="D48" s="12"/>
    </row>
    <row r="49" spans="4:4" x14ac:dyDescent="0.2">
      <c r="D49" s="12"/>
    </row>
    <row r="50" spans="4:4" x14ac:dyDescent="0.2">
      <c r="D50" s="12"/>
    </row>
    <row r="51" spans="4:4" x14ac:dyDescent="0.2">
      <c r="D51" s="12"/>
    </row>
    <row r="52" spans="4:4" x14ac:dyDescent="0.2">
      <c r="D52" s="12"/>
    </row>
    <row r="53" spans="4:4" x14ac:dyDescent="0.2">
      <c r="D53" s="12"/>
    </row>
    <row r="54" spans="4:4" x14ac:dyDescent="0.2">
      <c r="D54" s="12"/>
    </row>
  </sheetData>
  <dataConsolidate>
    <dataRefs count="1">
      <dataRef ref="F23:G36" sheet="Chart Calculations"/>
    </dataRefs>
  </dataConsolidate>
  <mergeCells count="2">
    <mergeCell ref="B2:J2"/>
    <mergeCell ref="B20:J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4</vt:i4>
      </vt:variant>
      <vt:variant>
        <vt:lpstr>Rentang Bernama</vt:lpstr>
      </vt:variant>
      <vt:variant>
        <vt:i4>19</vt:i4>
      </vt:variant>
    </vt:vector>
  </HeadingPairs>
  <TitlesOfParts>
    <vt:vector size="23" baseType="lpstr">
      <vt:lpstr>TARGET</vt:lpstr>
      <vt:lpstr>DIET</vt:lpstr>
      <vt:lpstr>LATIHAN</vt:lpstr>
      <vt:lpstr>Perhitungan Bagan</vt:lpstr>
      <vt:lpstr>AkhirTerakhirDiet</vt:lpstr>
      <vt:lpstr>AkhirTerakhirLatihan</vt:lpstr>
      <vt:lpstr>BeratAkhir</vt:lpstr>
      <vt:lpstr>BeratAwal</vt:lpstr>
      <vt:lpstr>HariRencana</vt:lpstr>
      <vt:lpstr>JudulKolom2</vt:lpstr>
      <vt:lpstr>JudulKolom3</vt:lpstr>
      <vt:lpstr>MulaiBarisDiet</vt:lpstr>
      <vt:lpstr>MulaiBarisLatihan</vt:lpstr>
      <vt:lpstr>PeriodeDiet</vt:lpstr>
      <vt:lpstr>PeriodeLatihan</vt:lpstr>
      <vt:lpstr>DIET!Print_Titles</vt:lpstr>
      <vt:lpstr>LATIHAN!Print_Titles</vt:lpstr>
      <vt:lpstr>RentangTanggalLatihan</vt:lpstr>
      <vt:lpstr>Subjudul</vt:lpstr>
      <vt:lpstr>TanggalBerakhir</vt:lpstr>
      <vt:lpstr>TanggalMulai</vt:lpstr>
      <vt:lpstr>TargetBerat</vt:lpstr>
      <vt:lpstr>TurunPerHari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2017-01-18T04:03:51Z</dcterms:created>
  <dcterms:modified xsi:type="dcterms:W3CDTF">2017-05-09T12:59:18Z</dcterms:modified>
</cp:coreProperties>
</file>