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02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puf\hu-HU\target\"/>
    </mc:Choice>
  </mc:AlternateContent>
  <bookViews>
    <workbookView xWindow="0" yWindow="0" windowWidth="20490" windowHeight="7425" tabRatio="784" activeTab="1"/>
  </bookViews>
  <sheets>
    <sheet name="Tippek" sheetId="16" r:id="rId1"/>
    <sheet name="Összesítés" sheetId="2" r:id="rId2"/>
    <sheet name="Jan." sheetId="3" r:id="rId3"/>
    <sheet name="Febr." sheetId="4" r:id="rId4"/>
    <sheet name="Márc." sheetId="5" r:id="rId5"/>
    <sheet name="Ápr." sheetId="6" r:id="rId6"/>
    <sheet name="Máj." sheetId="7" r:id="rId7"/>
    <sheet name="Jún." sheetId="8" r:id="rId8"/>
    <sheet name="Júl." sheetId="9" r:id="rId9"/>
    <sheet name="Sug." sheetId="10" r:id="rId10"/>
    <sheet name="Szept." sheetId="11" r:id="rId11"/>
    <sheet name="Okt." sheetId="12" r:id="rId12"/>
    <sheet name="Nov." sheetId="13" r:id="rId13"/>
    <sheet name="Dec." sheetId="14" r:id="rId14"/>
  </sheets>
  <definedNames>
    <definedName name="Kiadáskategóriák">Kiadásösszesítés[Kiadások]</definedName>
    <definedName name="_xlnm.Print_Titles" localSheetId="5">Ápr.!$2:$2</definedName>
    <definedName name="_xlnm.Print_Titles" localSheetId="13">Dec.!$2:$2</definedName>
    <definedName name="_xlnm.Print_Titles" localSheetId="3">Febr.!$2:$2</definedName>
    <definedName name="_xlnm.Print_Titles" localSheetId="2">Jan.!$2:$2</definedName>
    <definedName name="_xlnm.Print_Titles" localSheetId="8">Júl.!$2:$2</definedName>
    <definedName name="_xlnm.Print_Titles" localSheetId="7">Jún.!$2:$2</definedName>
    <definedName name="_xlnm.Print_Titles" localSheetId="6">Máj.!$2:$2</definedName>
    <definedName name="_xlnm.Print_Titles" localSheetId="4">Márc.!$2:$2</definedName>
    <definedName name="_xlnm.Print_Titles" localSheetId="12">Nov.!$2:$2</definedName>
    <definedName name="_xlnm.Print_Titles" localSheetId="11">Okt.!$2:$2</definedName>
    <definedName name="_xlnm.Print_Titles" localSheetId="1">Összesítés!$4:$4</definedName>
    <definedName name="_xlnm.Print_Titles" localSheetId="9">Sug.!$2:$2</definedName>
    <definedName name="_xlnm.Print_Titles" localSheetId="10">Szept.!$2:$2</definedName>
    <definedName name="Oszlopcím10">AugKiad[[#Headers],[Dátum]]</definedName>
    <definedName name="Oszlopcím11">SzeptKiad[[#Headers],[Dátum]]</definedName>
    <definedName name="Oszlopcím12">OktKiad[[#Headers],[Dátum]]</definedName>
    <definedName name="Oszlopcím13">NovKiad[[#Headers],[Dátum]]</definedName>
    <definedName name="Oszlopcím14">DecKiad[[#Headers],[Dátum]]</definedName>
    <definedName name="Oszlopcím2">Kiadásösszesítés[[#Headers],[Kiadások]]</definedName>
    <definedName name="Oszlopcím3">JanKiad[[#Headers],[Dátum]]</definedName>
    <definedName name="Oszlopcím4">FebKiad[[#Headers],[Dátum]]</definedName>
    <definedName name="Oszlopcím5">MárcKiad[[#Headers],[Dátum]]</definedName>
    <definedName name="Oszlopcím6">ÁprKiad[[#Headers],[Dátum]]</definedName>
    <definedName name="Oszlopcím7">MájKiad[[#Headers],[Dátum]]</definedName>
    <definedName name="Oszlopcím8">JúnKiad[[#Headers],[Dátum]]</definedName>
    <definedName name="Oszlopcím9">JúlKiad[[#Headers],[Dátum]]</definedName>
  </definedNames>
  <calcPr calcId="171027"/>
</workbook>
</file>

<file path=xl/calcChain.xml><?xml version="1.0" encoding="utf-8"?>
<calcChain xmlns="http://schemas.openxmlformats.org/spreadsheetml/2006/main">
  <c r="A18" i="16" l="1"/>
  <c r="A16" i="16"/>
  <c r="A14" i="16"/>
  <c r="A9" i="16"/>
  <c r="A7" i="16"/>
  <c r="A17" i="16" l="1"/>
  <c r="A15" i="16"/>
  <c r="A10" i="16"/>
  <c r="A8" i="16"/>
  <c r="M5" i="2" l="1"/>
  <c r="M6" i="2"/>
  <c r="M7" i="2"/>
  <c r="M8" i="2"/>
  <c r="M9" i="2"/>
  <c r="L5" i="2"/>
  <c r="L6" i="2"/>
  <c r="L7" i="2"/>
  <c r="L8" i="2"/>
  <c r="L9" i="2"/>
  <c r="K5" i="2"/>
  <c r="K6" i="2"/>
  <c r="K7" i="2"/>
  <c r="K8" i="2"/>
  <c r="K9" i="2"/>
  <c r="J5" i="2"/>
  <c r="J6" i="2"/>
  <c r="J7" i="2"/>
  <c r="J8" i="2"/>
  <c r="J9" i="2"/>
  <c r="I5" i="2"/>
  <c r="I6" i="2"/>
  <c r="I7" i="2"/>
  <c r="I8" i="2"/>
  <c r="I9" i="2"/>
  <c r="H5" i="2"/>
  <c r="H6" i="2"/>
  <c r="H7" i="2"/>
  <c r="H8" i="2"/>
  <c r="H9" i="2"/>
  <c r="G5" i="2"/>
  <c r="G6" i="2"/>
  <c r="G7" i="2"/>
  <c r="G8" i="2"/>
  <c r="G9" i="2"/>
  <c r="F5" i="2"/>
  <c r="F6" i="2"/>
  <c r="F7" i="2"/>
  <c r="F8" i="2"/>
  <c r="F9" i="2"/>
  <c r="E5" i="2"/>
  <c r="E6" i="2"/>
  <c r="E7" i="2"/>
  <c r="E8" i="2"/>
  <c r="E9" i="2"/>
  <c r="D5" i="2"/>
  <c r="D6" i="2"/>
  <c r="D7" i="2"/>
  <c r="D8" i="2"/>
  <c r="D9" i="2"/>
  <c r="C5" i="2"/>
  <c r="C6" i="2"/>
  <c r="C7" i="2"/>
  <c r="C8" i="2"/>
  <c r="C9" i="2"/>
  <c r="B5" i="2"/>
  <c r="B6" i="2"/>
  <c r="B7" i="2"/>
  <c r="B8" i="2"/>
  <c r="B9" i="2"/>
  <c r="N9" i="2" s="1"/>
  <c r="C9" i="14"/>
  <c r="C9" i="13"/>
  <c r="C9" i="12"/>
  <c r="C9" i="11"/>
  <c r="C9" i="10"/>
  <c r="C9" i="9"/>
  <c r="C9" i="8"/>
  <c r="C9" i="7"/>
  <c r="C9" i="6"/>
  <c r="C9" i="5"/>
  <c r="C9" i="4"/>
  <c r="C9" i="3"/>
  <c r="H10" i="2" l="1"/>
  <c r="N8" i="2"/>
  <c r="N6" i="2"/>
  <c r="M10" i="2"/>
  <c r="F10" i="2"/>
  <c r="C10" i="2"/>
  <c r="B10" i="2"/>
  <c r="E10" i="2"/>
  <c r="G10" i="2"/>
  <c r="K10" i="2"/>
  <c r="D10" i="2"/>
  <c r="I10" i="2"/>
  <c r="J10" i="2"/>
  <c r="N7" i="2"/>
  <c r="L10" i="2"/>
  <c r="N5" i="2" l="1"/>
  <c r="N10" i="2" s="1"/>
  <c r="A4" i="14"/>
  <c r="A3" i="14"/>
  <c r="A4" i="13"/>
  <c r="A3" i="13"/>
  <c r="A4" i="12"/>
  <c r="A3" i="12"/>
  <c r="A4" i="11"/>
  <c r="A3" i="11"/>
  <c r="A4" i="10"/>
  <c r="A3" i="10"/>
  <c r="A4" i="9"/>
  <c r="A3" i="9"/>
  <c r="A4" i="8"/>
  <c r="A3" i="8"/>
  <c r="A4" i="7"/>
  <c r="A3" i="7"/>
  <c r="A4" i="6"/>
  <c r="A3" i="6"/>
  <c r="A4" i="5"/>
  <c r="A3" i="5"/>
  <c r="A4" i="4"/>
  <c r="A3" i="4"/>
  <c r="A4" i="3"/>
  <c r="A3" i="3"/>
</calcChain>
</file>

<file path=xl/sharedStrings.xml><?xml version="1.0" encoding="utf-8"?>
<sst xmlns="http://schemas.openxmlformats.org/spreadsheetml/2006/main" count="260" uniqueCount="51">
  <si>
    <t>SABLONTIPPEK</t>
  </si>
  <si>
    <r>
      <t>Ha gyorsan meg szeretné nyitni egy adott hónap kiadásait, kattintson a hozzá tartozó navigációs hivatkozásra a diagram fölött, például a J</t>
    </r>
    <r>
      <rPr>
        <b/>
        <sz val="11"/>
        <color theme="1"/>
        <rFont val="Calibri"/>
        <family val="2"/>
        <scheme val="minor"/>
      </rPr>
      <t>an.</t>
    </r>
    <r>
      <rPr>
        <sz val="11"/>
        <color theme="1"/>
        <rFont val="Calibri"/>
        <family val="2"/>
        <scheme val="minor"/>
      </rPr>
      <t xml:space="preserve"> navigációs hivatkozásra a </t>
    </r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 xml:space="preserve"> cellában. Ha ezután vissza szeretne lépni a Kiadási trendek munkalapra, kattintson az </t>
    </r>
    <r>
      <rPr>
        <b/>
        <sz val="11"/>
        <color theme="1"/>
        <rFont val="Calibri"/>
        <family val="2"/>
        <scheme val="minor"/>
      </rPr>
      <t>Összesítés</t>
    </r>
    <r>
      <rPr>
        <sz val="11"/>
        <color theme="1"/>
        <rFont val="Calibri"/>
        <family val="2"/>
        <scheme val="minor"/>
      </rPr>
      <t xml:space="preserve"> navigációs hivatkozásra a </t>
    </r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 xml:space="preserve"> cellában. </t>
    </r>
  </si>
  <si>
    <t>A diagram alatt található kiadásösszesítés és az egyes hónapok kiadásainak részletezése Excel-táblázatban található. Az Excel-táblázatokba az alábbi módon vehet fel új sorokat:</t>
  </si>
  <si>
    <t xml:space="preserve">például: Az „1. kiadás” januártól júniusig és decemberben fordul elő. </t>
  </si>
  <si>
    <t>KIADÁSI TRENDEK</t>
  </si>
  <si>
    <t>Kiadások</t>
  </si>
  <si>
    <t>1. kiadás</t>
  </si>
  <si>
    <t>2. kiadás</t>
  </si>
  <si>
    <t>3. kiadás</t>
  </si>
  <si>
    <t>4. kiadás</t>
  </si>
  <si>
    <t>5. kiadás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</si>
  <si>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</si>
  <si>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</si>
  <si>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</si>
  <si>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</si>
  <si>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</si>
  <si>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</si>
  <si>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</si>
  <si>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</si>
  <si>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</si>
  <si>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</si>
  <si>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</si>
  <si>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</si>
  <si>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Tippek</t>
  </si>
  <si>
    <t>Trend</t>
  </si>
  <si>
    <t>JANUÁRI KIADÁSOK</t>
  </si>
  <si>
    <t>Dátum</t>
  </si>
  <si>
    <t>Rendelésszám</t>
  </si>
  <si>
    <t>A-12345</t>
  </si>
  <si>
    <t>A-12346</t>
  </si>
  <si>
    <t>Összeg</t>
  </si>
  <si>
    <t>Összesítés</t>
  </si>
  <si>
    <t>Kategória</t>
  </si>
  <si>
    <t>Leírás</t>
  </si>
  <si>
    <t>Kellékek</t>
  </si>
  <si>
    <t>FEBRUÁRI KIADÁSOK</t>
  </si>
  <si>
    <t>MÁRCIUSI KIADÁSOK</t>
  </si>
  <si>
    <t>ÁPRILISI KIADÁSOK</t>
  </si>
  <si>
    <t>MÁJUSI KIADÁSOK</t>
  </si>
  <si>
    <t>JÚNIUSI KIADÁSOK</t>
  </si>
  <si>
    <t>JÚLIUSI KIADÁSOK</t>
  </si>
  <si>
    <t>AUGUSZTUSI KIADÁSOK</t>
  </si>
  <si>
    <t>SZEPTEMBERI KIADÁSOK</t>
  </si>
  <si>
    <t>OKTÓBERI KIADÁSOK</t>
  </si>
  <si>
    <t>NOVEMBERI KIADÁSOK</t>
  </si>
  <si>
    <t>DECEMBERI KIADÁSOK</t>
  </si>
  <si>
    <t>Hogyan adhatok hozzá új kiadástípust a kiadásösszesítéshez, vagy új havi kiadásokat?</t>
  </si>
  <si>
    <t>Lehet egyszerűen váltani a kiadási trendeket összesítő munkalap és a kiadások havi részletezései között?</t>
  </si>
  <si>
    <t>A tippeket tartalmazó munkalapra az összesítési munkalap N2 celláját választva léphet vissza. A havi részletező munkalapokon ehhez az E1 cellára kell kattintania.</t>
  </si>
  <si>
    <r>
      <t xml:space="preserve">Adja meg a kiadást az </t>
    </r>
    <r>
      <rPr>
        <b/>
        <sz val="11"/>
        <color theme="1"/>
        <rFont val="Calibri"/>
        <family val="2"/>
        <charset val="238"/>
        <scheme val="minor"/>
      </rPr>
      <t>Összesítés</t>
    </r>
    <r>
      <rPr>
        <sz val="11"/>
        <color theme="1"/>
        <rFont val="Calibri"/>
        <family val="2"/>
        <scheme val="minor"/>
      </rPr>
      <t xml:space="preserve"> munkalap </t>
    </r>
    <r>
      <rPr>
        <b/>
        <sz val="11"/>
        <color theme="1"/>
        <rFont val="Calibri"/>
        <family val="2"/>
        <charset val="238"/>
        <scheme val="minor"/>
      </rPr>
      <t>Kiadásösszesítés</t>
    </r>
    <r>
      <rPr>
        <sz val="11"/>
        <color theme="1"/>
        <rFont val="Calibri"/>
        <family val="2"/>
        <scheme val="minor"/>
      </rPr>
      <t xml:space="preserve"> táblázatának </t>
    </r>
    <r>
      <rPr>
        <b/>
        <sz val="11"/>
        <color theme="1"/>
        <rFont val="Calibri"/>
        <family val="2"/>
        <charset val="238"/>
        <scheme val="minor"/>
      </rPr>
      <t>Kiadások</t>
    </r>
    <r>
      <rPr>
        <sz val="11"/>
        <color theme="1"/>
        <rFont val="Calibri"/>
        <family val="2"/>
        <scheme val="minor"/>
      </rPr>
      <t xml:space="preserve"> oszlopában.</t>
    </r>
  </si>
  <si>
    <t>Vegye fel az egyes kiadástípusok kiadási összegét arra a havi munkalapra, amelyre a kiadás vonatkozik.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</si>
</sst>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;@"/>
    <numFmt numFmtId="165" formatCode="yyyy/\ m/\ d\.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.5"/>
      <color theme="1" tint="0.34998626667073579"/>
      <name val="Century Gothic"/>
      <family val="2"/>
      <scheme val="major"/>
    </font>
    <font>
      <sz val="11"/>
      <color theme="0"/>
      <name val="Century Gothic"/>
      <family val="2"/>
      <scheme val="major"/>
    </font>
    <font>
      <sz val="11"/>
      <color theme="10"/>
      <name val="Calibri"/>
      <family val="2"/>
      <scheme val="minor"/>
    </font>
    <font>
      <sz val="11"/>
      <color theme="11"/>
      <name val="Calibri"/>
      <family val="2"/>
      <scheme val="minor"/>
    </font>
    <font>
      <b/>
      <sz val="11"/>
      <color theme="3"/>
      <name val="Century Gothic"/>
      <family val="2"/>
      <scheme val="major"/>
    </font>
    <font>
      <b/>
      <sz val="11"/>
      <color theme="1"/>
      <name val="Century Gothic"/>
      <family val="2"/>
      <scheme val="maj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"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3" borderId="2" applyNumberFormat="0" applyProtection="0">
      <alignment horizontal="center" vertical="center"/>
    </xf>
    <xf numFmtId="0" fontId="8" fillId="0" borderId="0" applyNumberFormat="0" applyFill="0" applyProtection="0">
      <alignment horizontal="left" indent="1"/>
    </xf>
    <xf numFmtId="4" fontId="8" fillId="0" borderId="0" applyFill="0" applyProtection="0">
      <alignment horizontal="right" indent="1"/>
    </xf>
    <xf numFmtId="0" fontId="7" fillId="2" borderId="0" applyNumberFormat="0" applyBorder="0" applyProtection="0">
      <alignment vertical="center" wrapText="1"/>
    </xf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0" borderId="0">
      <alignment horizontal="left" wrapText="1" indent="1"/>
    </xf>
    <xf numFmtId="4" fontId="9" fillId="0" borderId="0">
      <alignment horizontal="right" indent="1"/>
    </xf>
    <xf numFmtId="164" fontId="9" fillId="0" borderId="0">
      <alignment horizontal="left" indent="1"/>
    </xf>
    <xf numFmtId="0" fontId="1" fillId="0" borderId="0">
      <alignment horizontal="left" vertical="center" wrapText="1" indent="6"/>
    </xf>
    <xf numFmtId="0" fontId="9" fillId="0" borderId="0">
      <alignment horizontal="left" vertical="center" wrapText="1" indent="3"/>
    </xf>
  </cellStyleXfs>
  <cellXfs count="27">
    <xf numFmtId="0" fontId="0" fillId="0" borderId="0" xfId="0"/>
    <xf numFmtId="0" fontId="3" fillId="0" borderId="0" xfId="1"/>
    <xf numFmtId="0" fontId="9" fillId="0" borderId="0" xfId="8">
      <alignment horizontal="left" wrapText="1" indent="1"/>
    </xf>
    <xf numFmtId="0" fontId="8" fillId="0" borderId="0" xfId="3" applyFill="1">
      <alignment horizontal="left" indent="1"/>
    </xf>
    <xf numFmtId="0" fontId="3" fillId="0" borderId="0" xfId="1"/>
    <xf numFmtId="0" fontId="1" fillId="0" borderId="0" xfId="11">
      <alignment horizontal="left" vertical="center" wrapText="1" indent="6"/>
    </xf>
    <xf numFmtId="0" fontId="7" fillId="2" borderId="0" xfId="5">
      <alignment vertical="center" wrapText="1"/>
    </xf>
    <xf numFmtId="0" fontId="0" fillId="0" borderId="0" xfId="12" applyFont="1">
      <alignment horizontal="left" vertical="center" wrapText="1" indent="3"/>
    </xf>
    <xf numFmtId="0" fontId="8" fillId="0" borderId="0" xfId="0" applyFont="1" applyFill="1" applyBorder="1" applyAlignment="1">
      <alignment horizontal="left" indent="1"/>
    </xf>
    <xf numFmtId="4" fontId="8" fillId="0" borderId="0" xfId="0" applyNumberFormat="1" applyFont="1" applyFill="1" applyBorder="1" applyAlignment="1">
      <alignment horizontal="right" indent="1"/>
    </xf>
    <xf numFmtId="0" fontId="9" fillId="0" borderId="0" xfId="12" applyFont="1">
      <alignment horizontal="left" vertical="center" wrapText="1" indent="3"/>
    </xf>
    <xf numFmtId="0" fontId="9" fillId="0" borderId="0" xfId="0" applyFont="1"/>
    <xf numFmtId="0" fontId="9" fillId="0" borderId="0" xfId="11" applyFont="1" applyAlignment="1">
      <alignment horizontal="left" vertical="center" wrapText="1" indent="6"/>
    </xf>
    <xf numFmtId="0" fontId="9" fillId="0" borderId="0" xfId="11" applyFont="1">
      <alignment horizontal="left" vertical="center" wrapText="1" indent="6"/>
    </xf>
    <xf numFmtId="0" fontId="8" fillId="0" borderId="0" xfId="3">
      <alignment horizontal="left" indent="1"/>
    </xf>
    <xf numFmtId="0" fontId="5" fillId="3" borderId="2" xfId="6" applyBorder="1" applyAlignment="1">
      <alignment horizontal="center" vertical="center"/>
    </xf>
    <xf numFmtId="0" fontId="0" fillId="0" borderId="0" xfId="11" applyFont="1">
      <alignment horizontal="left" vertical="center" wrapText="1" indent="6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4" fontId="9" fillId="0" borderId="0" xfId="0" applyNumberFormat="1" applyFont="1" applyFill="1" applyBorder="1" applyAlignment="1">
      <alignment horizontal="right" indent="1"/>
    </xf>
    <xf numFmtId="0" fontId="0" fillId="0" borderId="0" xfId="0" applyAlignment="1">
      <alignment horizontal="left" indent="1"/>
    </xf>
    <xf numFmtId="0" fontId="9" fillId="0" borderId="0" xfId="0" applyFont="1" applyFill="1" applyBorder="1"/>
    <xf numFmtId="4" fontId="9" fillId="0" borderId="0" xfId="9" applyNumberFormat="1">
      <alignment horizontal="right" indent="1"/>
    </xf>
    <xf numFmtId="4" fontId="0" fillId="0" borderId="0" xfId="0" applyNumberFormat="1" applyAlignment="1">
      <alignment horizontal="right" indent="1"/>
    </xf>
    <xf numFmtId="165" fontId="9" fillId="0" borderId="0" xfId="10" applyNumberFormat="1">
      <alignment horizontal="left" indent="1"/>
    </xf>
    <xf numFmtId="0" fontId="3" fillId="0" borderId="0" xfId="1"/>
    <xf numFmtId="0" fontId="3" fillId="0" borderId="1" xfId="1" applyBorder="1"/>
  </cellXfs>
  <cellStyles count="13"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Hivatkozás" xfId="6" builtinId="8" customBuiltin="1"/>
    <cellStyle name="Látott hivatkozás" xfId="7" builtinId="9" customBuiltin="1"/>
    <cellStyle name="Normál" xfId="0" builtinId="0" customBuiltin="1"/>
    <cellStyle name="Táblázat adatai" xfId="8"/>
    <cellStyle name="Táblázat dátuma" xfId="10"/>
    <cellStyle name="Táblázat számai" xfId="9"/>
    <cellStyle name="Tipp szövege" xfId="12"/>
    <cellStyle name="Tipp szövege behúzva" xfId="11"/>
  </cellStyles>
  <dxfs count="1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165" formatCode="yyyy/\ m/\ d\.;@"/>
    </dxf>
    <dxf>
      <alignment horizontal="right" vertical="bottom" textRotation="0" wrapText="0" indent="1" justifyLastLine="0" shrinkToFit="0" readingOrder="0"/>
    </dxf>
    <dxf>
      <numFmt numFmtId="4" formatCode="#,##0.00"/>
    </dxf>
    <dxf>
      <alignment horizontal="left" vertical="bottom" textRotation="0" wrapText="0" indent="1" justifyLastLine="0" shrinkToFit="0" readingOrder="0"/>
    </dxf>
    <dxf>
      <numFmt numFmtId="165" formatCode="yyyy/\ m/\ d\.;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numFmt numFmtId="4" formatCode="#,##0.0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ajor"/>
      </font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>
          <bgColor theme="0" tint="-4.9989318521683403E-2"/>
        </patternFill>
      </fill>
    </dxf>
    <dxf>
      <fill>
        <patternFill patternType="none">
          <bgColor auto="1"/>
        </patternFill>
      </fill>
    </dxf>
    <dxf>
      <fill>
        <patternFill>
          <bgColor theme="0" tint="-4.9989318521683403E-2"/>
        </patternFill>
      </fill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0" tint="-0.14996795556505021"/>
        </top>
        <bottom style="thin">
          <color theme="1" tint="0.499984740745262"/>
        </bottom>
        <vertical style="thin">
          <color theme="0" tint="-0.14996795556505021"/>
        </vertical>
        <horizontal/>
      </border>
    </dxf>
    <dxf>
      <font>
        <b/>
        <i val="0"/>
        <color theme="1"/>
      </font>
      <fill>
        <patternFill patternType="none">
          <bgColor auto="1"/>
        </patternFill>
      </fill>
      <border>
        <left/>
        <right/>
        <top style="thin">
          <color theme="1" tint="0.499984740745262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1"/>
      </font>
      <fill>
        <patternFill patternType="none">
          <bgColor auto="1"/>
        </patternFill>
      </fill>
      <border diagonalUp="1" diagonalDown="0">
        <left/>
        <right/>
        <top/>
        <bottom/>
        <diagonal style="thin">
          <color theme="0" tint="-0.14993743705557422"/>
        </diagonal>
        <vertical style="thin">
          <color theme="0" tint="-0.14993743705557422"/>
        </vertical>
        <horizontal style="thin">
          <color theme="0" tint="-0.14993743705557422"/>
        </horizontal>
      </border>
    </dxf>
    <dxf>
      <font>
        <b/>
        <color theme="1"/>
      </font>
      <border>
        <bottom style="thin">
          <color theme="9"/>
        </bottom>
        <vertical/>
        <horizontal/>
      </border>
    </dxf>
    <dxf>
      <font>
        <color theme="1"/>
      </font>
      <border>
        <left/>
        <right/>
        <top/>
        <bottom/>
        <vertical/>
        <horizontal/>
      </border>
    </dxf>
  </dxfs>
  <tableStyles count="2" defaultTableStyle="Összesítés táblázat" defaultPivotStyle="PivotStyleLight16">
    <tableStyle name="styleCustomSlicer" pivot="0" table="0" count="10">
      <tableStyleElement type="wholeTable" dxfId="111"/>
      <tableStyleElement type="headerRow" dxfId="110"/>
    </tableStyle>
    <tableStyle name="Összesítés táblázat" pivot="0" count="6">
      <tableStyleElement type="wholeTable" dxfId="109"/>
      <tableStyleElement type="headerRow" dxfId="108"/>
      <tableStyleElement type="totalRow" dxfId="107"/>
      <tableStyleElement type="firstColumn" dxfId="106"/>
      <tableStyleElement type="lastColumn" dxfId="105"/>
      <tableStyleElement type="firstColumnStripe" dxfId="104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9" tint="0.79998168889431442"/>
              <bgColor theme="9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9" tint="0.59999389629810485"/>
              <bgColor theme="9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tyleCustom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46286529685804E-2"/>
          <c:y val="3.7210342265680076E-2"/>
          <c:w val="0.78649224115488003"/>
          <c:h val="0.930818349489771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Összesítés!$A$5</c:f>
              <c:strCache>
                <c:ptCount val="1"/>
                <c:pt idx="0">
                  <c:v>1. kiadás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Összesítés!$B$4:$O$4</c15:sqref>
                  </c15:fullRef>
                </c:ext>
              </c:extLst>
              <c:f>Összesítés!$B$4:$M$4</c:f>
              <c:strCache>
                <c:ptCount val="12"/>
                <c:pt idx="0">
                  <c:v>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Összesítés!$B$5:$O$5</c15:sqref>
                  </c15:fullRef>
                </c:ext>
              </c:extLst>
              <c:f>Összesítés!$B$5:$M$5</c:f>
              <c:numCache>
                <c:formatCode>#,##0.00</c:formatCode>
                <c:ptCount val="12"/>
                <c:pt idx="0">
                  <c:v>33</c:v>
                </c:pt>
                <c:pt idx="1">
                  <c:v>375</c:v>
                </c:pt>
                <c:pt idx="2">
                  <c:v>375</c:v>
                </c:pt>
                <c:pt idx="3">
                  <c:v>45</c:v>
                </c:pt>
                <c:pt idx="4">
                  <c:v>375</c:v>
                </c:pt>
                <c:pt idx="5">
                  <c:v>201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0-4528-AE8C-51B058EA99EB}"/>
            </c:ext>
          </c:extLst>
        </c:ser>
        <c:ser>
          <c:idx val="1"/>
          <c:order val="1"/>
          <c:tx>
            <c:strRef>
              <c:f>Összesítés!$A$6</c:f>
              <c:strCache>
                <c:ptCount val="1"/>
                <c:pt idx="0">
                  <c:v>2. kiadás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Összesítés!$B$4:$O$4</c15:sqref>
                  </c15:fullRef>
                </c:ext>
              </c:extLst>
              <c:f>Összesítés!$B$4:$M$4</c:f>
              <c:strCache>
                <c:ptCount val="12"/>
                <c:pt idx="0">
                  <c:v>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Összesítés!$B$6:$O$6</c15:sqref>
                  </c15:fullRef>
                </c:ext>
              </c:extLst>
              <c:f>Összesítés!$B$6:$M$6</c:f>
              <c:numCache>
                <c:formatCode>#,##0.00</c:formatCode>
                <c:ptCount val="12"/>
                <c:pt idx="0">
                  <c:v>238</c:v>
                </c:pt>
                <c:pt idx="1">
                  <c:v>238</c:v>
                </c:pt>
                <c:pt idx="2">
                  <c:v>111</c:v>
                </c:pt>
                <c:pt idx="3">
                  <c:v>123</c:v>
                </c:pt>
                <c:pt idx="4">
                  <c:v>111</c:v>
                </c:pt>
                <c:pt idx="5">
                  <c:v>98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0-4528-AE8C-51B058EA99EB}"/>
            </c:ext>
          </c:extLst>
        </c:ser>
        <c:ser>
          <c:idx val="2"/>
          <c:order val="2"/>
          <c:tx>
            <c:strRef>
              <c:f>Összesítés!$A$7</c:f>
              <c:strCache>
                <c:ptCount val="1"/>
                <c:pt idx="0">
                  <c:v>3. kiadás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Összesítés!$B$4:$O$4</c15:sqref>
                  </c15:fullRef>
                </c:ext>
              </c:extLst>
              <c:f>Összesítés!$B$4:$M$4</c:f>
              <c:strCache>
                <c:ptCount val="12"/>
                <c:pt idx="0">
                  <c:v>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Összesítés!$B$7:$O$7</c15:sqref>
                  </c15:fullRef>
                </c:ext>
              </c:extLst>
              <c:f>Összesítés!$B$7:$M$7</c:f>
              <c:numCache>
                <c:formatCode>#,##0.00</c:formatCode>
                <c:ptCount val="12"/>
                <c:pt idx="0">
                  <c:v>110</c:v>
                </c:pt>
                <c:pt idx="1">
                  <c:v>110</c:v>
                </c:pt>
                <c:pt idx="2">
                  <c:v>333</c:v>
                </c:pt>
                <c:pt idx="3">
                  <c:v>125</c:v>
                </c:pt>
                <c:pt idx="4">
                  <c:v>333</c:v>
                </c:pt>
                <c:pt idx="5">
                  <c:v>122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0-4528-AE8C-51B058EA99EB}"/>
            </c:ext>
          </c:extLst>
        </c:ser>
        <c:ser>
          <c:idx val="3"/>
          <c:order val="3"/>
          <c:tx>
            <c:strRef>
              <c:f>Összesítés!$A$8</c:f>
              <c:strCache>
                <c:ptCount val="1"/>
                <c:pt idx="0">
                  <c:v>4. kiadás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Összesítés!$B$4:$O$4</c15:sqref>
                  </c15:fullRef>
                </c:ext>
              </c:extLst>
              <c:f>Összesítés!$B$4:$M$4</c:f>
              <c:strCache>
                <c:ptCount val="12"/>
                <c:pt idx="0">
                  <c:v>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Összesítés!$B$8:$O$8</c15:sqref>
                  </c15:fullRef>
                </c:ext>
              </c:extLst>
              <c:f>Összesítés!$B$8:$M$8</c:f>
              <c:numCache>
                <c:formatCode>#,##0.00</c:formatCode>
                <c:ptCount val="12"/>
                <c:pt idx="0">
                  <c:v>426</c:v>
                </c:pt>
                <c:pt idx="1">
                  <c:v>84</c:v>
                </c:pt>
                <c:pt idx="2">
                  <c:v>125</c:v>
                </c:pt>
                <c:pt idx="3">
                  <c:v>426</c:v>
                </c:pt>
                <c:pt idx="4">
                  <c:v>125</c:v>
                </c:pt>
                <c:pt idx="5">
                  <c:v>187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0-4528-AE8C-51B058EA99EB}"/>
            </c:ext>
          </c:extLst>
        </c:ser>
        <c:ser>
          <c:idx val="4"/>
          <c:order val="4"/>
          <c:tx>
            <c:strRef>
              <c:f>Összesítés!$A$9</c:f>
              <c:strCache>
                <c:ptCount val="1"/>
                <c:pt idx="0">
                  <c:v>5. kiadás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Összesítés!$B$4:$O$4</c15:sqref>
                  </c15:fullRef>
                </c:ext>
              </c:extLst>
              <c:f>Összesítés!$B$4:$M$4</c:f>
              <c:strCache>
                <c:ptCount val="12"/>
                <c:pt idx="0">
                  <c:v>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Máj.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Összesítés!$B$9:$O$9</c15:sqref>
                  </c15:fullRef>
                </c:ext>
              </c:extLst>
              <c:f>Összesítés!$B$9:$M$9</c:f>
              <c:numCache>
                <c:formatCode>#,##0.00</c:formatCode>
                <c:ptCount val="12"/>
                <c:pt idx="0">
                  <c:v>54</c:v>
                </c:pt>
                <c:pt idx="1">
                  <c:v>54</c:v>
                </c:pt>
                <c:pt idx="2">
                  <c:v>33</c:v>
                </c:pt>
                <c:pt idx="3">
                  <c:v>98</c:v>
                </c:pt>
                <c:pt idx="4">
                  <c:v>33</c:v>
                </c:pt>
                <c:pt idx="5">
                  <c:v>441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0-4528-AE8C-51B058EA9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593864"/>
        <c:axId val="243593472"/>
      </c:barChart>
      <c:catAx>
        <c:axId val="243593864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crossAx val="243593472"/>
        <c:crosses val="autoZero"/>
        <c:auto val="1"/>
        <c:lblAlgn val="ctr"/>
        <c:lblOffset val="100"/>
        <c:noMultiLvlLbl val="0"/>
      </c:catAx>
      <c:valAx>
        <c:axId val="2435934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  <a:alpha val="30000"/>
                </a:schemeClr>
              </a:solidFill>
            </a:ln>
          </c:spPr>
        </c:majorGridlines>
        <c:numFmt formatCode="#,##0;;" sourceLinked="0"/>
        <c:majorTickMark val="none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110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hu-HU"/>
          </a:p>
        </c:txPr>
        <c:crossAx val="243593864"/>
        <c:crosses val="autoZero"/>
        <c:crossBetween val="between"/>
      </c:valAx>
      <c:spPr>
        <a:noFill/>
      </c:spPr>
    </c:plotArea>
    <c:legend>
      <c:legendPos val="tr"/>
      <c:layout>
        <c:manualLayout>
          <c:xMode val="edge"/>
          <c:yMode val="edge"/>
          <c:x val="0.86571588106102315"/>
          <c:y val="5.6239046947426458E-2"/>
          <c:w val="6.869432671447176E-2"/>
          <c:h val="0.41155616468888995"/>
        </c:manualLayout>
      </c:layout>
      <c:overlay val="0"/>
      <c:txPr>
        <a:bodyPr/>
        <a:lstStyle/>
        <a:p>
          <a:pPr>
            <a:defRPr sz="1100" kern="0" spc="-10" baseline="0">
              <a:solidFill>
                <a:schemeClr val="tx1"/>
              </a:solidFill>
              <a:latin typeface="+mj-lt"/>
            </a:defRPr>
          </a:pPr>
          <a:endParaRPr lang="hu-HU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2</xdr:row>
      <xdr:rowOff>69850</xdr:rowOff>
    </xdr:from>
    <xdr:to>
      <xdr:col>15</xdr:col>
      <xdr:colOff>247650</xdr:colOff>
      <xdr:row>2</xdr:row>
      <xdr:rowOff>2779711</xdr:rowOff>
    </xdr:to>
    <xdr:graphicFrame macro="">
      <xdr:nvGraphicFramePr>
        <xdr:cNvPr id="2" name="KiadásiTrendek" descr="A havi kiadásokat kategóriák szerint megjelenítő oszlopdiagram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4" name="Kiadásösszesítés" displayName="Kiadásösszesítés" ref="A4:O10" totalsRowCount="1">
  <autoFilter ref="A4:O9"/>
  <tableColumns count="15">
    <tableColumn id="1" name="Kiadások" totalsRowLabel="Összeg" totalsRowDxfId="103"/>
    <tableColumn id="2" name="Jan." totalsRowFunction="sum" dataDxfId="102" totalsRowDxfId="101">
      <calculatedColumnFormula>SUMIFS(JanKiad[Összeg],JanKiad[Kategória],Kiadásösszesítés[Kiadások])</calculatedColumnFormula>
    </tableColumn>
    <tableColumn id="3" name="Febr." totalsRowFunction="sum" dataDxfId="100" totalsRowDxfId="99">
      <calculatedColumnFormula>SUMIFS(FebKiad[Összeg],FebKiad[Kategória],Kiadásösszesítés[Kiadások])</calculatedColumnFormula>
    </tableColumn>
    <tableColumn id="4" name="Márc." totalsRowFunction="sum" dataDxfId="98" totalsRowDxfId="97">
      <calculatedColumnFormula>SUMIFS(MájKiad[Összeg],MájKiad[Kategória],Kiadásösszesítés[Kiadások])</calculatedColumnFormula>
    </tableColumn>
    <tableColumn id="5" name="Ápr." totalsRowFunction="sum" dataDxfId="96" totalsRowDxfId="95">
      <calculatedColumnFormula>SUMIFS(ÁprKiad[Összeg],ÁprKiad[Kategória],Kiadásösszesítés[Kiadások])</calculatedColumnFormula>
    </tableColumn>
    <tableColumn id="6" name="Máj." totalsRowFunction="sum" dataDxfId="94" totalsRowDxfId="93">
      <calculatedColumnFormula>SUMIFS(MájKiad[Összeg],MájKiad[Kategória],Kiadásösszesítés[Kiadások])</calculatedColumnFormula>
    </tableColumn>
    <tableColumn id="7" name="Jún." totalsRowFunction="sum" dataDxfId="92" totalsRowDxfId="91">
      <calculatedColumnFormula>SUMIFS(JúnKiad[Összeg],JúnKiad[Kategória],Kiadásösszesítés[Kiadások])</calculatedColumnFormula>
    </tableColumn>
    <tableColumn id="8" name="Júl." totalsRowFunction="sum" dataDxfId="90" totalsRowDxfId="89">
      <calculatedColumnFormula>SUMIFS(JúlKiad[Összeg],JúlKiad[Kategória],Kiadásösszesítés[Kiadások])</calculatedColumnFormula>
    </tableColumn>
    <tableColumn id="9" name="Aug." totalsRowFunction="sum" dataDxfId="88" totalsRowDxfId="87">
      <calculatedColumnFormula>SUMIFS(AugKiad[Összeg],AugKiad[Kategória],Kiadásösszesítés[Kiadások])</calculatedColumnFormula>
    </tableColumn>
    <tableColumn id="10" name="Szept." totalsRowFunction="sum" dataDxfId="86" totalsRowDxfId="85">
      <calculatedColumnFormula>SUMIFS(SzeptKiad[Összeg],SzeptKiad[Kategória],Kiadásösszesítés[Kiadások])</calculatedColumnFormula>
    </tableColumn>
    <tableColumn id="11" name="Okt." totalsRowFunction="sum" dataDxfId="84" totalsRowDxfId="83">
      <calculatedColumnFormula>SUMIFS(OktKiad[Összeg],OktKiad[Kategória],Kiadásösszesítés[Kiadások])</calculatedColumnFormula>
    </tableColumn>
    <tableColumn id="12" name="Nov." totalsRowFunction="sum" dataDxfId="82" totalsRowDxfId="81">
      <calculatedColumnFormula>SUMIFS(NovKiad[Összeg],NovKiad[Kategória],Kiadásösszesítés[Kiadások])</calculatedColumnFormula>
    </tableColumn>
    <tableColumn id="13" name="Dec." totalsRowFunction="sum" dataDxfId="80" totalsRowDxfId="79">
      <calculatedColumnFormula>SUMIFS(DecKiad[Összeg],DecKiad[Kategória],Kiadásösszesítés[Kiadások])</calculatedColumnFormula>
    </tableColumn>
    <tableColumn id="14" name="Összeg" totalsRowFunction="sum" dataDxfId="78" totalsRowDxfId="77">
      <calculatedColumnFormula>SUM(Kiadásösszesítés[[#This Row],[Jan.]:[Dec.]])</calculatedColumnFormula>
    </tableColumn>
    <tableColumn id="15" name="Trend"/>
  </tableColumns>
  <tableStyleInfo name="Összesítés táblázat" showFirstColumn="0" showLastColumn="1" showRowStripes="0" showColumnStripes="1"/>
  <extLst>
    <ext xmlns:x14="http://schemas.microsoft.com/office/spreadsheetml/2009/9/main" uri="{504A1905-F514-4f6f-8877-14C23A59335A}">
      <x14:table altTextSummary="A táblázatban januártól kezdődően láthatók az év egyes hónapjainak kategóriák szerint összesített havi kiadásai.  A táblázat fölött közvetlenül egy függőleges diagram található, és a táblázat minden hónapja megfelel a diagramon csoportosított egyes hónapoknak"/>
    </ext>
  </extLst>
</table>
</file>

<file path=xl/tables/table10.xml><?xml version="1.0" encoding="utf-8"?>
<table xmlns="http://schemas.openxmlformats.org/spreadsheetml/2006/main" id="10" name="SzeptKiad" displayName="SzeptKiad" ref="A2:E9" totalsRowCount="1">
  <autoFilter ref="A2:E8"/>
  <tableColumns count="5">
    <tableColumn id="1" name="Dátum" totalsRowLabel="Összeg" dataDxfId="27" totalsRowDxfId="26"/>
    <tableColumn id="2" name="Rendelésszám" totalsRowDxfId="25"/>
    <tableColumn id="3" name="Összeg" totalsRowFunction="sum" dataDxfId="24" totalsRowDxfId="23"/>
    <tableColumn id="4" name="Kategória" totalsRowDxfId="22"/>
    <tableColumn id="5" name="Leírás" totalsRowDxfId="21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11.xml><?xml version="1.0" encoding="utf-8"?>
<table xmlns="http://schemas.openxmlformats.org/spreadsheetml/2006/main" id="11" name="OktKiad" displayName="OktKiad" ref="A2:E9" totalsRowCount="1">
  <autoFilter ref="A2:E8"/>
  <tableColumns count="5">
    <tableColumn id="1" name="Dátum" totalsRowLabel="Összeg" dataDxfId="20" totalsRowDxfId="19"/>
    <tableColumn id="2" name="Rendelésszám" totalsRowDxfId="18"/>
    <tableColumn id="3" name="Összeg" totalsRowFunction="sum" dataDxfId="17" totalsRowDxfId="16"/>
    <tableColumn id="4" name="Kategória" totalsRowDxfId="15"/>
    <tableColumn id="5" name="Leírás" totalsRowDxfId="14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12.xml><?xml version="1.0" encoding="utf-8"?>
<table xmlns="http://schemas.openxmlformats.org/spreadsheetml/2006/main" id="12" name="NovKiad" displayName="NovKiad" ref="A2:E9" totalsRowCount="1">
  <autoFilter ref="A2:E8"/>
  <tableColumns count="5">
    <tableColumn id="1" name="Dátum" totalsRowLabel="Összeg" dataDxfId="13" totalsRowDxfId="12"/>
    <tableColumn id="2" name="Rendelésszám" totalsRowDxfId="11"/>
    <tableColumn id="3" name="Összeg" totalsRowFunction="sum" dataDxfId="10" totalsRowDxfId="9"/>
    <tableColumn id="4" name="Kategória" totalsRowDxfId="8"/>
    <tableColumn id="5" name="Leírás" totalsRowDxfId="7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13.xml><?xml version="1.0" encoding="utf-8"?>
<table xmlns="http://schemas.openxmlformats.org/spreadsheetml/2006/main" id="13" name="DecKiad" displayName="DecKiad" ref="A2:E9" totalsRowCount="1">
  <autoFilter ref="A2:E8"/>
  <tableColumns count="5">
    <tableColumn id="1" name="Dátum" totalsRowLabel="Összeg" dataDxfId="6" totalsRowDxfId="5"/>
    <tableColumn id="2" name="Rendelésszám" totalsRowDxfId="4"/>
    <tableColumn id="3" name="Összeg" totalsRowFunction="sum" dataDxfId="3" totalsRowDxfId="2"/>
    <tableColumn id="4" name="Kategória" totalsRowDxfId="1"/>
    <tableColumn id="5" name="Leírás" totalsRowDxfId="0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2.xml><?xml version="1.0" encoding="utf-8"?>
<table xmlns="http://schemas.openxmlformats.org/spreadsheetml/2006/main" id="2" name="JanKiad" displayName="JanKiad" ref="A2:E9" totalsRowCount="1">
  <autoFilter ref="A2:E8"/>
  <tableColumns count="5">
    <tableColumn id="1" name="Dátum" totalsRowLabel="Összeg" dataDxfId="76" totalsRowDxfId="75"/>
    <tableColumn id="2" name="Rendelésszám"/>
    <tableColumn id="3" name="Összeg" totalsRowFunction="sum" dataDxfId="74" totalsRowDxfId="73"/>
    <tableColumn id="4" name="Kategória"/>
    <tableColumn id="5" name="Leírás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3.xml><?xml version="1.0" encoding="utf-8"?>
<table xmlns="http://schemas.openxmlformats.org/spreadsheetml/2006/main" id="3" name="FebKiad" displayName="FebKiad" ref="A2:E9" totalsRowCount="1">
  <autoFilter ref="A2:E8"/>
  <tableColumns count="5">
    <tableColumn id="1" name="Dátum" totalsRowLabel="Összeg" dataDxfId="72" totalsRowDxfId="71"/>
    <tableColumn id="2" name="Rendelésszám" totalsRowDxfId="70"/>
    <tableColumn id="3" name="Összeg" totalsRowFunction="sum" dataDxfId="69" totalsRowDxfId="68"/>
    <tableColumn id="4" name="Kategória" totalsRowDxfId="67"/>
    <tableColumn id="5" name="Leírás" totalsRowDxfId="66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4.xml><?xml version="1.0" encoding="utf-8"?>
<table xmlns="http://schemas.openxmlformats.org/spreadsheetml/2006/main" id="4" name="MárcKiad" displayName="MárcKiad" ref="A2:E9" totalsRowCount="1">
  <autoFilter ref="A2:E8"/>
  <tableColumns count="5">
    <tableColumn id="1" name="Dátum" totalsRowLabel="Összeg" dataDxfId="65" totalsRowDxfId="64"/>
    <tableColumn id="2" name="Rendelésszám" totalsRowDxfId="63"/>
    <tableColumn id="3" name="Összeg" totalsRowFunction="sum" dataDxfId="62" totalsRowDxfId="61"/>
    <tableColumn id="4" name="Kategória" totalsRowDxfId="60"/>
    <tableColumn id="5" name="Leírás" totalsRowDxfId="59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5.xml><?xml version="1.0" encoding="utf-8"?>
<table xmlns="http://schemas.openxmlformats.org/spreadsheetml/2006/main" id="5" name="ÁprKiad" displayName="ÁprKiad" ref="A2:E9" totalsRowCount="1">
  <autoFilter ref="A2:E8"/>
  <tableColumns count="5">
    <tableColumn id="1" name="Dátum" totalsRowLabel="Összeg" dataDxfId="58" totalsRowDxfId="57"/>
    <tableColumn id="2" name="Rendelésszám" totalsRowDxfId="56"/>
    <tableColumn id="3" name="Összeg" totalsRowFunction="sum" dataDxfId="55" totalsRowDxfId="54"/>
    <tableColumn id="4" name="Kategória" totalsRowDxfId="53"/>
    <tableColumn id="5" name="Leírás" totalsRowDxfId="52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6.xml><?xml version="1.0" encoding="utf-8"?>
<table xmlns="http://schemas.openxmlformats.org/spreadsheetml/2006/main" id="6" name="MájKiad" displayName="MájKiad" ref="A2:E9" totalsRowCount="1">
  <autoFilter ref="A2:E8"/>
  <tableColumns count="5">
    <tableColumn id="1" name="Dátum" totalsRowLabel="Összeg" dataDxfId="51" totalsRowDxfId="50"/>
    <tableColumn id="2" name="Rendelésszám"/>
    <tableColumn id="3" name="Összeg" totalsRowFunction="sum" dataDxfId="49" totalsRowDxfId="48"/>
    <tableColumn id="4" name="Kategória"/>
    <tableColumn id="5" name="Leírás" totalsRowDxfId="47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7.xml><?xml version="1.0" encoding="utf-8"?>
<table xmlns="http://schemas.openxmlformats.org/spreadsheetml/2006/main" id="7" name="JúnKiad" displayName="JúnKiad" ref="A2:E9" totalsRowCount="1">
  <autoFilter ref="A2:E8"/>
  <tableColumns count="5">
    <tableColumn id="1" name="Dátum" totalsRowLabel="Összeg" dataDxfId="46" totalsRowDxfId="45"/>
    <tableColumn id="2" name="Rendelésszám" totalsRowDxfId="44"/>
    <tableColumn id="3" name="Összeg" totalsRowFunction="sum" dataDxfId="43" totalsRowDxfId="42"/>
    <tableColumn id="4" name="Kategória"/>
    <tableColumn id="5" name="Leírás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8.xml><?xml version="1.0" encoding="utf-8"?>
<table xmlns="http://schemas.openxmlformats.org/spreadsheetml/2006/main" id="8" name="JúlKiad" displayName="JúlKiad" ref="A2:E9" totalsRowCount="1">
  <autoFilter ref="A2:E8"/>
  <tableColumns count="5">
    <tableColumn id="1" name="Dátum" totalsRowLabel="Összeg" dataDxfId="41" totalsRowDxfId="40"/>
    <tableColumn id="2" name="Rendelésszám" totalsRowDxfId="39"/>
    <tableColumn id="3" name="Összeg" totalsRowFunction="sum" dataDxfId="38" totalsRowDxfId="37"/>
    <tableColumn id="4" name="Kategória" totalsRowDxfId="36"/>
    <tableColumn id="5" name="Leírás" totalsRowDxfId="35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ables/table9.xml><?xml version="1.0" encoding="utf-8"?>
<table xmlns="http://schemas.openxmlformats.org/spreadsheetml/2006/main" id="9" name="AugKiad" displayName="AugKiad" ref="A2:E9" totalsRowCount="1">
  <autoFilter ref="A2:E8"/>
  <tableColumns count="5">
    <tableColumn id="1" name="Dátum" totalsRowLabel="Összeg" dataDxfId="34" totalsRowDxfId="33"/>
    <tableColumn id="2" name="Rendelésszám" totalsRowDxfId="32"/>
    <tableColumn id="3" name="Összeg" totalsRowFunction="sum" dataDxfId="31" totalsRowDxfId="30"/>
    <tableColumn id="4" name="Kategória" totalsRowDxfId="29"/>
    <tableColumn id="5" name="Leírás" totalsRowDxfId="28"/>
  </tableColumns>
  <tableStyleInfo name="Összesítés táblázat" showFirstColumn="0" showLastColumn="0" showRowStripes="0" showColumnStripes="1"/>
  <extLst>
    <ext xmlns:x14="http://schemas.microsoft.com/office/spreadsheetml/2009/9/main" uri="{504A1905-F514-4f6f-8877-14C23A59335A}">
      <x14:table altTextSummary="A havi kiadás részleteinek (többek között a dátum, a rendelésszám, az összeg, a kategória és a leírás) listája"/>
    </ext>
  </extLst>
</table>
</file>

<file path=xl/theme/theme1.xml><?xml version="1.0" encoding="utf-8"?>
<a:theme xmlns:a="http://schemas.openxmlformats.org/drawingml/2006/main" name="Office Theme">
  <a:themeElements>
    <a:clrScheme name="Expense Trends Budget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97B9C7"/>
      </a:accent1>
      <a:accent2>
        <a:srgbClr val="FFCC4F"/>
      </a:accent2>
      <a:accent3>
        <a:srgbClr val="9AB294"/>
      </a:accent3>
      <a:accent4>
        <a:srgbClr val="F15926"/>
      </a:accent4>
      <a:accent5>
        <a:srgbClr val="906083"/>
      </a:accent5>
      <a:accent6>
        <a:srgbClr val="E89C2B"/>
      </a:accent6>
      <a:hlink>
        <a:srgbClr val="FFFFFF"/>
      </a:hlink>
      <a:folHlink>
        <a:srgbClr val="FFFFFF"/>
      </a:folHlink>
    </a:clrScheme>
    <a:fontScheme name="Expense Trends Budget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  <pageSetUpPr autoPageBreaks="0" fitToPage="1"/>
  </sheetPr>
  <dimension ref="A1:A18"/>
  <sheetViews>
    <sheetView showGridLines="0" zoomScale="90" zoomScaleNormal="90" workbookViewId="0"/>
  </sheetViews>
  <sheetFormatPr defaultColWidth="9" defaultRowHeight="30" customHeight="1" x14ac:dyDescent="0.25"/>
  <cols>
    <col min="1" max="1" width="152.42578125" style="11" customWidth="1"/>
    <col min="2" max="16384" width="9" style="11"/>
  </cols>
  <sheetData>
    <row r="1" spans="1:1" ht="35.1" customHeight="1" x14ac:dyDescent="0.4">
      <c r="A1" s="4" t="s">
        <v>0</v>
      </c>
    </row>
    <row r="2" spans="1:1" ht="30" customHeight="1" x14ac:dyDescent="0.25">
      <c r="A2" s="6" t="s">
        <v>47</v>
      </c>
    </row>
    <row r="3" spans="1:1" ht="30" customHeight="1" x14ac:dyDescent="0.25">
      <c r="A3" s="10" t="s">
        <v>1</v>
      </c>
    </row>
    <row r="4" spans="1:1" ht="30" customHeight="1" x14ac:dyDescent="0.25">
      <c r="A4" s="10" t="s">
        <v>48</v>
      </c>
    </row>
    <row r="5" spans="1:1" ht="30" customHeight="1" x14ac:dyDescent="0.25">
      <c r="A5" s="6" t="s">
        <v>46</v>
      </c>
    </row>
    <row r="6" spans="1:1" ht="30" customHeight="1" x14ac:dyDescent="0.25">
      <c r="A6" s="10" t="s">
        <v>2</v>
      </c>
    </row>
    <row r="7" spans="1:1" ht="30" customHeight="1" x14ac:dyDescent="0.25">
      <c r="A7" s="12" t="str">
        <f>ROW(A1)&amp;". Ha a táblázat nem tartalmaz összesítő sort, kezdjen el gépelni a táblázat alatt, amely automatikusan bővülni fog az Enter vagy a Tab billentyű lenyomásakor."</f>
        <v>1. Ha a táblázat nem tartalmaz összesítő sort, kezdjen el gépelni a táblázat alatt, amely automatikusan bővülni fog az Enter vagy a Tab billentyű lenyomásakor.</v>
      </c>
    </row>
    <row r="8" spans="1:1" ht="30" customHeight="1" x14ac:dyDescent="0.25">
      <c r="A8" s="16" t="str">
        <f>ROW(A2)&amp;". Helyezze a kurzort az összesítő sor feletti utolsó cellába, például az utolsó kiadás összegéhez, majd nyomja le a Tab billentyűt."</f>
        <v>2. Helyezze a kurzort az összesítő sor feletti utolsó cellába, például az utolsó kiadás összegéhez, majd nyomja le a Tab billentyűt.</v>
      </c>
    </row>
    <row r="9" spans="1:1" ht="30" customHeight="1" x14ac:dyDescent="0.25">
      <c r="A9" s="16" t="str">
        <f>ROW(A3)&amp;". Kattintson a jobb gombbal a táblázatra, a megjelenő menüben mutasson a „Beszúrás” pontra, és kattintson a „Táblázatsorok felülre” vagy a „Táblázatsorok alulra” parancsra."</f>
        <v>3. Kattintson a jobb gombbal a táblázatra, a megjelenő menüben mutasson a „Beszúrás” pontra, és kattintson a „Táblázatsorok felülre” vagy a „Táblázatsorok alulra” parancsra.</v>
      </c>
    </row>
    <row r="10" spans="1:1" ht="30" customHeight="1" x14ac:dyDescent="0.25">
      <c r="A10" s="13" t="str">
        <f>ROW(A4)&amp;". Helyezze az egérmutatót a táblázat jobb alsó sarkában megjelenő méretezőpontra, és húzza a pontot lefelé a rendelkezésre álló táblázatsorok számának növeléséhez."</f>
        <v>4. Helyezze az egérmutatót a táblázat jobb alsó sarkában megjelenő méretezőpontra, és húzza a pontot lefelé a rendelkezésre álló táblázatsorok számának növeléséhez.</v>
      </c>
    </row>
    <row r="11" spans="1:1" ht="30" customHeight="1" x14ac:dyDescent="0.25">
      <c r="A11" s="7" t="s">
        <v>49</v>
      </c>
    </row>
    <row r="12" spans="1:1" ht="30" customHeight="1" x14ac:dyDescent="0.25">
      <c r="A12" s="10" t="s">
        <v>50</v>
      </c>
    </row>
    <row r="13" spans="1:1" ht="30" customHeight="1" x14ac:dyDescent="0.25">
      <c r="A13" s="7" t="s">
        <v>3</v>
      </c>
    </row>
    <row r="14" spans="1:1" ht="30" customHeight="1" x14ac:dyDescent="0.25">
      <c r="A14" s="13" t="str">
        <f>ROW(A1)&amp;". Az „1. kiadás” elemet (a kiadástípus címét) az Összesítés munkalap Kiadásösszesítés táblázatának Kiadás oszolopában adhatja meg."</f>
        <v>1. Az „1. kiadás” elemet (a kiadástípus címét) az Összesítés munkalap Kiadásösszesítés táblázatának Kiadás oszolopában adhatja meg.</v>
      </c>
    </row>
    <row r="15" spans="1:1" ht="30" customHeight="1" x14ac:dyDescent="0.25">
      <c r="A15" s="13" t="str">
        <f>ROW(A2)&amp;". Írja be a kiadás összegét a megfelelő havi munkalapba az összes olyan hónapnál, amelyben a kiadás előfordult."</f>
        <v>2. Írja be a kiadás összegét a megfelelő havi munkalapba az összes olyan hónapnál, amelyben a kiadás előfordult.</v>
      </c>
    </row>
    <row r="16" spans="1:1" ht="30" customHeight="1" x14ac:dyDescent="0.25">
      <c r="A16" s="5" t="str">
        <f>ROW(A3)&amp;". Az Összesítés munkalapon megadott kiadástípus létrehoz egy kategórialistát az egyes hónapok munkalapjának Kategória oszlopában."</f>
        <v>3. Az Összesítés munkalapon megadott kiadástípus létrehoz egy kategórialistát az egyes hónapok munkalapjának Kategória oszlopában.</v>
      </c>
    </row>
    <row r="17" spans="1:1" ht="30" customHeight="1" x14ac:dyDescent="0.25">
      <c r="A17" s="5" t="str">
        <f>ROW(A4)&amp;". A Kategória oszlopban lévő kategórialistával kiválaszthatja a megfelelő kiadástípust a beírt kiadásösszeghez."</f>
        <v>4. A Kategória oszlopban lévő kategórialistával kiválaszthatja a megfelelő kiadástípust a beírt kiadásösszeghez.</v>
      </c>
    </row>
    <row r="18" spans="1:1" ht="30" customHeight="1" x14ac:dyDescent="0.25">
      <c r="A18" s="5" t="str">
        <f>ROW(A5)&amp;". Ha szeretne új típusú kiadást megadni bármely hónapban, adjon hozzá egy új sort a Kiadásösszesítés táblázathoz az Összesítés munkalapon, majd adja meg a kiadás kívánt adatait annak a hónapnak a munkalapján, amelyben a kiadás előfordult."</f>
        <v>5. Ha szeretne új típusú kiadást megadni bármely hónapban, adjon hozzá egy új sort a Kiadásösszesítés táblázathoz az Összesítés munkalapon, majd adja meg a kiadás kívánt adatait annak a hónapnak a munkalapján, amelyben a kiadás előfordult.</v>
      </c>
    </row>
  </sheetData>
  <dataValidations count="1">
    <dataValidation allowBlank="1" showInputMessage="1" showErrorMessage="1" prompt="A munkafüzet használatát ismertető tippeket tartalmazó munkafüzet" sqref="A1"/>
  </dataValidations>
  <printOptions horizontalCentered="1"/>
  <pageMargins left="0.7" right="0.7" top="0.75" bottom="0.75" header="0.3" footer="0.3"/>
  <pageSetup paperSize="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41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DATE(YEAR(TODAY()),8,8)</f>
        <v>42955</v>
      </c>
      <c r="B3" s="2" t="s">
        <v>28</v>
      </c>
      <c r="C3" s="22"/>
      <c r="D3" s="2" t="s">
        <v>6</v>
      </c>
      <c r="E3" s="2" t="s">
        <v>34</v>
      </c>
    </row>
    <row r="4" spans="1:5" ht="30" customHeight="1" x14ac:dyDescent="0.25">
      <c r="A4" s="24">
        <f ca="1">DATE(YEAR(TODAY()),8,9)</f>
        <v>42956</v>
      </c>
      <c r="B4" s="2" t="s">
        <v>29</v>
      </c>
      <c r="C4" s="22"/>
      <c r="D4" s="2" t="s">
        <v>7</v>
      </c>
      <c r="E4" s="2"/>
    </row>
    <row r="5" spans="1:5" ht="30" customHeight="1" x14ac:dyDescent="0.25">
      <c r="A5" s="24"/>
      <c r="B5" s="2"/>
      <c r="C5" s="22"/>
      <c r="D5" s="2" t="s">
        <v>7</v>
      </c>
      <c r="E5" s="2"/>
    </row>
    <row r="6" spans="1:5" ht="30" customHeight="1" x14ac:dyDescent="0.25">
      <c r="A6" s="24"/>
      <c r="B6" s="2"/>
      <c r="C6" s="22"/>
      <c r="D6" s="2" t="s">
        <v>8</v>
      </c>
      <c r="E6" s="2"/>
    </row>
    <row r="7" spans="1:5" ht="30" customHeight="1" x14ac:dyDescent="0.25">
      <c r="A7" s="24"/>
      <c r="B7" s="2"/>
      <c r="C7" s="22"/>
      <c r="D7" s="2" t="s">
        <v>9</v>
      </c>
      <c r="E7" s="2"/>
    </row>
    <row r="8" spans="1:5" ht="30" customHeight="1" x14ac:dyDescent="0.25">
      <c r="A8" s="24"/>
      <c r="B8" s="2"/>
      <c r="C8" s="22"/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SUBTOTAL(109,AugKiad[Összeg])</f>
        <v>0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augusztusi dátumot a kiadás szerepeltetéséhez az Összesítés lapon" sqref="A3:A8">
      <formula1>MONTH($A3)=8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5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42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DATE(YEAR(TODAY()),9,9)</f>
        <v>42987</v>
      </c>
      <c r="B3" s="2" t="s">
        <v>28</v>
      </c>
      <c r="C3" s="22"/>
      <c r="D3" s="2" t="s">
        <v>6</v>
      </c>
      <c r="E3" s="2" t="s">
        <v>34</v>
      </c>
    </row>
    <row r="4" spans="1:5" ht="30" customHeight="1" x14ac:dyDescent="0.25">
      <c r="A4" s="24">
        <f ca="1">DATE(YEAR(TODAY()),9,15)</f>
        <v>42993</v>
      </c>
      <c r="B4" s="2" t="s">
        <v>29</v>
      </c>
      <c r="C4" s="22"/>
      <c r="D4" s="2" t="s">
        <v>7</v>
      </c>
      <c r="E4" s="2"/>
    </row>
    <row r="5" spans="1:5" ht="30" customHeight="1" x14ac:dyDescent="0.25">
      <c r="A5" s="24"/>
      <c r="B5" s="2"/>
      <c r="C5" s="22"/>
      <c r="D5" s="2" t="s">
        <v>7</v>
      </c>
      <c r="E5" s="2"/>
    </row>
    <row r="6" spans="1:5" ht="30" customHeight="1" x14ac:dyDescent="0.25">
      <c r="A6" s="24"/>
      <c r="B6" s="2"/>
      <c r="C6" s="22"/>
      <c r="D6" s="2" t="s">
        <v>8</v>
      </c>
      <c r="E6" s="2"/>
    </row>
    <row r="7" spans="1:5" ht="30" customHeight="1" x14ac:dyDescent="0.25">
      <c r="A7" s="24"/>
      <c r="B7" s="2"/>
      <c r="C7" s="22"/>
      <c r="D7" s="2" t="s">
        <v>9</v>
      </c>
      <c r="E7" s="2"/>
    </row>
    <row r="8" spans="1:5" ht="30" customHeight="1" x14ac:dyDescent="0.25">
      <c r="A8" s="24"/>
      <c r="B8" s="2"/>
      <c r="C8" s="22"/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SUBTOTAL(109,SzeptKiad[Összeg])</f>
        <v>0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szeptemberi dátumot a kiadás szerepeltetéséhez az Összesítés lapon" sqref="A3:A8">
      <formula1>MONTH($A3)=9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5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43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DATE(YEAR(TODAY()),10,10)</f>
        <v>43018</v>
      </c>
      <c r="B3" s="2" t="s">
        <v>28</v>
      </c>
      <c r="C3" s="22"/>
      <c r="D3" s="2" t="s">
        <v>6</v>
      </c>
      <c r="E3" s="2" t="s">
        <v>34</v>
      </c>
    </row>
    <row r="4" spans="1:5" ht="30" customHeight="1" x14ac:dyDescent="0.25">
      <c r="A4" s="24">
        <f ca="1">DATE(YEAR(TODAY()),10,21)</f>
        <v>43029</v>
      </c>
      <c r="B4" s="2" t="s">
        <v>29</v>
      </c>
      <c r="C4" s="22"/>
      <c r="D4" s="2" t="s">
        <v>7</v>
      </c>
      <c r="E4" s="2"/>
    </row>
    <row r="5" spans="1:5" ht="30" customHeight="1" x14ac:dyDescent="0.25">
      <c r="A5" s="24"/>
      <c r="B5" s="2"/>
      <c r="C5" s="22"/>
      <c r="D5" s="2" t="s">
        <v>7</v>
      </c>
      <c r="E5" s="2"/>
    </row>
    <row r="6" spans="1:5" ht="30" customHeight="1" x14ac:dyDescent="0.25">
      <c r="A6" s="24"/>
      <c r="B6" s="2"/>
      <c r="C6" s="22"/>
      <c r="D6" s="2" t="s">
        <v>8</v>
      </c>
      <c r="E6" s="2"/>
    </row>
    <row r="7" spans="1:5" ht="30" customHeight="1" x14ac:dyDescent="0.25">
      <c r="A7" s="24"/>
      <c r="B7" s="2"/>
      <c r="C7" s="22"/>
      <c r="D7" s="2" t="s">
        <v>9</v>
      </c>
      <c r="E7" s="2"/>
    </row>
    <row r="8" spans="1:5" ht="30" customHeight="1" x14ac:dyDescent="0.25">
      <c r="A8" s="24"/>
      <c r="B8" s="2"/>
      <c r="C8" s="22"/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SUBTOTAL(109,OktKiad[Összeg])</f>
        <v>0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októberi dátumot a kiadás szerepeltetéséhez az Összesítés lapon" sqref="A3:A8">
      <formula1>MONTH($A3)=10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5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44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DATE(YEAR(TODAY()),11,14)</f>
        <v>43053</v>
      </c>
      <c r="B3" s="2" t="s">
        <v>28</v>
      </c>
      <c r="C3" s="22"/>
      <c r="D3" s="2" t="s">
        <v>6</v>
      </c>
      <c r="E3" s="2" t="s">
        <v>34</v>
      </c>
    </row>
    <row r="4" spans="1:5" ht="30" customHeight="1" x14ac:dyDescent="0.25">
      <c r="A4" s="24">
        <f ca="1">DATE(YEAR(TODAY()),11,21)</f>
        <v>43060</v>
      </c>
      <c r="B4" s="2" t="s">
        <v>29</v>
      </c>
      <c r="C4" s="22"/>
      <c r="D4" s="2" t="s">
        <v>7</v>
      </c>
      <c r="E4" s="2"/>
    </row>
    <row r="5" spans="1:5" ht="30" customHeight="1" x14ac:dyDescent="0.25">
      <c r="A5" s="24"/>
      <c r="B5" s="2"/>
      <c r="C5" s="22"/>
      <c r="D5" s="2" t="s">
        <v>7</v>
      </c>
      <c r="E5" s="2"/>
    </row>
    <row r="6" spans="1:5" ht="30" customHeight="1" x14ac:dyDescent="0.25">
      <c r="A6" s="24"/>
      <c r="B6" s="2"/>
      <c r="C6" s="22"/>
      <c r="D6" s="2" t="s">
        <v>8</v>
      </c>
      <c r="E6" s="2"/>
    </row>
    <row r="7" spans="1:5" ht="30" customHeight="1" x14ac:dyDescent="0.25">
      <c r="A7" s="24"/>
      <c r="B7" s="2"/>
      <c r="C7" s="22"/>
      <c r="D7" s="2" t="s">
        <v>9</v>
      </c>
      <c r="E7" s="2"/>
    </row>
    <row r="8" spans="1:5" ht="30" customHeight="1" x14ac:dyDescent="0.25">
      <c r="A8" s="24"/>
      <c r="B8" s="2"/>
      <c r="C8" s="22"/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SUBTOTAL(109,NovKiad[Összeg])</f>
        <v>0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novemberi dátumot a kiadás szerepeltetéséhez az Összesítés lapon" sqref="A3:A8">
      <formula1>MONTH($A3)=11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6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45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DATE(YEAR(TODAY()),12,2)</f>
        <v>43071</v>
      </c>
      <c r="B3" s="2" t="s">
        <v>28</v>
      </c>
      <c r="C3" s="22">
        <v>201</v>
      </c>
      <c r="D3" s="2" t="s">
        <v>6</v>
      </c>
      <c r="E3" s="2" t="s">
        <v>34</v>
      </c>
    </row>
    <row r="4" spans="1:5" ht="30" customHeight="1" x14ac:dyDescent="0.25">
      <c r="A4" s="24">
        <f ca="1">DATE(YEAR(TODAY()),12,24)</f>
        <v>43093</v>
      </c>
      <c r="B4" s="2" t="s">
        <v>29</v>
      </c>
      <c r="C4" s="22">
        <v>98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7</v>
      </c>
      <c r="E5" s="2"/>
    </row>
    <row r="6" spans="1:5" ht="30" customHeight="1" x14ac:dyDescent="0.25">
      <c r="A6" s="24"/>
      <c r="B6" s="2"/>
      <c r="C6" s="22">
        <v>122</v>
      </c>
      <c r="D6" s="2" t="s">
        <v>8</v>
      </c>
      <c r="E6" s="2"/>
    </row>
    <row r="7" spans="1:5" ht="30" customHeight="1" x14ac:dyDescent="0.25">
      <c r="A7" s="24"/>
      <c r="B7" s="2"/>
      <c r="C7" s="22">
        <v>187</v>
      </c>
      <c r="D7" s="2" t="s">
        <v>9</v>
      </c>
      <c r="E7" s="2"/>
    </row>
    <row r="8" spans="1:5" ht="30" customHeight="1" x14ac:dyDescent="0.25">
      <c r="A8" s="24"/>
      <c r="B8" s="2"/>
      <c r="C8" s="22">
        <v>99</v>
      </c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SUBTOTAL(109,DecKiad[Összeg])</f>
        <v>1049</v>
      </c>
      <c r="D9" s="18"/>
      <c r="E9" s="21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decemberi dátumot a kiadás szerepeltetéséhez az Összesítés lapon" sqref="A3:A8">
      <formula1>MONTH($A3)=12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-0.499984740745262"/>
    <pageSetUpPr autoPageBreaks="0" fitToPage="1"/>
  </sheetPr>
  <dimension ref="A1:O10"/>
  <sheetViews>
    <sheetView showGridLines="0" tabSelected="1" zoomScaleNormal="100" workbookViewId="0"/>
  </sheetViews>
  <sheetFormatPr defaultRowHeight="30" customHeight="1" x14ac:dyDescent="0.25"/>
  <cols>
    <col min="1" max="1" width="15.85546875" customWidth="1"/>
    <col min="2" max="12" width="12.5703125" customWidth="1"/>
    <col min="13" max="13" width="10.85546875" customWidth="1"/>
    <col min="14" max="14" width="12.5703125" customWidth="1"/>
    <col min="15" max="15" width="12.7109375" customWidth="1"/>
    <col min="16" max="16" width="9.140625" customWidth="1"/>
    <col min="17" max="17" width="7.28515625" customWidth="1"/>
  </cols>
  <sheetData>
    <row r="1" spans="1:15" ht="35.1" customHeight="1" x14ac:dyDescent="0.4">
      <c r="A1" s="1" t="s">
        <v>4</v>
      </c>
      <c r="B1" s="1"/>
      <c r="C1" s="1"/>
    </row>
    <row r="2" spans="1:15" ht="17.100000000000001" customHeight="1" x14ac:dyDescent="0.25">
      <c r="B2" s="15" t="s">
        <v>11</v>
      </c>
      <c r="C2" s="15" t="s">
        <v>12</v>
      </c>
      <c r="D2" s="15" t="s">
        <v>13</v>
      </c>
      <c r="E2" s="15" t="s">
        <v>14</v>
      </c>
      <c r="F2" s="15" t="s">
        <v>15</v>
      </c>
      <c r="G2" s="15" t="s">
        <v>16</v>
      </c>
      <c r="H2" s="15" t="s">
        <v>17</v>
      </c>
      <c r="I2" s="15" t="s">
        <v>18</v>
      </c>
      <c r="J2" s="15" t="s">
        <v>19</v>
      </c>
      <c r="K2" s="15" t="s">
        <v>20</v>
      </c>
      <c r="L2" s="15" t="s">
        <v>21</v>
      </c>
      <c r="M2" s="15" t="s">
        <v>22</v>
      </c>
      <c r="N2" s="15" t="s">
        <v>23</v>
      </c>
    </row>
    <row r="3" spans="1:15" ht="224.1" customHeight="1" x14ac:dyDescent="0.25"/>
    <row r="4" spans="1:15" ht="17.100000000000001" customHeight="1" x14ac:dyDescent="0.25">
      <c r="A4" s="3" t="s">
        <v>5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16</v>
      </c>
      <c r="H4" s="3" t="s">
        <v>17</v>
      </c>
      <c r="I4" s="3" t="s">
        <v>18</v>
      </c>
      <c r="J4" s="3" t="s">
        <v>19</v>
      </c>
      <c r="K4" s="3" t="s">
        <v>20</v>
      </c>
      <c r="L4" s="3" t="s">
        <v>21</v>
      </c>
      <c r="M4" s="3" t="s">
        <v>22</v>
      </c>
      <c r="N4" s="3" t="s">
        <v>30</v>
      </c>
      <c r="O4" s="3" t="s">
        <v>24</v>
      </c>
    </row>
    <row r="5" spans="1:15" ht="30" customHeight="1" x14ac:dyDescent="0.25">
      <c r="A5" s="2" t="s">
        <v>6</v>
      </c>
      <c r="B5" s="22">
        <f>SUMIFS(JanKiad[Összeg],JanKiad[Kategória],Kiadásösszesítés[Kiadások])</f>
        <v>33</v>
      </c>
      <c r="C5" s="22">
        <f>SUMIFS(FebKiad[Összeg],FebKiad[Kategória],Kiadásösszesítés[Kiadások])</f>
        <v>375</v>
      </c>
      <c r="D5" s="22">
        <f>SUMIFS(MájKiad[Összeg],MájKiad[Kategória],Kiadásösszesítés[Kiadások])</f>
        <v>375</v>
      </c>
      <c r="E5" s="22">
        <f>SUMIFS(ÁprKiad[Összeg],ÁprKiad[Kategória],Kiadásösszesítés[Kiadások])</f>
        <v>45</v>
      </c>
      <c r="F5" s="22">
        <f>SUMIFS(MájKiad[Összeg],MájKiad[Kategória],Kiadásösszesítés[Kiadások])</f>
        <v>375</v>
      </c>
      <c r="G5" s="22">
        <f>SUMIFS(JúnKiad[Összeg],JúnKiad[Kategória],Kiadásösszesítés[Kiadások])</f>
        <v>201</v>
      </c>
      <c r="H5" s="22">
        <f>SUMIFS(JúlKiad[Összeg],JúlKiad[Kategória],Kiadásösszesítés[Kiadások])</f>
        <v>0</v>
      </c>
      <c r="I5" s="22">
        <f>SUMIFS(AugKiad[Összeg],AugKiad[Kategória],Kiadásösszesítés[Kiadások])</f>
        <v>0</v>
      </c>
      <c r="J5" s="22">
        <f>SUMIFS(SzeptKiad[Összeg],SzeptKiad[Kategória],Kiadásösszesítés[Kiadások])</f>
        <v>0</v>
      </c>
      <c r="K5" s="22">
        <f>SUMIFS(OktKiad[Összeg],OktKiad[Kategória],Kiadásösszesítés[Kiadások])</f>
        <v>0</v>
      </c>
      <c r="L5" s="22">
        <f>SUMIFS(NovKiad[Összeg],NovKiad[Kategória],Kiadásösszesítés[Kiadások])</f>
        <v>0</v>
      </c>
      <c r="M5" s="22">
        <f>SUMIFS(DecKiad[Összeg],DecKiad[Kategória],Kiadásösszesítés[Kiadások])</f>
        <v>201</v>
      </c>
      <c r="N5" s="22">
        <f>SUM(Kiadásösszesítés[[#This Row],[Jan.]:[Dec.]])</f>
        <v>1605</v>
      </c>
    </row>
    <row r="6" spans="1:15" ht="30" customHeight="1" x14ac:dyDescent="0.25">
      <c r="A6" s="2" t="s">
        <v>7</v>
      </c>
      <c r="B6" s="22">
        <f>SUMIFS(JanKiad[Összeg],JanKiad[Kategória],Kiadásösszesítés[Kiadások])</f>
        <v>238</v>
      </c>
      <c r="C6" s="22">
        <f>SUMIFS(FebKiad[Összeg],FebKiad[Kategória],Kiadásösszesítés[Kiadások])</f>
        <v>238</v>
      </c>
      <c r="D6" s="22">
        <f>SUMIFS(MájKiad[Összeg],MájKiad[Kategória],Kiadásösszesítés[Kiadások])</f>
        <v>111</v>
      </c>
      <c r="E6" s="22">
        <f>SUMIFS(ÁprKiad[Összeg],ÁprKiad[Kategória],Kiadásösszesítés[Kiadások])</f>
        <v>123</v>
      </c>
      <c r="F6" s="22">
        <f>SUMIFS(MájKiad[Összeg],MájKiad[Kategória],Kiadásösszesítés[Kiadások])</f>
        <v>111</v>
      </c>
      <c r="G6" s="22">
        <f>SUMIFS(JúnKiad[Összeg],JúnKiad[Kategória],Kiadásösszesítés[Kiadások])</f>
        <v>98</v>
      </c>
      <c r="H6" s="22">
        <f>SUMIFS(JúlKiad[Összeg],JúlKiad[Kategória],Kiadásösszesítés[Kiadások])</f>
        <v>0</v>
      </c>
      <c r="I6" s="22">
        <f>SUMIFS(AugKiad[Összeg],AugKiad[Kategória],Kiadásösszesítés[Kiadások])</f>
        <v>0</v>
      </c>
      <c r="J6" s="22">
        <f>SUMIFS(SzeptKiad[Összeg],SzeptKiad[Kategória],Kiadásösszesítés[Kiadások])</f>
        <v>0</v>
      </c>
      <c r="K6" s="22">
        <f>SUMIFS(OktKiad[Összeg],OktKiad[Kategória],Kiadásösszesítés[Kiadások])</f>
        <v>0</v>
      </c>
      <c r="L6" s="22">
        <f>SUMIFS(NovKiad[Összeg],NovKiad[Kategória],Kiadásösszesítés[Kiadások])</f>
        <v>0</v>
      </c>
      <c r="M6" s="22">
        <f>SUMIFS(DecKiad[Összeg],DecKiad[Kategória],Kiadásösszesítés[Kiadások])</f>
        <v>440</v>
      </c>
      <c r="N6" s="22">
        <f>SUM(Kiadásösszesítés[[#This Row],[Jan.]:[Dec.]])</f>
        <v>1359</v>
      </c>
    </row>
    <row r="7" spans="1:15" ht="30" customHeight="1" x14ac:dyDescent="0.25">
      <c r="A7" s="2" t="s">
        <v>8</v>
      </c>
      <c r="B7" s="22">
        <f>SUMIFS(JanKiad[Összeg],JanKiad[Kategória],Kiadásösszesítés[Kiadások])</f>
        <v>110</v>
      </c>
      <c r="C7" s="22">
        <f>SUMIFS(FebKiad[Összeg],FebKiad[Kategória],Kiadásösszesítés[Kiadások])</f>
        <v>110</v>
      </c>
      <c r="D7" s="22">
        <f>SUMIFS(MájKiad[Összeg],MájKiad[Kategória],Kiadásösszesítés[Kiadások])</f>
        <v>333</v>
      </c>
      <c r="E7" s="22">
        <f>SUMIFS(ÁprKiad[Összeg],ÁprKiad[Kategória],Kiadásösszesítés[Kiadások])</f>
        <v>125</v>
      </c>
      <c r="F7" s="22">
        <f>SUMIFS(MájKiad[Összeg],MájKiad[Kategória],Kiadásösszesítés[Kiadások])</f>
        <v>333</v>
      </c>
      <c r="G7" s="22">
        <f>SUMIFS(JúnKiad[Összeg],JúnKiad[Kategória],Kiadásösszesítés[Kiadások])</f>
        <v>122</v>
      </c>
      <c r="H7" s="22">
        <f>SUMIFS(JúlKiad[Összeg],JúlKiad[Kategória],Kiadásösszesítés[Kiadások])</f>
        <v>0</v>
      </c>
      <c r="I7" s="22">
        <f>SUMIFS(AugKiad[Összeg],AugKiad[Kategória],Kiadásösszesítés[Kiadások])</f>
        <v>0</v>
      </c>
      <c r="J7" s="22">
        <f>SUMIFS(SzeptKiad[Összeg],SzeptKiad[Kategória],Kiadásösszesítés[Kiadások])</f>
        <v>0</v>
      </c>
      <c r="K7" s="22">
        <f>SUMIFS(OktKiad[Összeg],OktKiad[Kategória],Kiadásösszesítés[Kiadások])</f>
        <v>0</v>
      </c>
      <c r="L7" s="22">
        <f>SUMIFS(NovKiad[Összeg],NovKiad[Kategória],Kiadásösszesítés[Kiadások])</f>
        <v>0</v>
      </c>
      <c r="M7" s="22">
        <f>SUMIFS(DecKiad[Összeg],DecKiad[Kategória],Kiadásösszesítés[Kiadások])</f>
        <v>122</v>
      </c>
      <c r="N7" s="22">
        <f>SUM(Kiadásösszesítés[[#This Row],[Jan.]:[Dec.]])</f>
        <v>1255</v>
      </c>
    </row>
    <row r="8" spans="1:15" ht="30" customHeight="1" x14ac:dyDescent="0.25">
      <c r="A8" s="2" t="s">
        <v>9</v>
      </c>
      <c r="B8" s="22">
        <f>SUMIFS(JanKiad[Összeg],JanKiad[Kategória],Kiadásösszesítés[Kiadások])</f>
        <v>426</v>
      </c>
      <c r="C8" s="22">
        <f>SUMIFS(FebKiad[Összeg],FebKiad[Kategória],Kiadásösszesítés[Kiadások])</f>
        <v>84</v>
      </c>
      <c r="D8" s="22">
        <f>SUMIFS(MájKiad[Összeg],MájKiad[Kategória],Kiadásösszesítés[Kiadások])</f>
        <v>125</v>
      </c>
      <c r="E8" s="22">
        <f>SUMIFS(ÁprKiad[Összeg],ÁprKiad[Kategória],Kiadásösszesítés[Kiadások])</f>
        <v>426</v>
      </c>
      <c r="F8" s="22">
        <f>SUMIFS(MájKiad[Összeg],MájKiad[Kategória],Kiadásösszesítés[Kiadások])</f>
        <v>125</v>
      </c>
      <c r="G8" s="22">
        <f>SUMIFS(JúnKiad[Összeg],JúnKiad[Kategória],Kiadásösszesítés[Kiadások])</f>
        <v>187</v>
      </c>
      <c r="H8" s="22">
        <f>SUMIFS(JúlKiad[Összeg],JúlKiad[Kategória],Kiadásösszesítés[Kiadások])</f>
        <v>0</v>
      </c>
      <c r="I8" s="22">
        <f>SUMIFS(AugKiad[Összeg],AugKiad[Kategória],Kiadásösszesítés[Kiadások])</f>
        <v>0</v>
      </c>
      <c r="J8" s="22">
        <f>SUMIFS(SzeptKiad[Összeg],SzeptKiad[Kategória],Kiadásösszesítés[Kiadások])</f>
        <v>0</v>
      </c>
      <c r="K8" s="22">
        <f>SUMIFS(OktKiad[Összeg],OktKiad[Kategória],Kiadásösszesítés[Kiadások])</f>
        <v>0</v>
      </c>
      <c r="L8" s="22">
        <f>SUMIFS(NovKiad[Összeg],NovKiad[Kategória],Kiadásösszesítés[Kiadások])</f>
        <v>0</v>
      </c>
      <c r="M8" s="22">
        <f>SUMIFS(DecKiad[Összeg],DecKiad[Kategória],Kiadásösszesítés[Kiadások])</f>
        <v>187</v>
      </c>
      <c r="N8" s="22">
        <f>SUM(Kiadásösszesítés[[#This Row],[Jan.]:[Dec.]])</f>
        <v>1560</v>
      </c>
    </row>
    <row r="9" spans="1:15" ht="30" customHeight="1" x14ac:dyDescent="0.25">
      <c r="A9" s="2" t="s">
        <v>10</v>
      </c>
      <c r="B9" s="22">
        <f>SUMIFS(JanKiad[Összeg],JanKiad[Kategória],Kiadásösszesítés[Kiadások])</f>
        <v>54</v>
      </c>
      <c r="C9" s="22">
        <f>SUMIFS(FebKiad[Összeg],FebKiad[Kategória],Kiadásösszesítés[Kiadások])</f>
        <v>54</v>
      </c>
      <c r="D9" s="22">
        <f>SUMIFS(MájKiad[Összeg],MájKiad[Kategória],Kiadásösszesítés[Kiadások])</f>
        <v>33</v>
      </c>
      <c r="E9" s="22">
        <f>SUMIFS(ÁprKiad[Összeg],ÁprKiad[Kategória],Kiadásösszesítés[Kiadások])</f>
        <v>98</v>
      </c>
      <c r="F9" s="22">
        <f>SUMIFS(MájKiad[Összeg],MájKiad[Kategória],Kiadásösszesítés[Kiadások])</f>
        <v>33</v>
      </c>
      <c r="G9" s="22">
        <f>SUMIFS(JúnKiad[Összeg],JúnKiad[Kategória],Kiadásösszesítés[Kiadások])</f>
        <v>441</v>
      </c>
      <c r="H9" s="22">
        <f>SUMIFS(JúlKiad[Összeg],JúlKiad[Kategória],Kiadásösszesítés[Kiadások])</f>
        <v>0</v>
      </c>
      <c r="I9" s="22">
        <f>SUMIFS(AugKiad[Összeg],AugKiad[Kategória],Kiadásösszesítés[Kiadások])</f>
        <v>0</v>
      </c>
      <c r="J9" s="22">
        <f>SUMIFS(SzeptKiad[Összeg],SzeptKiad[Kategória],Kiadásösszesítés[Kiadások])</f>
        <v>0</v>
      </c>
      <c r="K9" s="22">
        <f>SUMIFS(OktKiad[Összeg],OktKiad[Kategória],Kiadásösszesítés[Kiadások])</f>
        <v>0</v>
      </c>
      <c r="L9" s="22">
        <f>SUMIFS(NovKiad[Összeg],NovKiad[Kategória],Kiadásösszesítés[Kiadások])</f>
        <v>0</v>
      </c>
      <c r="M9" s="22">
        <f>SUMIFS(DecKiad[Összeg],DecKiad[Kategória],Kiadásösszesítés[Kiadások])</f>
        <v>99</v>
      </c>
      <c r="N9" s="22">
        <f>SUM(Kiadásösszesítés[[#This Row],[Jan.]:[Dec.]])</f>
        <v>812</v>
      </c>
    </row>
    <row r="10" spans="1:15" ht="30" customHeight="1" x14ac:dyDescent="0.25">
      <c r="A10" s="8" t="s">
        <v>30</v>
      </c>
      <c r="B10" s="9">
        <f>SUBTOTAL(109,Kiadásösszesítés[Jan.])</f>
        <v>861</v>
      </c>
      <c r="C10" s="9">
        <f>SUBTOTAL(109,Kiadásösszesítés[Febr.])</f>
        <v>861</v>
      </c>
      <c r="D10" s="9">
        <f>SUBTOTAL(109,Kiadásösszesítés[Márc.])</f>
        <v>977</v>
      </c>
      <c r="E10" s="9">
        <f>SUBTOTAL(109,Kiadásösszesítés[Ápr.])</f>
        <v>817</v>
      </c>
      <c r="F10" s="9">
        <f>SUBTOTAL(109,Kiadásösszesítés[Máj.])</f>
        <v>977</v>
      </c>
      <c r="G10" s="9">
        <f>SUBTOTAL(109,Kiadásösszesítés[Jún.])</f>
        <v>1049</v>
      </c>
      <c r="H10" s="9">
        <f>SUBTOTAL(109,Kiadásösszesítés[Júl.])</f>
        <v>0</v>
      </c>
      <c r="I10" s="9">
        <f>SUBTOTAL(109,Kiadásösszesítés[Aug.])</f>
        <v>0</v>
      </c>
      <c r="J10" s="9">
        <f>SUBTOTAL(109,Kiadásösszesítés[Szept.])</f>
        <v>0</v>
      </c>
      <c r="K10" s="9">
        <f>SUBTOTAL(109,Kiadásösszesítés[Okt.])</f>
        <v>0</v>
      </c>
      <c r="L10" s="9">
        <f>SUBTOTAL(109,Kiadásösszesítés[Nov.])</f>
        <v>0</v>
      </c>
      <c r="M10" s="9">
        <f>SUBTOTAL(109,Kiadásösszesítés[Dec.])</f>
        <v>1049</v>
      </c>
      <c r="N10" s="9">
        <f>SUBTOTAL(109,Kiadásösszesítés[Összeg])</f>
        <v>6591</v>
      </c>
    </row>
  </sheetData>
  <dataConsolidate/>
  <dataValidations count="22">
    <dataValidation allowBlank="1" showInputMessage="1" showErrorMessage="1" prompt="Kiadási trendeket megjelenítő munkafüzet, amely egy 12 hónapos időszakban követi az adott kiadásokat. Ez a munkafüzet egy tippeket tartalmazó munkalapot, a jelen összesítési munkalapot és az egyes hónapok munkalapjait tartalmazza" sqref="A1"/>
    <dataValidation allowBlank="1" showInputMessage="1" showErrorMessage="1" prompt="Adjon meg egy kiadásnevet ebben az oszlopban" sqref="A4"/>
    <dataValidation allowBlank="1" showInputMessage="1" showErrorMessage="1" prompt="A 12 hónap kiadásainak végösszege automatikusan megjelenik ebben az oszlopban" sqref="N4"/>
    <dataValidation allowBlank="1" showInputMessage="1" showErrorMessage="1" prompt="Ebben az oszlopban a kiadások 12 hónapos trendjét megjelenítő értékgörbe látható az 1. kiadás esetén" sqref="O4"/>
    <dataValidation allowBlank="1" showInputMessage="1" showErrorMessage="1" prompt="A B2–M2 cellák navigációs hivatkozásokat tartalmaznak, amelyek a kiadások részletezésére mutatnak a naptári év egyes hónapjaiban, januártól kezdve decemberig bezárólag.  Az N2 cella a tippeket tartalmazó munkalapra mutató navigációs hivatkozást tartalmaz" sqref="A2"/>
    <dataValidation allowBlank="1" showInputMessage="1" showErrorMessage="1" prompt="A jelen hónapra vonatkozó kiadás részleteire mutató navigációs hivatkozás" sqref="B2:M2"/>
    <dataValidation allowBlank="1" showInputMessage="1" showErrorMessage="1" prompt="A munkafüzet használatát ismertető tippeket tartalmazó munkalapra mutató navigációs hivatkozás" sqref="N2"/>
    <dataValidation allowBlank="1" showInputMessage="1" showErrorMessage="1" prompt="A kiadásokat januártól decemberig összehasonlító csoportosított oszlop diagram a B3–M3 cellákban látható. A hónapokra mutató hivatkozások a B2–M2 cellákban lévő diagramok fölött vannak. A havi kiadásösszesítések a Kiadásösszesítés táblázatban találhatók" sqref="A3"/>
    <dataValidation allowBlank="1" showInputMessage="1" showErrorMessage="1" prompt="A januári kiadásokat összehasonlító csoportosított oszlop diagram. A kiadás részleteinek megjelenítéséhez válassza a B2 cellában lévő hivatkozást Az egyes kiadásösszegek összesítését a B4 cellával kezdődő Kiadásösszesítés táblázatban nézheti meg" sqref="B3"/>
    <dataValidation allowBlank="1" showInputMessage="1" showErrorMessage="1" prompt="A februári kiadásokat összehasonlító csoportosított oszlop diagram. A kiadás részleteinek megjelenítéséhez válassza a C2 cellában lévő hivatkozást Az egyes kiadásösszegek összesítését a C4 cellával kezdődő Kiadásösszesítés táblázatban nézheti meg" sqref="C3"/>
    <dataValidation allowBlank="1" showInputMessage="1" showErrorMessage="1" prompt="A márciusi kiadásokat összehasonlító csoportosított oszlop diagram. A kiadás részleteinek megjelenítéséhez válassza a D2 cellában lévő hivatkozást Az egyes kiadásösszegek összesítését a D4 cellával kezdődő Kiadásösszesítés táblázatban nézheti meg" sqref="D3"/>
    <dataValidation allowBlank="1" showInputMessage="1" showErrorMessage="1" prompt="Az áprilisi kiadásokat összehasonlító csoportosított oszlop diagram. A kiadás részleteinek megjelenítéséhez válassza az E2 cellában lévő hivatkozást Az egyes kiadásösszegek összesítését az E4 cellával kezdődő Kiadásösszesítés táblázatban nézheti meg" sqref="E3"/>
    <dataValidation allowBlank="1" showInputMessage="1" showErrorMessage="1" prompt="A májusi kiadásokat összehasonlító csoportosított oszlop diagram. A kiadás részleteinek megjelenítéséhez válassza az F2 cellában lévő hivatkozást Az egyes kiadásösszegek összesítését az F4 cellával kezdődő Kiadásösszesítés táblázatban nézheti meg" sqref="F3"/>
    <dataValidation allowBlank="1" showInputMessage="1" showErrorMessage="1" prompt="A júniusi kiadásokat összehasonlító csoportosított oszlop diagram. A kiadás részleteinek megjelenítéséhez válassza a G2 cellában lévő hivatkozást Az egyes kiadásösszegek összesítését a G4 cellával kezdődő Kiadásösszesítés táblázatban nézheti meg" sqref="G3"/>
    <dataValidation allowBlank="1" showInputMessage="1" showErrorMessage="1" prompt="A júliusi kiadásokat összehasonlító csoportosított oszlop diagram. A kiadás részleteinek megjelenítéséhez válassza a H2 cellában lévő hivatkozást Az egyes kiadásösszegek összesítését a H4 cellával kezdődő Kiadásösszesítés táblázatban nézheti meg" sqref="H3"/>
    <dataValidation allowBlank="1" showInputMessage="1" showErrorMessage="1" prompt="Az augusztusi kiadásokat összehasonlító csoportosított oszlop diagram. A kiadás részleteinek megjelenítéséhez válassza a C2 cellában lévő hivatkozást Az egyes kiadásösszegek összesítését a C4 cellával kezdődő Kiadásösszesítés táblázatban nézheti meg" sqref="I3"/>
    <dataValidation allowBlank="1" showInputMessage="1" showErrorMessage="1" prompt="A szeptemberi kiadásokat összehasonlító csoportosított oszlop diagram. A kiadás részleteinek megjelenítéséhez válassza a J2 cellában lévő hivatkozást Az egyes kiadásösszegek összesítését a J4 cellával kezdődő Kiadásösszesítés táblázatban nézheti meg" sqref="J3"/>
    <dataValidation allowBlank="1" showInputMessage="1" showErrorMessage="1" prompt="Az októberi kiadásokat összehasonlító csoportosított oszlop diagram. A kiadás részleteinek megjelenítéséhez válassza a K2 cellában lévő hivatkozást Az egyes kiadásösszegek összesítését a K4 cellával kezdődő Kiadásösszesítés táblázatban nézheti meg" sqref="K3"/>
    <dataValidation allowBlank="1" showInputMessage="1" showErrorMessage="1" prompt="A novemberi kiadásokat összehasonlító csoportosított oszlop diagram. A kiadás részleteinek megjelenítéséhez válassza az L2 cellában lévő hivatkozást Az egyes kiadásösszegek összesítését az L4 cellával kezdődő Kiadásösszesítés táblázatban nézheti meg" sqref="L3"/>
    <dataValidation allowBlank="1" showInputMessage="1" showErrorMessage="1" prompt="A decemberi kiadásokat összehasonlító csoportosított oszlop diagram. A kiadás részleteinek megjelenítéséhez válassza az M2 cellában lévő hivatkozást Az egyes kiadásösszegek összesítését az M4 cellával kezdődő Kiadásösszesítés táblázatban nézheti meg" sqref="M3"/>
    <dataValidation allowBlank="1" showInputMessage="1" showErrorMessage="1" prompt="A csoportosított oszlop diagram jelmagyarázata" sqref="N3"/>
    <dataValidation allowBlank="1" showInputMessage="1" showErrorMessage="1" prompt="A kiadás összege automatikusan megjelenik ebben az oszlopban" sqref="B4:M4"/>
  </dataValidations>
  <hyperlinks>
    <hyperlink ref="B2" location="jan.!A1" tooltip="Ezt választva megnyithatja a januári kiadásokat" display="Jan."/>
    <hyperlink ref="C2" location="febr.!A1" tooltip="Ezt választva megnyithatja a februári kiadásokat" display="Febr."/>
    <hyperlink ref="D2" location="márc.!A1" tooltip="Ezt választva megnyithatja a márciusi kiadásokat" display="Márc."/>
    <hyperlink ref="E2" location="ápr.!A1" tooltip="Ezt választva megnyithatja az áprilisi kiadásokat" display="Ápr."/>
    <hyperlink ref="F2" location="máj.!A1" tooltip="Ezt választva megnyithatja a májusi kiadásokat" display="Máj."/>
    <hyperlink ref="G2" location="jún.!A1" tooltip="Ezt választva megnyithatja a júniusi kiadásokat" display="Jún."/>
    <hyperlink ref="H2" location="júl.!A1" tooltip="Ezt választva megnyithatja a júliusi kiadásokat" display="Júl."/>
    <hyperlink ref="I2" location="aug.!A1" tooltip="Ezt választva megnyithatja az augusztusi kiadásokat" display="Aug."/>
    <hyperlink ref="J2" location="szept.!A1" tooltip="Ezt választva megnyithatja a szeptemberi kiadásokat" display="Szept."/>
    <hyperlink ref="K2" location="okt.!A1" tooltip="Ezt választva megnyithatja az októberi kiadásokat" display="Okt."/>
    <hyperlink ref="L2" location="nov.!A1" tooltip="Ezt választva megnyithatja a novemberi kiadásokat" display="Nov."/>
    <hyperlink ref="M2" location="dec.!A1" tooltip="Ezt választva megnyithatja a decemberi kiadásokat" display="Dec."/>
    <hyperlink ref="N2" location="tippek!A1" tooltip="Ezt választva megnyithatja a tippeket tartalmazó lapot" display="Tippek"/>
  </hyperlinks>
  <printOptions horizontalCentered="1"/>
  <pageMargins left="0.7" right="0.7" top="0.75" bottom="0.75" header="0.3" footer="0.3"/>
  <pageSetup paperSize="9" fitToHeight="0" orientation="portrait" r:id="rId1"/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499984740745262"/>
          <x14:colorNegative theme="5"/>
          <x14:colorAxis rgb="FF000000"/>
          <x14:colorMarkers theme="7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Összesítés!B10:M10</xm:f>
              <xm:sqref>O10</xm:sqref>
            </x14:sparkline>
          </x14:sparklines>
        </x14:sparklineGroup>
        <x14:sparklineGroup displayEmptyCellsAs="gap" markers="1" last="1" negative="1">
          <x14:colorSeries theme="4" tint="-0.499984740745262"/>
          <x14:colorNegative theme="6" tint="-0.499984740745262"/>
          <x14:colorAxis rgb="FF000000"/>
          <x14:colorMarkers theme="7" tint="-0.249977111117893"/>
          <x14:colorFirst theme="5" tint="-0.249977111117893"/>
          <x14:colorLast theme="7" tint="-0.499984740745262"/>
          <x14:colorHigh theme="5" tint="-0.249977111117893"/>
          <x14:colorLow theme="5" tint="-0.249977111117893"/>
          <x14:sparklines>
            <x14:sparkline>
              <xm:f>Összesítés!B5:M5</xm:f>
              <xm:sqref>O5</xm:sqref>
            </x14:sparkline>
            <x14:sparkline>
              <xm:f>Összesítés!B6:M6</xm:f>
              <xm:sqref>O6</xm:sqref>
            </x14:sparkline>
            <x14:sparkline>
              <xm:f>Összesítés!B7:M7</xm:f>
              <xm:sqref>O7</xm:sqref>
            </x14:sparkline>
            <x14:sparkline>
              <xm:f>Összesítés!B8:M8</xm:f>
              <xm:sqref>O8</xm:sqref>
            </x14:sparkline>
            <x14:sparkline>
              <xm:f>Összesítés!B9:M9</xm:f>
              <xm:sqref>O9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-0.249977111117893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25</v>
      </c>
      <c r="B1" s="25"/>
      <c r="C1" s="25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DATE(YEAR(TODAY()),1,4)</f>
        <v>42739</v>
      </c>
      <c r="B3" s="2" t="s">
        <v>28</v>
      </c>
      <c r="C3" s="22">
        <v>33</v>
      </c>
      <c r="D3" s="2" t="s">
        <v>6</v>
      </c>
      <c r="E3" s="2" t="s">
        <v>34</v>
      </c>
    </row>
    <row r="4" spans="1:5" ht="30" customHeight="1" x14ac:dyDescent="0.25">
      <c r="A4" s="24">
        <f ca="1">DATE(YEAR(TODAY()),1,5)</f>
        <v>42740</v>
      </c>
      <c r="B4" s="2" t="s">
        <v>29</v>
      </c>
      <c r="C4" s="22">
        <v>238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9</v>
      </c>
      <c r="E5" s="2"/>
    </row>
    <row r="6" spans="1:5" ht="30" customHeight="1" x14ac:dyDescent="0.25">
      <c r="A6" s="24"/>
      <c r="B6" s="2"/>
      <c r="C6" s="22">
        <v>110</v>
      </c>
      <c r="D6" s="2" t="s">
        <v>8</v>
      </c>
      <c r="E6" s="2"/>
    </row>
    <row r="7" spans="1:5" ht="30" customHeight="1" x14ac:dyDescent="0.25">
      <c r="A7" s="24"/>
      <c r="B7" s="2"/>
      <c r="C7" s="22">
        <v>84</v>
      </c>
      <c r="D7" s="2" t="s">
        <v>9</v>
      </c>
      <c r="E7" s="2"/>
    </row>
    <row r="8" spans="1:5" ht="30" customHeight="1" x14ac:dyDescent="0.25">
      <c r="A8" s="24"/>
      <c r="B8" s="2"/>
      <c r="C8" s="22">
        <v>54</v>
      </c>
      <c r="D8" s="2" t="s">
        <v>10</v>
      </c>
      <c r="E8" s="2"/>
    </row>
    <row r="9" spans="1:5" ht="30" customHeight="1" x14ac:dyDescent="0.25">
      <c r="A9" s="20" t="s">
        <v>30</v>
      </c>
      <c r="C9" s="23">
        <f>SUBTOTAL(109,JanKiad[Összeg])</f>
        <v>861</v>
      </c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januári dátumot a kiadás szerepeltetéséhez az Összesítés lapon" sqref="A3:A8">
      <formula1>MONTH($A3)=1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35</v>
      </c>
      <c r="B1" s="25"/>
      <c r="C1" s="25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DATE(YEAR(TODAY()),2,3)</f>
        <v>42769</v>
      </c>
      <c r="B3" s="2" t="s">
        <v>28</v>
      </c>
      <c r="C3" s="22">
        <v>33</v>
      </c>
      <c r="D3" s="2" t="s">
        <v>6</v>
      </c>
      <c r="E3" s="2" t="s">
        <v>34</v>
      </c>
    </row>
    <row r="4" spans="1:5" ht="30" customHeight="1" x14ac:dyDescent="0.25">
      <c r="A4" s="24">
        <f ca="1">DATE(YEAR(TODAY()),2,4)</f>
        <v>42770</v>
      </c>
      <c r="B4" s="2" t="s">
        <v>29</v>
      </c>
      <c r="C4" s="22">
        <v>238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6</v>
      </c>
      <c r="E5" s="2"/>
    </row>
    <row r="6" spans="1:5" ht="30" customHeight="1" x14ac:dyDescent="0.25">
      <c r="A6" s="24"/>
      <c r="B6" s="2"/>
      <c r="C6" s="22">
        <v>110</v>
      </c>
      <c r="D6" s="2" t="s">
        <v>8</v>
      </c>
      <c r="E6" s="2"/>
    </row>
    <row r="7" spans="1:5" ht="30" customHeight="1" x14ac:dyDescent="0.25">
      <c r="A7" s="24"/>
      <c r="B7" s="2"/>
      <c r="C7" s="22">
        <v>84</v>
      </c>
      <c r="D7" s="2" t="s">
        <v>9</v>
      </c>
      <c r="E7" s="2"/>
    </row>
    <row r="8" spans="1:5" ht="30" customHeight="1" x14ac:dyDescent="0.25">
      <c r="A8" s="24"/>
      <c r="B8" s="2"/>
      <c r="C8" s="22">
        <v>54</v>
      </c>
      <c r="D8" s="2" t="s">
        <v>10</v>
      </c>
      <c r="E8" s="2"/>
    </row>
    <row r="9" spans="1:5" ht="30" customHeight="1" x14ac:dyDescent="0.25">
      <c r="A9" s="17" t="s">
        <v>30</v>
      </c>
      <c r="B9" s="18"/>
      <c r="C9" s="19">
        <f>SUBTOTAL(109,FebKiad[Összeg])</f>
        <v>861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februári dátumot a kiadás szerepeltetéséhez az Összesítés lapon" sqref="A3:A8">
      <formula1>MONTH($A3)=2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4" tint="0.39997558519241921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36</v>
      </c>
      <c r="B1" s="25"/>
      <c r="C1" s="25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DATE(YEAR(TODAY()),3,5)</f>
        <v>42799</v>
      </c>
      <c r="B3" s="2" t="s">
        <v>28</v>
      </c>
      <c r="C3" s="22">
        <v>33</v>
      </c>
      <c r="D3" s="2" t="s">
        <v>6</v>
      </c>
      <c r="E3" s="2" t="s">
        <v>34</v>
      </c>
    </row>
    <row r="4" spans="1:5" ht="30" customHeight="1" x14ac:dyDescent="0.25">
      <c r="A4" s="24">
        <f ca="1">DATE(YEAR(TODAY()),3,6)</f>
        <v>42800</v>
      </c>
      <c r="B4" s="2" t="s">
        <v>29</v>
      </c>
      <c r="C4" s="22">
        <v>238</v>
      </c>
      <c r="D4" s="2" t="s">
        <v>7</v>
      </c>
      <c r="E4" s="2"/>
    </row>
    <row r="5" spans="1:5" ht="30" customHeight="1" x14ac:dyDescent="0.25">
      <c r="A5" s="24"/>
      <c r="B5" s="2"/>
      <c r="C5" s="22">
        <v>55</v>
      </c>
      <c r="D5" s="2" t="s">
        <v>10</v>
      </c>
      <c r="E5" s="2"/>
    </row>
    <row r="6" spans="1:5" ht="30" customHeight="1" x14ac:dyDescent="0.25">
      <c r="A6" s="24"/>
      <c r="B6" s="2"/>
      <c r="C6" s="22">
        <v>110</v>
      </c>
      <c r="D6" s="2" t="s">
        <v>8</v>
      </c>
      <c r="E6" s="2"/>
    </row>
    <row r="7" spans="1:5" ht="30" customHeight="1" x14ac:dyDescent="0.25">
      <c r="A7" s="24"/>
      <c r="B7" s="2"/>
      <c r="C7" s="22">
        <v>84</v>
      </c>
      <c r="D7" s="2" t="s">
        <v>9</v>
      </c>
      <c r="E7" s="2"/>
    </row>
    <row r="8" spans="1:5" ht="30" customHeight="1" x14ac:dyDescent="0.25">
      <c r="A8" s="24"/>
      <c r="B8" s="2"/>
      <c r="C8" s="22">
        <v>54</v>
      </c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SUBTOTAL(109,MárcKiad[Összeg])</f>
        <v>574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márciusi dátumot a kiadás szerepeltetéséhez az Összesítés lapon" sqref="A3:A8">
      <formula1>MONTH($A3)=3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37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DATE(YEAR(TODAY()),4,4)</f>
        <v>42829</v>
      </c>
      <c r="B3" s="2" t="s">
        <v>28</v>
      </c>
      <c r="C3" s="22">
        <v>45</v>
      </c>
      <c r="D3" s="2" t="s">
        <v>6</v>
      </c>
      <c r="E3" s="2" t="s">
        <v>34</v>
      </c>
    </row>
    <row r="4" spans="1:5" ht="30" customHeight="1" x14ac:dyDescent="0.25">
      <c r="A4" s="24">
        <f ca="1">DATE(YEAR(TODAY()),4,8)</f>
        <v>42833</v>
      </c>
      <c r="B4" s="2" t="s">
        <v>29</v>
      </c>
      <c r="C4" s="22">
        <v>123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9</v>
      </c>
      <c r="E5" s="2"/>
    </row>
    <row r="6" spans="1:5" ht="30" customHeight="1" x14ac:dyDescent="0.25">
      <c r="A6" s="24"/>
      <c r="B6" s="2"/>
      <c r="C6" s="22">
        <v>125</v>
      </c>
      <c r="D6" s="2" t="s">
        <v>8</v>
      </c>
      <c r="E6" s="2"/>
    </row>
    <row r="7" spans="1:5" ht="30" customHeight="1" x14ac:dyDescent="0.25">
      <c r="A7" s="24"/>
      <c r="B7" s="2"/>
      <c r="C7" s="22">
        <v>84</v>
      </c>
      <c r="D7" s="2" t="s">
        <v>9</v>
      </c>
      <c r="E7" s="2"/>
    </row>
    <row r="8" spans="1:5" ht="30" customHeight="1" x14ac:dyDescent="0.25">
      <c r="A8" s="24"/>
      <c r="B8" s="2"/>
      <c r="C8" s="22">
        <v>98</v>
      </c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SUBTOTAL(109,ÁprKiad[Összeg])</f>
        <v>817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áprilisi dátumot a kiadás szerepeltetéséhez az Összesítés lapon" sqref="A3:A8">
      <formula1>MONTH($A3)=4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7999816888943144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38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DATE(YEAR(TODAY()),5,3)</f>
        <v>42858</v>
      </c>
      <c r="B3" s="2" t="s">
        <v>28</v>
      </c>
      <c r="C3" s="22">
        <v>33</v>
      </c>
      <c r="D3" s="2" t="s">
        <v>6</v>
      </c>
      <c r="E3" s="2" t="s">
        <v>34</v>
      </c>
    </row>
    <row r="4" spans="1:5" ht="30" customHeight="1" x14ac:dyDescent="0.25">
      <c r="A4" s="24">
        <f ca="1">DATE(YEAR(TODAY()),5,8)</f>
        <v>42863</v>
      </c>
      <c r="B4" s="2" t="s">
        <v>29</v>
      </c>
      <c r="C4" s="22">
        <v>111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6</v>
      </c>
      <c r="E5" s="2"/>
    </row>
    <row r="6" spans="1:5" ht="30" customHeight="1" x14ac:dyDescent="0.25">
      <c r="A6" s="24"/>
      <c r="B6" s="2"/>
      <c r="C6" s="22">
        <v>333</v>
      </c>
      <c r="D6" s="2" t="s">
        <v>8</v>
      </c>
      <c r="E6" s="2"/>
    </row>
    <row r="7" spans="1:5" ht="30" customHeight="1" x14ac:dyDescent="0.25">
      <c r="A7" s="24"/>
      <c r="B7" s="2"/>
      <c r="C7" s="22">
        <v>125</v>
      </c>
      <c r="D7" s="2" t="s">
        <v>9</v>
      </c>
      <c r="E7" s="2"/>
    </row>
    <row r="8" spans="1:5" ht="30" customHeight="1" x14ac:dyDescent="0.25">
      <c r="A8" s="24"/>
      <c r="B8" s="2"/>
      <c r="C8" s="22">
        <v>33</v>
      </c>
      <c r="D8" s="2" t="s">
        <v>10</v>
      </c>
      <c r="E8" s="2"/>
    </row>
    <row r="9" spans="1:5" ht="30" customHeight="1" x14ac:dyDescent="0.25">
      <c r="A9" s="18" t="s">
        <v>30</v>
      </c>
      <c r="C9" s="19">
        <f>SUBTOTAL(109,MájKiad[Összeg])</f>
        <v>977</v>
      </c>
      <c r="E9" s="18"/>
    </row>
  </sheetData>
  <mergeCells count="1">
    <mergeCell ref="A1:C1"/>
  </mergeCells>
  <dataValidations count="11"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májusi dátumot a kiadás szerepeltetéséhez az Összesítés lapon" sqref="A3:A8">
      <formula1>MONTH($A3)=5</formula1>
    </dataValidation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5" tint="-0.499984740745262"/>
    <pageSetUpPr autoPageBreaks="0" fitToPage="1"/>
  </sheetPr>
  <dimension ref="A1:E9"/>
  <sheetViews>
    <sheetView showGridLines="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39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3" t="s">
        <v>26</v>
      </c>
      <c r="B2" s="3" t="s">
        <v>27</v>
      </c>
      <c r="C2" s="3" t="s">
        <v>30</v>
      </c>
      <c r="D2" s="3" t="s">
        <v>32</v>
      </c>
      <c r="E2" s="3" t="s">
        <v>33</v>
      </c>
    </row>
    <row r="3" spans="1:5" ht="30" customHeight="1" x14ac:dyDescent="0.25">
      <c r="A3" s="24">
        <f ca="1">DATE(YEAR(TODAY()),6,7)</f>
        <v>42893</v>
      </c>
      <c r="B3" s="2" t="s">
        <v>28</v>
      </c>
      <c r="C3" s="22">
        <v>201</v>
      </c>
      <c r="D3" s="2" t="s">
        <v>6</v>
      </c>
      <c r="E3" s="2" t="s">
        <v>34</v>
      </c>
    </row>
    <row r="4" spans="1:5" ht="30" customHeight="1" x14ac:dyDescent="0.25">
      <c r="A4" s="24">
        <f ca="1">DATE(YEAR(TODAY()),6,8)</f>
        <v>42894</v>
      </c>
      <c r="B4" s="2" t="s">
        <v>29</v>
      </c>
      <c r="C4" s="22">
        <v>98</v>
      </c>
      <c r="D4" s="2" t="s">
        <v>7</v>
      </c>
      <c r="E4" s="2"/>
    </row>
    <row r="5" spans="1:5" ht="30" customHeight="1" x14ac:dyDescent="0.25">
      <c r="A5" s="24"/>
      <c r="B5" s="2"/>
      <c r="C5" s="22">
        <v>342</v>
      </c>
      <c r="D5" s="2" t="s">
        <v>10</v>
      </c>
      <c r="E5" s="2"/>
    </row>
    <row r="6" spans="1:5" ht="30" customHeight="1" x14ac:dyDescent="0.25">
      <c r="A6" s="24"/>
      <c r="B6" s="2"/>
      <c r="C6" s="22">
        <v>122</v>
      </c>
      <c r="D6" s="2" t="s">
        <v>8</v>
      </c>
      <c r="E6" s="2"/>
    </row>
    <row r="7" spans="1:5" ht="30" customHeight="1" x14ac:dyDescent="0.25">
      <c r="A7" s="24"/>
      <c r="B7" s="2"/>
      <c r="C7" s="22">
        <v>187</v>
      </c>
      <c r="D7" s="2" t="s">
        <v>9</v>
      </c>
      <c r="E7" s="2"/>
    </row>
    <row r="8" spans="1:5" ht="30" customHeight="1" x14ac:dyDescent="0.25">
      <c r="A8" s="24"/>
      <c r="B8" s="2"/>
      <c r="C8" s="22">
        <v>99</v>
      </c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SUBTOTAL(109,JúnKiad[Összeg])</f>
        <v>1049</v>
      </c>
    </row>
  </sheetData>
  <mergeCells count="1">
    <mergeCell ref="A1:C1"/>
  </mergeCells>
  <dataValidations count="11"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júniusi dátumot a kiadás szerepeltetéséhez az Összesítés lapon" sqref="A3:A8">
      <formula1>MONTH($A3)=6</formula1>
    </dataValidation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 tint="-0.249977111117893"/>
    <pageSetUpPr autoPageBreaks="0" fitToPage="1"/>
  </sheetPr>
  <dimension ref="A1:E9"/>
  <sheetViews>
    <sheetView showGridLines="0" zoomScaleNormal="100" workbookViewId="0">
      <selection sqref="A1:C1"/>
    </sheetView>
  </sheetViews>
  <sheetFormatPr defaultRowHeight="30" customHeight="1" x14ac:dyDescent="0.25"/>
  <cols>
    <col min="1" max="3" width="22.7109375" customWidth="1"/>
    <col min="4" max="5" width="30.5703125" customWidth="1"/>
  </cols>
  <sheetData>
    <row r="1" spans="1:5" ht="35.1" customHeight="1" x14ac:dyDescent="0.4">
      <c r="A1" s="25" t="s">
        <v>40</v>
      </c>
      <c r="B1" s="25"/>
      <c r="C1" s="26"/>
      <c r="D1" s="15" t="s">
        <v>31</v>
      </c>
      <c r="E1" s="15" t="s">
        <v>23</v>
      </c>
    </row>
    <row r="2" spans="1:5" ht="17.100000000000001" customHeight="1" x14ac:dyDescent="0.25">
      <c r="A2" s="14" t="s">
        <v>26</v>
      </c>
      <c r="B2" s="14" t="s">
        <v>27</v>
      </c>
      <c r="C2" s="14" t="s">
        <v>30</v>
      </c>
      <c r="D2" s="14" t="s">
        <v>32</v>
      </c>
      <c r="E2" s="14" t="s">
        <v>33</v>
      </c>
    </row>
    <row r="3" spans="1:5" ht="30" customHeight="1" x14ac:dyDescent="0.25">
      <c r="A3" s="24">
        <f ca="1">DATE(YEAR(TODAY()),7,9)</f>
        <v>42925</v>
      </c>
      <c r="B3" s="2" t="s">
        <v>28</v>
      </c>
      <c r="C3" s="22"/>
      <c r="D3" s="2" t="s">
        <v>6</v>
      </c>
      <c r="E3" s="2" t="s">
        <v>34</v>
      </c>
    </row>
    <row r="4" spans="1:5" ht="30" customHeight="1" x14ac:dyDescent="0.25">
      <c r="A4" s="24">
        <f ca="1">DATE(YEAR(TODAY()),7,14)</f>
        <v>42930</v>
      </c>
      <c r="B4" s="2" t="s">
        <v>29</v>
      </c>
      <c r="C4" s="22"/>
      <c r="D4" s="2" t="s">
        <v>7</v>
      </c>
      <c r="E4" s="2"/>
    </row>
    <row r="5" spans="1:5" ht="30" customHeight="1" x14ac:dyDescent="0.25">
      <c r="A5" s="24"/>
      <c r="B5" s="2"/>
      <c r="C5" s="22"/>
      <c r="D5" s="2" t="s">
        <v>7</v>
      </c>
      <c r="E5" s="2"/>
    </row>
    <row r="6" spans="1:5" ht="30" customHeight="1" x14ac:dyDescent="0.25">
      <c r="A6" s="24"/>
      <c r="B6" s="2"/>
      <c r="C6" s="22"/>
      <c r="D6" s="2" t="s">
        <v>8</v>
      </c>
      <c r="E6" s="2"/>
    </row>
    <row r="7" spans="1:5" ht="30" customHeight="1" x14ac:dyDescent="0.25">
      <c r="A7" s="24"/>
      <c r="B7" s="2"/>
      <c r="C7" s="22"/>
      <c r="D7" s="2" t="s">
        <v>9</v>
      </c>
      <c r="E7" s="2"/>
    </row>
    <row r="8" spans="1:5" ht="30" customHeight="1" x14ac:dyDescent="0.25">
      <c r="A8" s="24"/>
      <c r="B8" s="2"/>
      <c r="C8" s="22"/>
      <c r="D8" s="2" t="s">
        <v>10</v>
      </c>
      <c r="E8" s="2"/>
    </row>
    <row r="9" spans="1:5" ht="30" customHeight="1" x14ac:dyDescent="0.25">
      <c r="A9" s="18" t="s">
        <v>30</v>
      </c>
      <c r="B9" s="18"/>
      <c r="C9" s="19">
        <f>SUBTOTAL(109,JúlKiad[Összeg])</f>
        <v>0</v>
      </c>
      <c r="D9" s="18"/>
      <c r="E9" s="18"/>
    </row>
  </sheetData>
  <mergeCells count="1">
    <mergeCell ref="A1:C1"/>
  </mergeCells>
  <dataValidations count="11">
    <dataValidation type="list" errorStyle="warning" allowBlank="1" showInputMessage="1" showErrorMessage="1" error="A legördülő listában ki kell jelölnie az Összesítés lapon szerepeltetni kívánt kiadást" sqref="D3:D8">
      <formula1>Kiadáskategóriák</formula1>
    </dataValidation>
    <dataValidation allowBlank="1" showInputMessage="1" showErrorMessage="1" prompt="A részletes kiadások a munkalapon szereplő táblázatban találhatók. Az összesítési munkalapra és a tippeket tartalmazó munkalapra mutató navigációs hivatkozások a D1 és az E1 cellában találhatók" sqref="A1:C1"/>
    <dataValidation allowBlank="1" showInputMessage="1" showErrorMessage="1" prompt="Az összesítési munkalapra mutató navigációs hivatkozás" sqref="D1"/>
    <dataValidation allowBlank="1" showInputMessage="1" showErrorMessage="1" prompt="A tippeket tartalmazó munkalapra mutató navigációs hivatkozás" sqref="E1"/>
    <dataValidation allowBlank="1" showInputMessage="1" showErrorMessage="1" prompt="Adja meg a kiadás dátumát ebben az oszlopban" sqref="A2"/>
    <dataValidation allowBlank="1" showInputMessage="1" showErrorMessage="1" prompt="Adja meg a rendelésszámot ebben az oszlopban" sqref="B2"/>
    <dataValidation allowBlank="1" showInputMessage="1" showErrorMessage="1" prompt="Adja meg a kiadás összegét ebben az oszlopban" sqref="C2"/>
    <dataValidation allowBlank="1" showInputMessage="1" showErrorMessage="1" prompt="Az app automatikusan kitölti a kiadáskategóriák listáját az összesítési munkalap Kiadásösszesítés táblázatának Kiadások oszlopából. Az ALT+LE billentyűkombinációt lenyomva navigálhat a listában. Az ENTER billentyűt lenyomva kijelölhet egy kategóriát" sqref="D2"/>
    <dataValidation allowBlank="1" showInputMessage="1" showErrorMessage="1" prompt="Adja meg a kiadás leírását ebben az oszlopban" sqref="E2"/>
    <dataValidation type="custom" errorStyle="warning" allowBlank="1" showInputMessage="1" showErrorMessage="1" errorTitle="Összeg érvényesítése" error="Az összegnek számnak kell lennie." sqref="C3:C8">
      <formula1>ISNUMBER($C3)</formula1>
    </dataValidation>
    <dataValidation type="custom" errorStyle="warning" allowBlank="1" showInputMessage="1" showErrorMessage="1" error="Meg kell adni egy júliusi dátumot a kiadás szerepeltetéséhez az Összesítés lapon" sqref="A3:A8">
      <formula1>MONTH($A3)=7</formula1>
    </dataValidation>
  </dataValidations>
  <hyperlinks>
    <hyperlink ref="D1" location="összesítés!A1" tooltip="Ezt választva megjelenítheti az összesítést" display="Összesítés"/>
    <hyperlink ref="E1" location="tippek!A1" tooltip="Ezt választva megnyithatja a tippeket tartalmazó munkalapot" display="Tippek"/>
  </hyperlinks>
  <printOptions horizontalCentered="1"/>
  <pageMargins left="0.7" right="0.7" top="0.75" bottom="0.75" header="0.3" footer="0.3"/>
  <pageSetup paperSize="9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27</vt:i4>
      </vt:variant>
    </vt:vector>
  </HeadingPairs>
  <TitlesOfParts>
    <vt:vector size="41" baseType="lpstr">
      <vt:lpstr>Tippek</vt:lpstr>
      <vt:lpstr>Összesítés</vt:lpstr>
      <vt:lpstr>Jan.</vt:lpstr>
      <vt:lpstr>Febr.</vt:lpstr>
      <vt:lpstr>Márc.</vt:lpstr>
      <vt:lpstr>Ápr.</vt:lpstr>
      <vt:lpstr>Máj.</vt:lpstr>
      <vt:lpstr>Jún.</vt:lpstr>
      <vt:lpstr>Júl.</vt:lpstr>
      <vt:lpstr>Sug.</vt:lpstr>
      <vt:lpstr>Szept.</vt:lpstr>
      <vt:lpstr>Okt.</vt:lpstr>
      <vt:lpstr>Nov.</vt:lpstr>
      <vt:lpstr>Dec.</vt:lpstr>
      <vt:lpstr>Kiadáskategóriák</vt:lpstr>
      <vt:lpstr>Ápr.!Nyomtatási_cím</vt:lpstr>
      <vt:lpstr>Dec.!Nyomtatási_cím</vt:lpstr>
      <vt:lpstr>Febr.!Nyomtatási_cím</vt:lpstr>
      <vt:lpstr>Jan.!Nyomtatási_cím</vt:lpstr>
      <vt:lpstr>Júl.!Nyomtatási_cím</vt:lpstr>
      <vt:lpstr>Jún.!Nyomtatási_cím</vt:lpstr>
      <vt:lpstr>Máj.!Nyomtatási_cím</vt:lpstr>
      <vt:lpstr>Márc.!Nyomtatási_cím</vt:lpstr>
      <vt:lpstr>Nov.!Nyomtatási_cím</vt:lpstr>
      <vt:lpstr>Okt.!Nyomtatási_cím</vt:lpstr>
      <vt:lpstr>Összesítés!Nyomtatási_cím</vt:lpstr>
      <vt:lpstr>Sug.!Nyomtatási_cím</vt:lpstr>
      <vt:lpstr>Szept.!Nyomtatási_cím</vt:lpstr>
      <vt:lpstr>Oszlopcím10</vt:lpstr>
      <vt:lpstr>Oszlopcím11</vt:lpstr>
      <vt:lpstr>Oszlopcím12</vt:lpstr>
      <vt:lpstr>Oszlopcím13</vt:lpstr>
      <vt:lpstr>Oszlopcím14</vt:lpstr>
      <vt:lpstr>Oszlopcím2</vt:lpstr>
      <vt:lpstr>Oszlopcím3</vt:lpstr>
      <vt:lpstr>Oszlopcím4</vt:lpstr>
      <vt:lpstr>Oszlopcím5</vt:lpstr>
      <vt:lpstr>Oszlopcím6</vt:lpstr>
      <vt:lpstr>Oszlopcím7</vt:lpstr>
      <vt:lpstr>Oszlopcím8</vt:lpstr>
      <vt:lpstr>Oszlopcím9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admin</cp:lastModifiedBy>
  <dcterms:created xsi:type="dcterms:W3CDTF">2016-09-19T01:00:44Z</dcterms:created>
  <dcterms:modified xsi:type="dcterms:W3CDTF">2017-11-16T14:59:43Z</dcterms:modified>
</cp:coreProperties>
</file>