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490"/>
  </bookViews>
  <sheets>
    <sheet name="Tablou de bord" sheetId="1" r:id="rId1"/>
    <sheet name="Active" sheetId="2" r:id="rId2"/>
    <sheet name="Pasive" sheetId="3" r:id="rId3"/>
    <sheet name="calcule" sheetId="4" state="hidden" r:id="rId4"/>
  </sheets>
  <definedNames>
    <definedName name="TotalActive">calcule!$C$15</definedName>
    <definedName name="TotalPasive">calcule!$C$20</definedName>
    <definedName name="ValNetă">calcule!$C$23</definedName>
    <definedName name="Zonă_Imprimare" localSheetId="0">'Tablou de bord'!$A$1:$H$19</definedName>
  </definedNames>
  <calcPr calcId="152511"/>
</workbook>
</file>

<file path=xl/calcChain.xml><?xml version="1.0" encoding="utf-8"?>
<calcChain xmlns="http://schemas.openxmlformats.org/spreadsheetml/2006/main">
  <c r="I24" i="2" l="1"/>
  <c r="E24" i="2" l="1"/>
  <c r="I13" i="2"/>
  <c r="E13" i="2"/>
  <c r="E13" i="3"/>
  <c r="I13" i="3"/>
  <c r="B19" i="4" l="1"/>
  <c r="B18" i="4"/>
  <c r="B13" i="4"/>
  <c r="B12" i="4"/>
  <c r="B11" i="4"/>
  <c r="C20" i="4"/>
  <c r="C19" i="4"/>
  <c r="C18" i="4"/>
  <c r="C15" i="4"/>
  <c r="C14" i="4"/>
  <c r="C13" i="4"/>
  <c r="C12" i="4"/>
  <c r="C11" i="4"/>
  <c r="B14" i="4" l="1"/>
  <c r="B12" i="3" l="1"/>
  <c r="G11" i="1"/>
  <c r="B12" i="2"/>
  <c r="D11" i="1"/>
  <c r="C23" i="4"/>
  <c r="B11" i="1" s="1"/>
</calcChain>
</file>

<file path=xl/sharedStrings.xml><?xml version="1.0" encoding="utf-8"?>
<sst xmlns="http://schemas.openxmlformats.org/spreadsheetml/2006/main" count="89" uniqueCount="62">
  <si>
    <t>Total active</t>
  </si>
  <si>
    <t>Total pasive</t>
  </si>
  <si>
    <t>Valoare netă</t>
  </si>
  <si>
    <t>401K</t>
  </si>
  <si>
    <t>SEP</t>
  </si>
  <si>
    <t>ESOP</t>
  </si>
  <si>
    <t>Altele</t>
  </si>
  <si>
    <t>Împrumuturi auto</t>
  </si>
  <si>
    <t>Împrumuturi autovehicule</t>
  </si>
  <si>
    <t>Împrumuturi aparatură electrică</t>
  </si>
  <si>
    <t>Împrumuturi ipotecare</t>
  </si>
  <si>
    <t>Împrumuturi ipotecare secundare</t>
  </si>
  <si>
    <t>Alte împrumuturi</t>
  </si>
  <si>
    <t>*** Această foaie ar trebui să rămână ascunsă ***</t>
  </si>
  <si>
    <t>NUMERAR</t>
  </si>
  <si>
    <t>PENSIE</t>
  </si>
  <si>
    <t>PERSONAL</t>
  </si>
  <si>
    <t>NESIGUR</t>
  </si>
  <si>
    <t>SIGUR</t>
  </si>
  <si>
    <t>NUMERAR ÎN CASĂ</t>
  </si>
  <si>
    <t>CONTURI CURENTE</t>
  </si>
  <si>
    <t>CONTURI DE ECONOMII</t>
  </si>
  <si>
    <t>CERTIFICATE DE DEPOZIT</t>
  </si>
  <si>
    <t>BONURI DE TREZORERIE</t>
  </si>
  <si>
    <t>SUBTOTAL</t>
  </si>
  <si>
    <t xml:space="preserve"> </t>
  </si>
  <si>
    <t>VALOARE</t>
  </si>
  <si>
    <t>AUTOMOBILE</t>
  </si>
  <si>
    <t>AMENAJĂRI INTERIOARE</t>
  </si>
  <si>
    <t>ALTE BUNURI</t>
  </si>
  <si>
    <t>BONDURI</t>
  </si>
  <si>
    <t>DOBÂNZI PARTENERIAT</t>
  </si>
  <si>
    <t>PENSIE</t>
  </si>
  <si>
    <t>CONTURI PENSIE PRIVATĂ</t>
  </si>
  <si>
    <t>ALTE CONTURI</t>
  </si>
  <si>
    <t>DATORIE</t>
  </si>
  <si>
    <t>CONTURI DE CREDITARE</t>
  </si>
  <si>
    <t>ÎMPRUMUTURI PENTRU STUDIU</t>
  </si>
  <si>
    <t>PENSIE ALIMENTARĂ</t>
  </si>
  <si>
    <t>ALTELE</t>
  </si>
  <si>
    <t>TOTAL ACTIVE</t>
  </si>
  <si>
    <t>REZUMAT VALOARE NETĂ</t>
  </si>
  <si>
    <t>ACTIVE</t>
  </si>
  <si>
    <t>PASIVE</t>
  </si>
  <si>
    <t>TOTAL PASIVE</t>
  </si>
  <si>
    <t>TABLOU DE BORD</t>
  </si>
  <si>
    <t>INVESTIȚII</t>
  </si>
  <si>
    <t>CONTURI DE PIAȚĂ MONETARĂ</t>
  </si>
  <si>
    <t>CONTURI PENTRU FONDURI DE PIAȚĂ MONETARĂ</t>
  </si>
  <si>
    <t>VALOARE ÎN NUMERAR A ASIGURĂRII DE VIAȚĂ</t>
  </si>
  <si>
    <t>ACȚIUNI</t>
  </si>
  <si>
    <t>INVESTIȚII ÎN FONDURI MUTUALE</t>
  </si>
  <si>
    <t>ALTE INVESTIȚII</t>
  </si>
  <si>
    <t>OBIECTE DE COLECȚIE</t>
  </si>
  <si>
    <t>REȘEDINȚĂ PRINCIPALĂ</t>
  </si>
  <si>
    <t>REȘEDINȚĂ SECUNDARĂ</t>
  </si>
  <si>
    <t>BLĂNURI ȘI BIJUTERII</t>
  </si>
  <si>
    <t>CĂRȚI DE CREDIT</t>
  </si>
  <si>
    <t>ÎNTREȚINERE COPII</t>
  </si>
  <si>
    <t>OBLIGAȚII FISCALE</t>
  </si>
  <si>
    <t>Obligații fiscale</t>
  </si>
  <si>
    <t>AVERE NETĂ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</si>
</sst>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.00\ &quot;lei&quot;"/>
    <numFmt numFmtId="166" formatCode="#,##0\ &quot;lei&quot;"/>
  </numFmts>
  <fonts count="18" x14ac:knownFonts="1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24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13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sz val="36"/>
      <color theme="1"/>
      <name val="Franklin Gothic Medium"/>
      <family val="2"/>
      <scheme val="maj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  <font>
      <sz val="9"/>
      <color theme="1"/>
      <name val="Franklin Gothic Medium"/>
      <family val="2"/>
      <charset val="238"/>
      <scheme val="minor"/>
    </font>
    <font>
      <sz val="9"/>
      <color theme="1"/>
      <name val="Franklin Gothic Medium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</borders>
  <cellStyleXfs count="5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2" borderId="0" xfId="0"/>
    <xf numFmtId="0" fontId="0" fillId="2" borderId="0" xfId="0" applyAlignment="1">
      <alignment horizontal="left" indent="1"/>
    </xf>
    <xf numFmtId="0" fontId="0" fillId="2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2" borderId="0" xfId="0" applyAlignment="1">
      <alignment horizontal="center"/>
    </xf>
    <xf numFmtId="0" fontId="0" fillId="2" borderId="2" xfId="0" applyBorder="1"/>
    <xf numFmtId="0" fontId="0" fillId="2" borderId="3" xfId="0" applyBorder="1"/>
    <xf numFmtId="0" fontId="0" fillId="2" borderId="2" xfId="0" applyBorder="1" applyAlignment="1">
      <alignment horizontal="left"/>
    </xf>
    <xf numFmtId="0" fontId="4" fillId="2" borderId="0" xfId="0" applyFont="1" applyAlignment="1">
      <alignment vertical="center"/>
    </xf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0" fontId="8" fillId="2" borderId="3" xfId="0" applyFont="1" applyBorder="1" applyAlignment="1">
      <alignment horizontal="left" indent="1"/>
    </xf>
    <xf numFmtId="0" fontId="14" fillId="2" borderId="0" xfId="1" applyFill="1" applyAlignment="1">
      <alignment horizontal="center" vertical="center"/>
    </xf>
    <xf numFmtId="0" fontId="12" fillId="2" borderId="2" xfId="2" applyFill="1" applyBorder="1">
      <alignment horizontal="left" indent="2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 indent="1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 indent="1"/>
    </xf>
    <xf numFmtId="0" fontId="11" fillId="2" borderId="2" xfId="4" applyFill="1" applyBorder="1" applyAlignment="1">
      <alignment horizontal="left" indent="1"/>
    </xf>
    <xf numFmtId="0" fontId="15" fillId="2" borderId="0" xfId="0" applyFont="1" applyFill="1" applyBorder="1" applyAlignment="1">
      <alignment horizontal="left"/>
    </xf>
    <xf numFmtId="3" fontId="15" fillId="2" borderId="0" xfId="0" applyNumberFormat="1" applyFont="1" applyFill="1" applyBorder="1" applyAlignment="1">
      <alignment horizontal="right" indent="1"/>
    </xf>
    <xf numFmtId="0" fontId="0" fillId="2" borderId="0" xfId="0" applyAlignment="1">
      <alignment horizontal="right" vertical="center" indent="1"/>
    </xf>
    <xf numFmtId="165" fontId="0" fillId="2" borderId="0" xfId="0" applyNumberFormat="1"/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/>
    </xf>
    <xf numFmtId="3" fontId="16" fillId="2" borderId="0" xfId="0" applyNumberFormat="1" applyFont="1" applyFill="1" applyBorder="1" applyAlignment="1">
      <alignment horizontal="right" indent="1"/>
    </xf>
    <xf numFmtId="166" fontId="9" fillId="2" borderId="6" xfId="0" applyNumberFormat="1" applyFont="1" applyBorder="1" applyAlignment="1">
      <alignment horizontal="center"/>
    </xf>
    <xf numFmtId="166" fontId="10" fillId="2" borderId="6" xfId="0" applyNumberFormat="1" applyFont="1" applyBorder="1" applyAlignment="1">
      <alignment horizontal="center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166" fontId="2" fillId="5" borderId="0" xfId="0" applyNumberFormat="1" applyFont="1" applyFill="1" applyAlignment="1">
      <alignment horizontal="right" indent="1"/>
    </xf>
    <xf numFmtId="166" fontId="2" fillId="3" borderId="0" xfId="0" applyNumberFormat="1" applyFont="1" applyFill="1" applyAlignment="1">
      <alignment horizontal="right" indent="1"/>
    </xf>
    <xf numFmtId="166" fontId="0" fillId="2" borderId="0" xfId="0" applyNumberFormat="1"/>
    <xf numFmtId="166" fontId="0" fillId="2" borderId="0" xfId="0" applyNumberFormat="1" applyFont="1"/>
    <xf numFmtId="166" fontId="2" fillId="4" borderId="0" xfId="0" applyNumberFormat="1" applyFont="1" applyFill="1" applyAlignment="1">
      <alignment horizontal="right" indent="1"/>
    </xf>
    <xf numFmtId="3" fontId="17" fillId="2" borderId="0" xfId="0" applyNumberFormat="1" applyFont="1" applyFill="1" applyBorder="1" applyAlignment="1">
      <alignment horizontal="right" indent="1"/>
    </xf>
    <xf numFmtId="0" fontId="0" fillId="2" borderId="0" xfId="0" applyAlignment="1">
      <alignment horizontal="center"/>
    </xf>
    <xf numFmtId="166" fontId="9" fillId="2" borderId="0" xfId="0" applyNumberFormat="1" applyFont="1" applyAlignment="1">
      <alignment horizontal="center" vertical="center"/>
    </xf>
    <xf numFmtId="0" fontId="14" fillId="2" borderId="0" xfId="1" applyFill="1" applyAlignment="1">
      <alignment horizontal="center" vertical="center"/>
    </xf>
  </cellXfs>
  <cellStyles count="5">
    <cellStyle name="Normal" xfId="0" builtinId="0" customBuiltin="1"/>
    <cellStyle name="Titlu" xfId="4" builtinId="15" customBuiltin="1"/>
    <cellStyle name="Titlu 1" xfId="1" builtinId="16" customBuiltin="1"/>
    <cellStyle name="Titlu 2" xfId="2" builtinId="17" customBuiltin="1"/>
    <cellStyle name="Titlu 3" xfId="3" builtinId="18" customBuiltin="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Numerar Table" defaultPivotStyle="PivotStyleLight16">
    <tableStyle name="Numerar Table" pivot="0" count="4">
      <tableStyleElement type="wholeTable" dxfId="50"/>
      <tableStyleElement type="headerRow" dxfId="49"/>
      <tableStyleElement type="firstColumn" dxfId="48"/>
      <tableStyleElement type="secondRowStripe" dxfId="47"/>
    </tableStyle>
    <tableStyle name="Investment Table" pivot="0" count="4">
      <tableStyleElement type="wholeTable" dxfId="46"/>
      <tableStyleElement type="headerRow" dxfId="45"/>
      <tableStyleElement type="firstColumn" dxfId="44"/>
      <tableStyleElement type="secondRowStripe" dxfId="43"/>
    </tableStyle>
    <tableStyle name="Personale Table" pivot="0" count="4">
      <tableStyleElement type="wholeTable" dxfId="42"/>
      <tableStyleElement type="headerRow" dxfId="41"/>
      <tableStyleElement type="firstColumn" dxfId="40"/>
      <tableStyleElement type="secondRowStripe" dxfId="39"/>
    </tableStyle>
    <tableStyle name="Pensii Table" pivot="0" count="4">
      <tableStyleElement type="wholeTable" dxfId="38"/>
      <tableStyleElement type="headerRow" dxfId="37"/>
      <tableStyleElement type="firstColumn" dxfId="36"/>
      <tableStyleElement type="secondRowStripe" dxfId="35"/>
    </tableStyle>
    <tableStyle name="Securizat Table" pivot="0" count="4">
      <tableStyleElement type="wholeTable" dxfId="34"/>
      <tableStyleElement type="headerRow" dxfId="33"/>
      <tableStyleElement type="firstColumn" dxfId="32"/>
      <tableStyleElement type="secondRowStripe" dxfId="31"/>
    </tableStyle>
    <tableStyle name="Unsecured Table" pivot="0" count="4">
      <tableStyleElement type="wholeTable" dxfId="30"/>
      <tableStyleElement type="headerRow" dxfId="29"/>
      <tableStyleElement type="firstColumn" dxfId="28"/>
      <tableStyleElement type="secondRowStripe" dxfId="27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strRef>
              <c:f>calcule!$C$11:$C$14</c:f>
              <c:strCache>
                <c:ptCount val="4"/>
                <c:pt idx="0">
                  <c:v>43.300 lei</c:v>
                </c:pt>
                <c:pt idx="1">
                  <c:v>15.000 lei</c:v>
                </c:pt>
                <c:pt idx="2">
                  <c:v>46.000 lei</c:v>
                </c:pt>
                <c:pt idx="3">
                  <c:v>276.500 lei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calcule!$B$11:$B$14</c:f>
              <c:strCache>
                <c:ptCount val="4"/>
                <c:pt idx="0">
                  <c:v>NUMERAR</c:v>
                </c:pt>
                <c:pt idx="1">
                  <c:v>INVESTIȚII</c:v>
                </c:pt>
                <c:pt idx="2">
                  <c:v>PENSIE</c:v>
                </c:pt>
                <c:pt idx="3">
                  <c:v>PERSONAL</c:v>
                </c:pt>
              </c:strCache>
            </c:strRef>
          </c:cat>
          <c:val>
            <c:numRef>
              <c:f>calcule!$C$11:$C$14</c:f>
              <c:numCache>
                <c:formatCode>#,##0\ "lei"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PASIVE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calcule!$B$18:$B$19</c:f>
              <c:strCache>
                <c:ptCount val="2"/>
                <c:pt idx="0">
                  <c:v>NESIGUR</c:v>
                </c:pt>
                <c:pt idx="1">
                  <c:v>SIGUR</c:v>
                </c:pt>
              </c:strCache>
            </c:strRef>
          </c:cat>
          <c:val>
            <c:numRef>
              <c:f>calcule!$C$18:$C$19</c:f>
              <c:numCache>
                <c:formatCode>#,##0\ "lei"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ACTIVE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calcule!$B$11:$B$14</c:f>
              <c:strCache>
                <c:ptCount val="4"/>
                <c:pt idx="0">
                  <c:v>NUMERAR</c:v>
                </c:pt>
                <c:pt idx="1">
                  <c:v>INVESTIȚII</c:v>
                </c:pt>
                <c:pt idx="2">
                  <c:v>PENSIE</c:v>
                </c:pt>
                <c:pt idx="3">
                  <c:v>PERSONAL</c:v>
                </c:pt>
              </c:strCache>
            </c:strRef>
          </c:cat>
          <c:val>
            <c:numRef>
              <c:f>calcule!$C$11:$C$14</c:f>
              <c:numCache>
                <c:formatCode>#,##0\ "lei"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strRef>
              <c:f>calcule!$C$18:$C$19</c:f>
              <c:strCache>
                <c:ptCount val="2"/>
                <c:pt idx="0">
                  <c:v>35.700 lei</c:v>
                </c:pt>
                <c:pt idx="1">
                  <c:v>185.500 lei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calcule!$B$18:$B$19</c:f>
              <c:strCache>
                <c:ptCount val="2"/>
                <c:pt idx="0">
                  <c:v>NESIGUR</c:v>
                </c:pt>
                <c:pt idx="1">
                  <c:v>SIGUR</c:v>
                </c:pt>
              </c:strCache>
            </c:strRef>
          </c:cat>
          <c:val>
            <c:numRef>
              <c:f>calcule!$C$18:$C$19</c:f>
              <c:numCache>
                <c:formatCode>#,##0\ "lei"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ctive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Pasiv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Tablou de bord'!A1"/><Relationship Id="rId2" Type="http://schemas.openxmlformats.org/officeDocument/2006/relationships/hyperlink" Target="#Pasive!A1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Tablou de bord'!A1"/><Relationship Id="rId2" Type="http://schemas.openxmlformats.org/officeDocument/2006/relationships/hyperlink" Target="#Active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3</xdr:row>
      <xdr:rowOff>0</xdr:rowOff>
    </xdr:from>
    <xdr:to>
      <xdr:col>3</xdr:col>
      <xdr:colOff>2312457</xdr:colOff>
      <xdr:row>9</xdr:row>
      <xdr:rowOff>93586</xdr:rowOff>
    </xdr:to>
    <xdr:graphicFrame macro="">
      <xdr:nvGraphicFramePr>
        <xdr:cNvPr id="20" name="Rezumat total active" descr="Diagramă inelară afişând un rezumat al activelor" title="Rezumat active total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220839</xdr:colOff>
      <xdr:row>3</xdr:row>
      <xdr:rowOff>34020</xdr:rowOff>
    </xdr:from>
    <xdr:to>
      <xdr:col>6</xdr:col>
      <xdr:colOff>2238022</xdr:colOff>
      <xdr:row>9</xdr:row>
      <xdr:rowOff>93586</xdr:rowOff>
    </xdr:to>
    <xdr:graphicFrame macro="">
      <xdr:nvGraphicFramePr>
        <xdr:cNvPr id="27" name="Rezumat total pasive" descr="Diagramă inelară afişând un rezumat al pasivelor" title="Rezumat al pasivelor total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358068</xdr:colOff>
      <xdr:row>17</xdr:row>
      <xdr:rowOff>150792</xdr:rowOff>
    </xdr:from>
    <xdr:to>
      <xdr:col>3</xdr:col>
      <xdr:colOff>2086068</xdr:colOff>
      <xdr:row>19</xdr:row>
      <xdr:rowOff>102342</xdr:rowOff>
    </xdr:to>
    <xdr:sp macro="" textlink="">
      <xdr:nvSpPr>
        <xdr:cNvPr id="17" name="Vizualizare active" descr="Faceţi clic pentru a vizualiza şi modifica activele" title="Vizualizare active">
          <a:hlinkClick xmlns:r="http://schemas.openxmlformats.org/officeDocument/2006/relationships" r:id="rId3" tooltip="Faceți clic pentru a vizualiza și modifica activele"/>
        </xdr:cNvPr>
        <xdr:cNvSpPr/>
      </xdr:nvSpPr>
      <xdr:spPr>
        <a:xfrm>
          <a:off x="4082343" y="5627667"/>
          <a:ext cx="1728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VIZUALIZARE ACTIVE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  <xdr:twoCellAnchor>
    <xdr:from>
      <xdr:col>3</xdr:col>
      <xdr:colOff>155575</xdr:colOff>
      <xdr:row>12</xdr:row>
      <xdr:rowOff>118861</xdr:rowOff>
    </xdr:from>
    <xdr:to>
      <xdr:col>3</xdr:col>
      <xdr:colOff>338455</xdr:colOff>
      <xdr:row>12</xdr:row>
      <xdr:rowOff>301741</xdr:rowOff>
    </xdr:to>
    <xdr:sp macro="" textlink="">
      <xdr:nvSpPr>
        <xdr:cNvPr id="6" name="Numerar" descr="&quot;&quot;" title="Culoare diagramă Numerar"/>
        <xdr:cNvSpPr/>
      </xdr:nvSpPr>
      <xdr:spPr>
        <a:xfrm>
          <a:off x="2927350" y="363358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13</xdr:row>
      <xdr:rowOff>98266</xdr:rowOff>
    </xdr:from>
    <xdr:to>
      <xdr:col>3</xdr:col>
      <xdr:colOff>338455</xdr:colOff>
      <xdr:row>13</xdr:row>
      <xdr:rowOff>281146</xdr:rowOff>
    </xdr:to>
    <xdr:sp macro="" textlink="">
      <xdr:nvSpPr>
        <xdr:cNvPr id="33" name="Investiții" descr="&quot;&quot;" title="Culoare diagramă Investiţii"/>
        <xdr:cNvSpPr/>
      </xdr:nvSpPr>
      <xdr:spPr>
        <a:xfrm>
          <a:off x="2927350" y="4003516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14</xdr:row>
      <xdr:rowOff>115772</xdr:rowOff>
    </xdr:from>
    <xdr:to>
      <xdr:col>3</xdr:col>
      <xdr:colOff>338455</xdr:colOff>
      <xdr:row>14</xdr:row>
      <xdr:rowOff>298652</xdr:rowOff>
    </xdr:to>
    <xdr:sp macro="" textlink="">
      <xdr:nvSpPr>
        <xdr:cNvPr id="37" name="Pensii" descr="&quot;&quot;" title="Culoare diagramă Pensie"/>
        <xdr:cNvSpPr/>
      </xdr:nvSpPr>
      <xdr:spPr>
        <a:xfrm>
          <a:off x="2927350" y="4411547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15</xdr:row>
      <xdr:rowOff>85652</xdr:rowOff>
    </xdr:from>
    <xdr:to>
      <xdr:col>3</xdr:col>
      <xdr:colOff>338455</xdr:colOff>
      <xdr:row>15</xdr:row>
      <xdr:rowOff>268532</xdr:rowOff>
    </xdr:to>
    <xdr:sp macro="" textlink="">
      <xdr:nvSpPr>
        <xdr:cNvPr id="41" name="Personale" descr="&quot;&quot;" title="Culoare diagramă Personale"/>
        <xdr:cNvSpPr/>
      </xdr:nvSpPr>
      <xdr:spPr>
        <a:xfrm>
          <a:off x="2927350" y="477195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362303</xdr:colOff>
      <xdr:row>17</xdr:row>
      <xdr:rowOff>150792</xdr:rowOff>
    </xdr:from>
    <xdr:to>
      <xdr:col>6</xdr:col>
      <xdr:colOff>2090303</xdr:colOff>
      <xdr:row>19</xdr:row>
      <xdr:rowOff>102342</xdr:rowOff>
    </xdr:to>
    <xdr:sp macro="" textlink="">
      <xdr:nvSpPr>
        <xdr:cNvPr id="18" name="Vizualizare pasive" descr="Faceţi clic pentru a vizualiza şi modifica Pasivele" title="Vizualizare Pasive">
          <a:hlinkClick xmlns:r="http://schemas.openxmlformats.org/officeDocument/2006/relationships" r:id="rId4" tooltip="Faceți clic pentru a vizualiza și modifica Pasivele"/>
        </xdr:cNvPr>
        <xdr:cNvSpPr/>
      </xdr:nvSpPr>
      <xdr:spPr>
        <a:xfrm>
          <a:off x="7067903" y="5627667"/>
          <a:ext cx="1728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VIZUALIZARE PASIVE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6</xdr:col>
      <xdr:colOff>181328</xdr:colOff>
      <xdr:row>12</xdr:row>
      <xdr:rowOff>119141</xdr:rowOff>
    </xdr:from>
    <xdr:to>
      <xdr:col>6</xdr:col>
      <xdr:colOff>364208</xdr:colOff>
      <xdr:row>12</xdr:row>
      <xdr:rowOff>302021</xdr:rowOff>
    </xdr:to>
    <xdr:sp macro="" textlink="">
      <xdr:nvSpPr>
        <xdr:cNvPr id="58" name="Nesecurizat" descr="&quot;&quot;" title="Culoare diagramă Nesigur"/>
        <xdr:cNvSpPr/>
      </xdr:nvSpPr>
      <xdr:spPr>
        <a:xfrm>
          <a:off x="5934428" y="3691016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181328</xdr:colOff>
      <xdr:row>13</xdr:row>
      <xdr:rowOff>115278</xdr:rowOff>
    </xdr:from>
    <xdr:to>
      <xdr:col>6</xdr:col>
      <xdr:colOff>364208</xdr:colOff>
      <xdr:row>13</xdr:row>
      <xdr:rowOff>298158</xdr:rowOff>
    </xdr:to>
    <xdr:sp macro="" textlink="">
      <xdr:nvSpPr>
        <xdr:cNvPr id="55" name="Securizat" descr="&quot;&quot;" title="Culoare diagramă Sigur"/>
        <xdr:cNvSpPr/>
      </xdr:nvSpPr>
      <xdr:spPr>
        <a:xfrm>
          <a:off x="5934428" y="4077678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704662</xdr:colOff>
      <xdr:row>2</xdr:row>
      <xdr:rowOff>381000</xdr:rowOff>
    </xdr:from>
    <xdr:to>
      <xdr:col>1</xdr:col>
      <xdr:colOff>2533462</xdr:colOff>
      <xdr:row>10</xdr:row>
      <xdr:rowOff>104775</xdr:rowOff>
    </xdr:to>
    <xdr:graphicFrame macro="">
      <xdr:nvGraphicFramePr>
        <xdr:cNvPr id="10" name="Total active" descr="Diagramă inelară afişând un rezumat al activelor " title="Rezumat active total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758376</xdr:colOff>
      <xdr:row>15</xdr:row>
      <xdr:rowOff>161924</xdr:rowOff>
    </xdr:from>
    <xdr:to>
      <xdr:col>1</xdr:col>
      <xdr:colOff>2486376</xdr:colOff>
      <xdr:row>17</xdr:row>
      <xdr:rowOff>189674</xdr:rowOff>
    </xdr:to>
    <xdr:sp macro="" textlink="">
      <xdr:nvSpPr>
        <xdr:cNvPr id="13" name="Vizualizare pasive" descr="Faceţi clic pentru a vizualiza şi modifica pasivele " title="Vizualizare Pasive ">
          <a:hlinkClick xmlns:r="http://schemas.openxmlformats.org/officeDocument/2006/relationships" r:id="rId2" tooltip="Faceți clic pentru a vizualiza și modifica Pasivele"/>
        </xdr:cNvPr>
        <xdr:cNvSpPr/>
      </xdr:nvSpPr>
      <xdr:spPr>
        <a:xfrm>
          <a:off x="920301" y="4057649"/>
          <a:ext cx="1728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VIZUALIZARE PASIVE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758376</xdr:colOff>
      <xdr:row>18</xdr:row>
      <xdr:rowOff>171449</xdr:rowOff>
    </xdr:from>
    <xdr:to>
      <xdr:col>1</xdr:col>
      <xdr:colOff>2486376</xdr:colOff>
      <xdr:row>20</xdr:row>
      <xdr:rowOff>199199</xdr:rowOff>
    </xdr:to>
    <xdr:sp macro="" textlink="">
      <xdr:nvSpPr>
        <xdr:cNvPr id="14" name="Vizualizare tablou de bord" descr="Faceţi clic pentru a reveni la tabloul de bord" title="Vizualizare tablou de bord">
          <a:hlinkClick xmlns:r="http://schemas.openxmlformats.org/officeDocument/2006/relationships" r:id="rId3" tooltip="Faceți clic pentru a vizualiza tabloul de bord"/>
        </xdr:cNvPr>
        <xdr:cNvSpPr/>
      </xdr:nvSpPr>
      <xdr:spPr>
        <a:xfrm>
          <a:off x="920301" y="4781549"/>
          <a:ext cx="1728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VIZUALIZARE TABLOU DE BORD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  <xdr:twoCellAnchor>
    <xdr:from>
      <xdr:col>10</xdr:col>
      <xdr:colOff>134037</xdr:colOff>
      <xdr:row>10</xdr:row>
      <xdr:rowOff>57149</xdr:rowOff>
    </xdr:from>
    <xdr:to>
      <xdr:col>14</xdr:col>
      <xdr:colOff>428621</xdr:colOff>
      <xdr:row>13</xdr:row>
      <xdr:rowOff>76200</xdr:rowOff>
    </xdr:to>
    <xdr:grpSp>
      <xdr:nvGrpSpPr>
        <xdr:cNvPr id="5" name="Grup 4" descr="Sunt necesare mai multe rânduri? În ultima celulă a tabelului, deasupra valorii Subtotal, apăsaţi tasta Tab. " title="Sfat pentru intrări de date"/>
        <xdr:cNvGrpSpPr/>
      </xdr:nvGrpSpPr>
      <xdr:grpSpPr>
        <a:xfrm>
          <a:off x="11030637" y="2762249"/>
          <a:ext cx="2142434" cy="733426"/>
          <a:chOff x="9855970" y="2775598"/>
          <a:chExt cx="1961269" cy="738980"/>
        </a:xfrm>
      </xdr:grpSpPr>
      <xdr:sp macro="" textlink="">
        <xdr:nvSpPr>
          <xdr:cNvPr id="2" name="Line Callout 2 (Accent Bar) 1"/>
          <xdr:cNvSpPr/>
        </xdr:nvSpPr>
        <xdr:spPr>
          <a:xfrm>
            <a:off x="10020232" y="2775598"/>
            <a:ext cx="1797007" cy="738980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24842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l"/>
            <a:r>
              <a:rPr lang="en-US" sz="900">
                <a:solidFill>
                  <a:schemeClr val="tx1"/>
                </a:solidFill>
              </a:rPr>
              <a:t>Sunt necesare mai multe rânduri? </a:t>
            </a:r>
          </a:p>
          <a:p>
            <a:pPr algn="l"/>
            <a:r>
              <a:rPr lang="en-US" sz="900">
                <a:solidFill>
                  <a:schemeClr val="tx1"/>
                </a:solidFill>
              </a:rPr>
              <a:t>În ultima celulă a tabelului, deasupra valorii Subtotal, apăsați </a:t>
            </a:r>
            <a:r>
              <a:rPr lang="en-US" sz="900" b="0">
                <a:solidFill>
                  <a:schemeClr val="tx1"/>
                </a:solidFill>
              </a:rPr>
              <a:t>tasta</a:t>
            </a:r>
            <a:r>
              <a:rPr lang="en-US" sz="900">
                <a:solidFill>
                  <a:schemeClr val="tx1"/>
                </a:solidFill>
              </a:rPr>
              <a:t> Tab</a:t>
            </a:r>
            <a:r>
              <a:rPr lang="en-US" sz="900" baseline="0">
                <a:solidFill>
                  <a:schemeClr val="tx1"/>
                </a:solidFill>
              </a:rPr>
              <a:t>.</a:t>
            </a:r>
            <a:endParaRPr lang="en-US" sz="900">
              <a:solidFill>
                <a:schemeClr val="tx1"/>
              </a:solidFill>
            </a:endParaRPr>
          </a:p>
        </xdr:txBody>
      </xdr:sp>
      <xdr:cxnSp macro="">
        <xdr:nvCxnSpPr>
          <xdr:cNvPr id="4" name="Conector drept 3"/>
          <xdr:cNvCxnSpPr/>
        </xdr:nvCxnSpPr>
        <xdr:spPr>
          <a:xfrm>
            <a:off x="9855970" y="2787143"/>
            <a:ext cx="0" cy="691779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700322</xdr:colOff>
      <xdr:row>2</xdr:row>
      <xdr:rowOff>419099</xdr:rowOff>
    </xdr:from>
    <xdr:to>
      <xdr:col>1</xdr:col>
      <xdr:colOff>2529122</xdr:colOff>
      <xdr:row>10</xdr:row>
      <xdr:rowOff>142874</xdr:rowOff>
    </xdr:to>
    <xdr:graphicFrame macro="">
      <xdr:nvGraphicFramePr>
        <xdr:cNvPr id="17" name="Total pasive" descr="Diagramă inelară afişând un rezumat al pasivelor " title="Rezumat al pasivelor total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771524</xdr:colOff>
      <xdr:row>15</xdr:row>
      <xdr:rowOff>114299</xdr:rowOff>
    </xdr:from>
    <xdr:to>
      <xdr:col>1</xdr:col>
      <xdr:colOff>2499524</xdr:colOff>
      <xdr:row>17</xdr:row>
      <xdr:rowOff>142049</xdr:rowOff>
    </xdr:to>
    <xdr:sp macro="" textlink="">
      <xdr:nvSpPr>
        <xdr:cNvPr id="5" name="Vizualizare active" descr="Faceţi clic pentru a vizualiza şi modifica activele" title="Vizualizare active">
          <a:hlinkClick xmlns:r="http://schemas.openxmlformats.org/officeDocument/2006/relationships" r:id="rId2" tooltip="Faceți clic pentru a vizualiza și modifica Activele"/>
        </xdr:cNvPr>
        <xdr:cNvSpPr/>
      </xdr:nvSpPr>
      <xdr:spPr>
        <a:xfrm>
          <a:off x="933449" y="4010024"/>
          <a:ext cx="1728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VIZUALIZARE ACTIVE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771524</xdr:colOff>
      <xdr:row>18</xdr:row>
      <xdr:rowOff>114299</xdr:rowOff>
    </xdr:from>
    <xdr:to>
      <xdr:col>1</xdr:col>
      <xdr:colOff>2499524</xdr:colOff>
      <xdr:row>20</xdr:row>
      <xdr:rowOff>142049</xdr:rowOff>
    </xdr:to>
    <xdr:sp macro="" textlink="">
      <xdr:nvSpPr>
        <xdr:cNvPr id="6" name="Vizualizare tablou de bord" descr="Faceţi clic pentru a reveni la tabloul de bord" title="Vizualizare tablou de bord">
          <a:hlinkClick xmlns:r="http://schemas.openxmlformats.org/officeDocument/2006/relationships" r:id="rId3" tooltip="Faceți clic pentru a vizualiza tabloul de bord"/>
        </xdr:cNvPr>
        <xdr:cNvSpPr/>
      </xdr:nvSpPr>
      <xdr:spPr>
        <a:xfrm>
          <a:off x="933449" y="4724399"/>
          <a:ext cx="1728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VIZUALIZARE TABLOU DE BORD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Numerar" displayName="tblNumerar" ref="C4:E13" totalsRowCount="1">
  <tableColumns count="3">
    <tableColumn id="3" name=" " totalsRowDxfId="26"/>
    <tableColumn id="1" name="NUMERAR" totalsRowLabel="SUBTOTAL" dataDxfId="25" totalsRowDxfId="24"/>
    <tableColumn id="2" name="VALOARE" totalsRowFunction="sum" totalsRowDxfId="23"/>
  </tableColumns>
  <tableStyleInfo name="Numerar Table" showFirstColumn="1" showLastColumn="0" showRowStripes="1" showColumnStripes="0"/>
  <extLst>
    <ext xmlns:x14="http://schemas.microsoft.com/office/spreadsheetml/2009/9/main" uri="{504A1905-F514-4f6f-8877-14C23A59335A}">
      <x14:table altText="Numerar" altTextSummary="Descrierea fiecărui activ în numerar şi a valorii sale curente."/>
    </ext>
  </extLst>
</table>
</file>

<file path=xl/tables/table2.xml><?xml version="1.0" encoding="utf-8"?>
<table xmlns="http://schemas.openxmlformats.org/spreadsheetml/2006/main" id="2" name="tblInvestiții" displayName="tblInvestiții" ref="C17:E24" totalsRowCount="1">
  <tableColumns count="3">
    <tableColumn id="3" name=" " totalsRowDxfId="22"/>
    <tableColumn id="1" name="INVESTIȚII" totalsRowLabel="SUBTOTAL" dataDxfId="21" totalsRowDxfId="20"/>
    <tableColumn id="2" name="VALOARE" totalsRowFunction="sum" totalsRowDxfId="19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iţii" altTextSummary="Descrierea fiecărui activ investiţie şi a valorii sale curente."/>
    </ext>
  </extLst>
</table>
</file>

<file path=xl/tables/table3.xml><?xml version="1.0" encoding="utf-8"?>
<table xmlns="http://schemas.openxmlformats.org/spreadsheetml/2006/main" id="3" name="tblPensie" displayName="tblPensie" ref="G17:I24" totalsRowCount="1">
  <tableColumns count="3">
    <tableColumn id="3" name=" " totalsRowDxfId="18"/>
    <tableColumn id="1" name="PENSIE" totalsRowLabel="SUBTOTAL" dataDxfId="17" totalsRowDxfId="16"/>
    <tableColumn id="2" name="VALOARE" totalsRowFunction="sum" totalsRowDxfId="15"/>
  </tableColumns>
  <tableStyleInfo name="Pensii Table" showFirstColumn="1" showLastColumn="0" showRowStripes="1" showColumnStripes="0"/>
  <extLst>
    <ext xmlns:x14="http://schemas.microsoft.com/office/spreadsheetml/2009/9/main" uri="{504A1905-F514-4f6f-8877-14C23A59335A}">
      <x14:table altText="Pensie" altTextSummary="Descrierea fiecărui activ pensie şi a valorii sale curente."/>
    </ext>
  </extLst>
</table>
</file>

<file path=xl/tables/table4.xml><?xml version="1.0" encoding="utf-8"?>
<table xmlns="http://schemas.openxmlformats.org/spreadsheetml/2006/main" id="6" name="tblPersonal" displayName="tblPersonal" ref="G4:I13" totalsRowCount="1">
  <tableColumns count="3">
    <tableColumn id="3" name=" " totalsRowDxfId="14"/>
    <tableColumn id="1" name="PERSONAL" totalsRowLabel="SUBTOTAL" dataDxfId="13" totalsRowDxfId="12"/>
    <tableColumn id="2" name="VALOARE" totalsRowFunction="sum" dataDxfId="11" totalsRowDxfId="10"/>
  </tableColumns>
  <tableStyleInfo name="Personale Table" showFirstColumn="1" showLastColumn="0" showRowStripes="1" showColumnStripes="0"/>
  <extLst>
    <ext xmlns:x14="http://schemas.microsoft.com/office/spreadsheetml/2009/9/main" uri="{504A1905-F514-4f6f-8877-14C23A59335A}">
      <x14:table altText="Personale" altTextSummary="Descrierea fiecărui activ personal şi a valorii sale curente."/>
    </ext>
  </extLst>
</table>
</file>

<file path=xl/tables/table5.xml><?xml version="1.0" encoding="utf-8"?>
<table xmlns="http://schemas.openxmlformats.org/spreadsheetml/2006/main" id="4" name="tblNesecurizat" displayName="tblNesecurizat" ref="C4:E13" totalsRowCount="1">
  <tableColumns count="3">
    <tableColumn id="3" name=" " totalsRowDxfId="9"/>
    <tableColumn id="1" name="NESIGUR" totalsRowLabel="SUBTOTAL" dataDxfId="8" totalsRowDxfId="7"/>
    <tableColumn id="2" name="DATORIE" totalsRowFunction="sum" dataDxfId="6" totalsRowDxfId="5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Nesigur" altTextSummary="Descrierea fiecărui pasiv nesigur şi a valorii sale curente. "/>
    </ext>
  </extLst>
</table>
</file>

<file path=xl/tables/table6.xml><?xml version="1.0" encoding="utf-8"?>
<table xmlns="http://schemas.openxmlformats.org/spreadsheetml/2006/main" id="5" name="tblSecurizat" displayName="tblSecurizat" ref="G4:I13" totalsRowCount="1">
  <tableColumns count="3">
    <tableColumn id="3" name=" " totalsRowDxfId="4"/>
    <tableColumn id="1" name="SIGUR" totalsRowLabel="SUBTOTAL" dataDxfId="3" totalsRowDxfId="2"/>
    <tableColumn id="2" name="DATORIE" totalsRowFunction="sum" dataDxfId="1" totalsRowDxfId="0"/>
  </tableColumns>
  <tableStyleInfo name="Securizat Table" showFirstColumn="1" showLastColumn="0" showRowStripes="1" showColumnStripes="0"/>
  <extLst>
    <ext xmlns:x14="http://schemas.microsoft.com/office/spreadsheetml/2009/9/main" uri="{504A1905-F514-4f6f-8877-14C23A59335A}">
      <x14:table altText="Sigur" altTextSummary="Descrierea fiecărui pasiv sigur şi a valorii sale curente. "/>
    </ext>
  </extLst>
</table>
</file>

<file path=xl/theme/theme1.xml><?xml version="1.0" encoding="utf-8"?>
<a:theme xmlns:a="http://schemas.openxmlformats.org/drawingml/2006/main" name="Office Theme">
  <a:themeElements>
    <a:clrScheme name="030_ValNetă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8.85546875" defaultRowHeight="12.75" x14ac:dyDescent="0.25"/>
  <cols>
    <col min="1" max="1" width="2.42578125" style="2" customWidth="1"/>
    <col min="2" max="2" width="50.5703125" style="2" customWidth="1"/>
    <col min="3" max="3" width="2.85546875" style="2" customWidth="1"/>
    <col min="4" max="4" width="36.5703125" style="2" customWidth="1"/>
    <col min="5" max="5" width="2.85546875" style="2" customWidth="1"/>
    <col min="6" max="6" width="5.28515625" style="2" customWidth="1"/>
    <col min="7" max="7" width="36.5703125" style="2" customWidth="1"/>
    <col min="8" max="8" width="2.42578125" style="2" customWidth="1"/>
    <col min="9" max="16384" width="8.85546875" style="2"/>
  </cols>
  <sheetData>
    <row r="1" spans="1:8" customFormat="1" ht="18.75" customHeight="1" x14ac:dyDescent="0.25">
      <c r="B1" s="1"/>
    </row>
    <row r="2" spans="1:8" customFormat="1" ht="28.5" customHeight="1" thickBot="1" x14ac:dyDescent="0.5">
      <c r="B2" s="35" t="s">
        <v>45</v>
      </c>
      <c r="C2" s="7"/>
      <c r="D2" s="7"/>
      <c r="E2" s="7"/>
      <c r="F2" s="8"/>
      <c r="G2" s="27" t="s">
        <v>41</v>
      </c>
      <c r="H2" t="s">
        <v>25</v>
      </c>
    </row>
    <row r="3" spans="1:8" customFormat="1" ht="34.5" customHeight="1" thickTop="1" x14ac:dyDescent="0.25">
      <c r="B3" s="1"/>
    </row>
    <row r="4" spans="1:8" ht="18.75" customHeight="1" x14ac:dyDescent="0.25">
      <c r="C4" s="14"/>
      <c r="D4" s="12"/>
      <c r="E4" s="11"/>
      <c r="F4" s="12"/>
    </row>
    <row r="5" spans="1:8" ht="18.75" customHeight="1" x14ac:dyDescent="0.25">
      <c r="C5" s="14"/>
      <c r="D5" s="12"/>
      <c r="E5" s="11"/>
      <c r="F5" s="12"/>
    </row>
    <row r="6" spans="1:8" ht="18.75" customHeight="1" x14ac:dyDescent="0.25">
      <c r="C6" s="14"/>
      <c r="D6" s="12"/>
      <c r="E6" s="11"/>
      <c r="F6" s="12"/>
    </row>
    <row r="7" spans="1:8" ht="18.75" customHeight="1" x14ac:dyDescent="0.25">
      <c r="C7" s="14"/>
      <c r="D7" s="12"/>
      <c r="E7" s="11"/>
      <c r="F7" s="12"/>
    </row>
    <row r="8" spans="1:8" ht="18.75" customHeight="1" x14ac:dyDescent="0.25">
      <c r="C8" s="14"/>
      <c r="D8" s="12"/>
      <c r="E8" s="11"/>
      <c r="F8" s="12"/>
    </row>
    <row r="9" spans="1:8" ht="18.75" customHeight="1" x14ac:dyDescent="0.25">
      <c r="C9" s="14"/>
      <c r="D9" s="12"/>
      <c r="E9" s="11"/>
      <c r="F9" s="12"/>
    </row>
    <row r="10" spans="1:8" x14ac:dyDescent="0.25">
      <c r="C10" s="14"/>
      <c r="D10" s="12"/>
      <c r="E10" s="11"/>
      <c r="F10" s="12"/>
    </row>
    <row r="11" spans="1:8" ht="42.75" customHeight="1" thickBot="1" x14ac:dyDescent="1">
      <c r="A11" s="12"/>
      <c r="B11" s="43">
        <f>ValNetă</f>
        <v>159600</v>
      </c>
      <c r="C11" s="18"/>
      <c r="D11" s="44">
        <f>TotalActive</f>
        <v>380800</v>
      </c>
      <c r="E11" s="15"/>
      <c r="F11" s="13"/>
      <c r="G11" s="44">
        <f>TotalPasive</f>
        <v>221200</v>
      </c>
    </row>
    <row r="12" spans="1:8" ht="33.75" customHeight="1" x14ac:dyDescent="0.5">
      <c r="B12" s="26" t="s">
        <v>61</v>
      </c>
      <c r="C12" s="21"/>
      <c r="D12" s="29" t="s">
        <v>40</v>
      </c>
      <c r="E12" s="19"/>
      <c r="F12" s="16"/>
      <c r="G12" s="29" t="s">
        <v>44</v>
      </c>
    </row>
    <row r="13" spans="1:8" ht="30.75" customHeight="1" thickBot="1" x14ac:dyDescent="0.35">
      <c r="C13" s="14"/>
      <c r="D13" s="45" t="s">
        <v>14</v>
      </c>
      <c r="E13" s="22"/>
      <c r="F13" s="23"/>
      <c r="G13" s="45" t="s">
        <v>17</v>
      </c>
    </row>
    <row r="14" spans="1:8" ht="30.75" customHeight="1" thickBot="1" x14ac:dyDescent="0.35">
      <c r="C14" s="14"/>
      <c r="D14" s="46" t="s">
        <v>46</v>
      </c>
      <c r="E14" s="22"/>
      <c r="F14" s="23"/>
      <c r="G14" s="45" t="s">
        <v>18</v>
      </c>
    </row>
    <row r="15" spans="1:8" ht="30.75" customHeight="1" thickBot="1" x14ac:dyDescent="0.35">
      <c r="C15" s="14"/>
      <c r="D15" s="46" t="s">
        <v>15</v>
      </c>
      <c r="E15" s="22"/>
      <c r="F15" s="23"/>
      <c r="G15" s="24"/>
    </row>
    <row r="16" spans="1:8" ht="30.75" customHeight="1" thickBot="1" x14ac:dyDescent="0.35">
      <c r="C16" s="14"/>
      <c r="D16" s="46" t="s">
        <v>16</v>
      </c>
      <c r="E16" s="22"/>
      <c r="F16" s="23"/>
      <c r="G16" s="24"/>
    </row>
    <row r="17" spans="3:6" ht="24.75" customHeight="1" x14ac:dyDescent="0.3">
      <c r="C17" s="14"/>
      <c r="D17" s="17"/>
      <c r="E17" s="20"/>
      <c r="F17" s="17"/>
    </row>
    <row r="18" spans="3:6" ht="24.75" customHeight="1" x14ac:dyDescent="0.3">
      <c r="C18" s="14"/>
      <c r="D18" s="17"/>
      <c r="E18" s="20"/>
      <c r="F18" s="17"/>
    </row>
    <row r="19" spans="3:6" ht="18.75" customHeight="1" x14ac:dyDescent="0.25">
      <c r="C19" s="14"/>
      <c r="D19" s="12"/>
      <c r="E19" s="11"/>
      <c r="F19" s="12"/>
    </row>
  </sheetData>
  <printOptions horizontalCentered="1"/>
  <pageMargins left="0.5" right="0.5" top="0.5" bottom="0.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2:J26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48.5703125" style="1" customWidth="1"/>
    <col min="3" max="3" width="2.7109375" customWidth="1"/>
    <col min="4" max="4" width="39.85546875" customWidth="1"/>
    <col min="5" max="5" width="17.28515625" customWidth="1"/>
    <col min="6" max="6" width="5.5703125" customWidth="1"/>
    <col min="7" max="7" width="2.7109375" customWidth="1"/>
    <col min="8" max="8" width="26.140625" customWidth="1"/>
    <col min="9" max="9" width="15.7109375" customWidth="1"/>
    <col min="10" max="10" width="2.42578125" customWidth="1"/>
    <col min="12" max="12" width="8" customWidth="1"/>
  </cols>
  <sheetData>
    <row r="2" spans="2:10" ht="28.5" customHeight="1" thickBot="1" x14ac:dyDescent="0.5">
      <c r="B2" s="35" t="s">
        <v>42</v>
      </c>
      <c r="C2" s="7"/>
      <c r="D2" s="7"/>
      <c r="E2" s="7"/>
      <c r="F2" s="7"/>
      <c r="G2" s="8"/>
      <c r="H2" s="28" t="s">
        <v>41</v>
      </c>
      <c r="I2" s="9"/>
      <c r="J2" t="s">
        <v>25</v>
      </c>
    </row>
    <row r="3" spans="2:10" ht="34.5" customHeight="1" thickTop="1" x14ac:dyDescent="0.25"/>
    <row r="4" spans="2:10" ht="18.75" customHeight="1" x14ac:dyDescent="0.25">
      <c r="C4" s="30" t="s">
        <v>25</v>
      </c>
      <c r="D4" s="30" t="s">
        <v>14</v>
      </c>
      <c r="E4" s="31" t="s">
        <v>26</v>
      </c>
      <c r="G4" s="30" t="s">
        <v>25</v>
      </c>
      <c r="H4" s="30" t="s">
        <v>16</v>
      </c>
      <c r="I4" s="31" t="s">
        <v>26</v>
      </c>
    </row>
    <row r="5" spans="2:10" ht="18.75" customHeight="1" x14ac:dyDescent="0.25">
      <c r="C5" s="30"/>
      <c r="D5" s="30" t="s">
        <v>19</v>
      </c>
      <c r="E5" s="32">
        <v>2000</v>
      </c>
      <c r="G5" s="30"/>
      <c r="H5" s="30" t="s">
        <v>54</v>
      </c>
      <c r="I5" s="32">
        <v>233000</v>
      </c>
    </row>
    <row r="6" spans="2:10" ht="18.75" customHeight="1" x14ac:dyDescent="0.25">
      <c r="C6" s="30"/>
      <c r="D6" s="30" t="s">
        <v>20</v>
      </c>
      <c r="E6" s="32">
        <v>2500</v>
      </c>
      <c r="G6" s="30"/>
      <c r="H6" s="30" t="s">
        <v>55</v>
      </c>
      <c r="I6" s="32"/>
    </row>
    <row r="7" spans="2:10" ht="18.75" customHeight="1" x14ac:dyDescent="0.25">
      <c r="C7" s="30"/>
      <c r="D7" s="30" t="s">
        <v>21</v>
      </c>
      <c r="E7" s="32">
        <v>4000</v>
      </c>
      <c r="G7" s="30"/>
      <c r="H7" s="30" t="s">
        <v>53</v>
      </c>
      <c r="I7" s="32"/>
    </row>
    <row r="8" spans="2:10" ht="18.75" customHeight="1" x14ac:dyDescent="0.25">
      <c r="C8" s="30"/>
      <c r="D8" s="30" t="s">
        <v>47</v>
      </c>
      <c r="E8" s="32">
        <v>3300</v>
      </c>
      <c r="G8" s="30"/>
      <c r="H8" s="30" t="s">
        <v>27</v>
      </c>
      <c r="I8" s="32">
        <v>32000</v>
      </c>
    </row>
    <row r="9" spans="2:10" ht="18.75" customHeight="1" x14ac:dyDescent="0.25">
      <c r="C9" s="30"/>
      <c r="D9" s="30" t="s">
        <v>48</v>
      </c>
      <c r="E9" s="32">
        <v>7000</v>
      </c>
      <c r="G9" s="30"/>
      <c r="H9" s="30" t="s">
        <v>28</v>
      </c>
      <c r="I9" s="32">
        <v>10000</v>
      </c>
    </row>
    <row r="10" spans="2:10" ht="18.75" customHeight="1" x14ac:dyDescent="0.25">
      <c r="C10" s="30"/>
      <c r="D10" s="30" t="s">
        <v>22</v>
      </c>
      <c r="E10" s="32"/>
      <c r="G10" s="30"/>
      <c r="H10" s="30" t="s">
        <v>56</v>
      </c>
      <c r="I10" s="32"/>
    </row>
    <row r="11" spans="2:10" ht="18.75" customHeight="1" x14ac:dyDescent="0.25">
      <c r="C11" s="30"/>
      <c r="D11" s="30" t="s">
        <v>23</v>
      </c>
      <c r="E11" s="32"/>
      <c r="G11" s="30"/>
      <c r="H11" s="30" t="s">
        <v>29</v>
      </c>
      <c r="I11" s="32">
        <v>1500</v>
      </c>
    </row>
    <row r="12" spans="2:10" ht="18.75" customHeight="1" x14ac:dyDescent="0.25">
      <c r="B12" s="54">
        <f>TotalActive</f>
        <v>380800</v>
      </c>
      <c r="C12" s="30"/>
      <c r="D12" s="30" t="s">
        <v>49</v>
      </c>
      <c r="E12" s="32">
        <v>24500</v>
      </c>
      <c r="I12" s="38"/>
    </row>
    <row r="13" spans="2:10" ht="18.75" customHeight="1" x14ac:dyDescent="0.25">
      <c r="B13" s="54"/>
      <c r="C13" s="41"/>
      <c r="D13" s="41" t="s">
        <v>24</v>
      </c>
      <c r="E13" s="42">
        <f>SUBTOTAL(109,tblNumerar[VALOARE])</f>
        <v>43300</v>
      </c>
      <c r="G13" s="41"/>
      <c r="H13" s="41" t="s">
        <v>24</v>
      </c>
      <c r="I13" s="42">
        <f>SUBTOTAL(109,tblPersonal[VALOARE])</f>
        <v>276500</v>
      </c>
    </row>
    <row r="14" spans="2:10" ht="18.75" customHeight="1" x14ac:dyDescent="0.25">
      <c r="B14" s="55" t="s">
        <v>40</v>
      </c>
      <c r="C14" s="36"/>
      <c r="D14" s="36"/>
      <c r="E14" s="37"/>
      <c r="G14" s="36"/>
      <c r="H14" s="36"/>
      <c r="I14" s="37"/>
    </row>
    <row r="15" spans="2:10" ht="18.75" customHeight="1" x14ac:dyDescent="0.25">
      <c r="B15" s="55"/>
      <c r="C15" s="53"/>
      <c r="D15" s="53"/>
      <c r="E15" s="53"/>
      <c r="G15" s="53"/>
      <c r="H15" s="53"/>
      <c r="I15" s="53"/>
    </row>
    <row r="16" spans="2:10" ht="18.75" customHeight="1" x14ac:dyDescent="0.25">
      <c r="B16" s="10"/>
    </row>
    <row r="17" spans="2:9" ht="18.75" customHeight="1" x14ac:dyDescent="0.25">
      <c r="B17" s="6"/>
      <c r="C17" s="30" t="s">
        <v>25</v>
      </c>
      <c r="D17" s="30" t="s">
        <v>46</v>
      </c>
      <c r="E17" s="31" t="s">
        <v>26</v>
      </c>
      <c r="G17" s="30" t="s">
        <v>25</v>
      </c>
      <c r="H17" s="30" t="s">
        <v>15</v>
      </c>
      <c r="I17" s="31" t="s">
        <v>26</v>
      </c>
    </row>
    <row r="18" spans="2:9" ht="18.75" customHeight="1" x14ac:dyDescent="0.25">
      <c r="C18" s="30"/>
      <c r="D18" s="30" t="s">
        <v>50</v>
      </c>
      <c r="E18" s="32">
        <v>15000</v>
      </c>
      <c r="G18" s="30"/>
      <c r="H18" s="30" t="s">
        <v>32</v>
      </c>
      <c r="I18" s="32"/>
    </row>
    <row r="19" spans="2:9" ht="18.75" customHeight="1" x14ac:dyDescent="0.25">
      <c r="C19" s="30"/>
      <c r="D19" s="30" t="s">
        <v>30</v>
      </c>
      <c r="E19" s="32"/>
      <c r="G19" s="30"/>
      <c r="H19" s="30" t="s">
        <v>33</v>
      </c>
      <c r="I19" s="32"/>
    </row>
    <row r="20" spans="2:9" ht="18.75" customHeight="1" x14ac:dyDescent="0.25">
      <c r="C20" s="30"/>
      <c r="D20" s="30" t="s">
        <v>51</v>
      </c>
      <c r="E20" s="32"/>
      <c r="G20" s="30"/>
      <c r="H20" s="30" t="s">
        <v>34</v>
      </c>
      <c r="I20" s="32"/>
    </row>
    <row r="21" spans="2:9" ht="18.75" customHeight="1" x14ac:dyDescent="0.25">
      <c r="C21" s="30"/>
      <c r="D21" s="30" t="s">
        <v>31</v>
      </c>
      <c r="E21" s="32"/>
      <c r="G21" s="30"/>
      <c r="H21" s="30" t="s">
        <v>3</v>
      </c>
      <c r="I21" s="32">
        <v>46000</v>
      </c>
    </row>
    <row r="22" spans="2:9" ht="18.75" customHeight="1" x14ac:dyDescent="0.25">
      <c r="C22" s="30"/>
      <c r="D22" s="30" t="s">
        <v>52</v>
      </c>
      <c r="E22" s="32"/>
      <c r="G22" s="30"/>
      <c r="H22" s="30" t="s">
        <v>4</v>
      </c>
      <c r="I22" s="32"/>
    </row>
    <row r="23" spans="2:9" ht="18.75" customHeight="1" x14ac:dyDescent="0.25">
      <c r="C23" s="30"/>
      <c r="D23" s="30"/>
      <c r="E23" s="32"/>
      <c r="G23" s="30"/>
      <c r="H23" s="30" t="s">
        <v>5</v>
      </c>
      <c r="I23" s="32"/>
    </row>
    <row r="24" spans="2:9" ht="18.75" customHeight="1" x14ac:dyDescent="0.25">
      <c r="C24" s="41"/>
      <c r="D24" s="41" t="s">
        <v>24</v>
      </c>
      <c r="E24" s="42">
        <f>SUBTOTAL(109,tblInvestiții[VALOARE])</f>
        <v>15000</v>
      </c>
      <c r="G24" s="41"/>
      <c r="H24" s="41" t="s">
        <v>24</v>
      </c>
      <c r="I24" s="52">
        <f>SUBTOTAL(109,tblPensie[VALOARE])</f>
        <v>46000</v>
      </c>
    </row>
    <row r="25" spans="2:9" ht="18.75" customHeight="1" x14ac:dyDescent="0.25">
      <c r="C25" s="33"/>
      <c r="D25" s="33"/>
      <c r="E25" s="34"/>
      <c r="G25" s="33"/>
      <c r="H25" s="33"/>
      <c r="I25" s="34"/>
    </row>
    <row r="26" spans="2:9" ht="18.75" customHeight="1" x14ac:dyDescent="0.25">
      <c r="C26" s="53"/>
      <c r="D26" s="53"/>
      <c r="E26" s="53"/>
      <c r="G26" s="53"/>
      <c r="H26" s="53"/>
      <c r="I26" s="53"/>
    </row>
  </sheetData>
  <mergeCells count="6">
    <mergeCell ref="G26:I26"/>
    <mergeCell ref="B12:B13"/>
    <mergeCell ref="B14:B15"/>
    <mergeCell ref="C15:E15"/>
    <mergeCell ref="G15:I15"/>
    <mergeCell ref="C26:E26"/>
  </mergeCells>
  <printOptions horizontalCentered="1"/>
  <pageMargins left="0.7" right="0.7" top="0.75" bottom="0.75" header="0.3" footer="0.3"/>
  <pageSetup paperSize="9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A1:J15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48.5703125" customWidth="1"/>
    <col min="3" max="3" width="2.7109375" customWidth="1"/>
    <col min="4" max="4" width="29.140625" customWidth="1"/>
    <col min="5" max="5" width="14.7109375" customWidth="1"/>
    <col min="6" max="6" width="5.5703125" customWidth="1"/>
    <col min="7" max="7" width="2.7109375" customWidth="1"/>
    <col min="8" max="8" width="28.28515625" customWidth="1"/>
    <col min="9" max="9" width="16.85546875" customWidth="1"/>
    <col min="10" max="10" width="2.42578125" customWidth="1"/>
    <col min="17" max="17" width="21.7109375" customWidth="1"/>
  </cols>
  <sheetData>
    <row r="1" spans="1:10" ht="18.75" customHeight="1" x14ac:dyDescent="0.25">
      <c r="A1" s="39"/>
    </row>
    <row r="2" spans="1:10" ht="28.5" customHeight="1" thickBot="1" x14ac:dyDescent="0.5">
      <c r="B2" s="35" t="s">
        <v>43</v>
      </c>
      <c r="C2" s="7"/>
      <c r="D2" s="7"/>
      <c r="E2" s="9"/>
      <c r="F2" s="7"/>
      <c r="G2" s="25"/>
      <c r="H2" s="28" t="s">
        <v>41</v>
      </c>
      <c r="I2" s="7"/>
      <c r="J2" t="s">
        <v>25</v>
      </c>
    </row>
    <row r="3" spans="1:10" ht="34.5" customHeight="1" thickTop="1" x14ac:dyDescent="0.25">
      <c r="B3" s="1"/>
    </row>
    <row r="4" spans="1:10" ht="18.75" customHeight="1" x14ac:dyDescent="0.25">
      <c r="C4" s="30" t="s">
        <v>25</v>
      </c>
      <c r="D4" s="30" t="s">
        <v>17</v>
      </c>
      <c r="E4" s="31" t="s">
        <v>35</v>
      </c>
      <c r="G4" s="30" t="s">
        <v>25</v>
      </c>
      <c r="H4" s="30" t="s">
        <v>18</v>
      </c>
      <c r="I4" s="31" t="s">
        <v>35</v>
      </c>
    </row>
    <row r="5" spans="1:10" ht="18.75" customHeight="1" x14ac:dyDescent="0.25">
      <c r="C5" s="30"/>
      <c r="D5" s="30" t="s">
        <v>57</v>
      </c>
      <c r="E5" s="32">
        <v>1200</v>
      </c>
      <c r="G5" s="30"/>
      <c r="H5" s="30" t="s">
        <v>7</v>
      </c>
      <c r="I5" s="32">
        <v>14500</v>
      </c>
    </row>
    <row r="6" spans="1:10" ht="18.75" customHeight="1" x14ac:dyDescent="0.25">
      <c r="C6" s="30"/>
      <c r="D6" s="30" t="s">
        <v>36</v>
      </c>
      <c r="E6" s="32">
        <v>3000</v>
      </c>
      <c r="G6" s="30"/>
      <c r="H6" s="30" t="s">
        <v>8</v>
      </c>
      <c r="I6" s="32"/>
    </row>
    <row r="7" spans="1:10" ht="18.75" customHeight="1" x14ac:dyDescent="0.25">
      <c r="C7" s="30"/>
      <c r="D7" s="30" t="s">
        <v>37</v>
      </c>
      <c r="E7" s="32">
        <v>17500</v>
      </c>
      <c r="G7" s="30"/>
      <c r="H7" s="30" t="s">
        <v>9</v>
      </c>
      <c r="I7" s="32"/>
    </row>
    <row r="8" spans="1:10" ht="18.75" customHeight="1" x14ac:dyDescent="0.25">
      <c r="C8" s="30"/>
      <c r="D8" s="30" t="s">
        <v>38</v>
      </c>
      <c r="E8" s="32"/>
      <c r="G8" s="30"/>
      <c r="H8" s="30" t="s">
        <v>10</v>
      </c>
      <c r="I8" s="32">
        <v>144000</v>
      </c>
    </row>
    <row r="9" spans="1:10" ht="18.75" customHeight="1" x14ac:dyDescent="0.25">
      <c r="C9" s="30"/>
      <c r="D9" s="30" t="s">
        <v>58</v>
      </c>
      <c r="E9" s="32"/>
      <c r="G9" s="30"/>
      <c r="H9" s="30" t="s">
        <v>11</v>
      </c>
      <c r="I9" s="32">
        <v>21000</v>
      </c>
    </row>
    <row r="10" spans="1:10" ht="18.75" customHeight="1" x14ac:dyDescent="0.25">
      <c r="C10" s="30"/>
      <c r="D10" s="30" t="s">
        <v>59</v>
      </c>
      <c r="E10" s="32">
        <v>8000</v>
      </c>
      <c r="G10" s="30"/>
      <c r="H10" s="30" t="s">
        <v>12</v>
      </c>
      <c r="I10" s="32"/>
    </row>
    <row r="11" spans="1:10" ht="18.75" customHeight="1" x14ac:dyDescent="0.25">
      <c r="C11" s="30"/>
      <c r="D11" s="30" t="s">
        <v>39</v>
      </c>
      <c r="E11" s="32">
        <v>6000</v>
      </c>
      <c r="G11" s="30"/>
      <c r="H11" s="30" t="s">
        <v>60</v>
      </c>
      <c r="I11" s="32">
        <v>4000</v>
      </c>
    </row>
    <row r="12" spans="1:10" ht="18.75" customHeight="1" x14ac:dyDescent="0.25">
      <c r="B12" s="54">
        <f>TotalPasive</f>
        <v>221200</v>
      </c>
      <c r="E12" s="38"/>
      <c r="G12" s="30"/>
      <c r="H12" s="30" t="s">
        <v>6</v>
      </c>
      <c r="I12" s="32">
        <v>2000</v>
      </c>
    </row>
    <row r="13" spans="1:10" ht="18.75" customHeight="1" x14ac:dyDescent="0.25">
      <c r="B13" s="54"/>
      <c r="C13" s="40"/>
      <c r="D13" s="41" t="s">
        <v>24</v>
      </c>
      <c r="E13" s="42">
        <f>SUBTOTAL(109,tblNesecurizat[DATORIE])</f>
        <v>35700</v>
      </c>
      <c r="G13" s="40"/>
      <c r="H13" s="41" t="s">
        <v>24</v>
      </c>
      <c r="I13" s="42">
        <f>SUBTOTAL(109,tblSecurizat[DATORIE])</f>
        <v>185500</v>
      </c>
    </row>
    <row r="14" spans="1:10" ht="18.75" customHeight="1" x14ac:dyDescent="0.25">
      <c r="B14" s="55" t="s">
        <v>44</v>
      </c>
      <c r="C14" s="30"/>
      <c r="D14" s="33"/>
      <c r="E14" s="34"/>
      <c r="G14" s="30"/>
      <c r="H14" s="33"/>
      <c r="I14" s="34"/>
    </row>
    <row r="15" spans="1:10" ht="18.75" customHeight="1" x14ac:dyDescent="0.25">
      <c r="B15" s="55"/>
    </row>
  </sheetData>
  <mergeCells count="2">
    <mergeCell ref="B12:B13"/>
    <mergeCell ref="B14:B15"/>
  </mergeCells>
  <printOptions horizontalCentered="1"/>
  <pageMargins left="0.7" right="0.7" top="0.75" bottom="0.75" header="0.3" footer="0.3"/>
  <pageSetup paperSize="9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4"/>
  <sheetViews>
    <sheetView workbookViewId="0"/>
  </sheetViews>
  <sheetFormatPr defaultColWidth="6.5703125" defaultRowHeight="12.75" x14ac:dyDescent="0.25"/>
  <cols>
    <col min="2" max="2" width="15.85546875" customWidth="1"/>
    <col min="3" max="3" width="24.5703125" customWidth="1"/>
  </cols>
  <sheetData>
    <row r="2" spans="2:3" x14ac:dyDescent="0.25">
      <c r="B2" t="s">
        <v>13</v>
      </c>
    </row>
    <row r="11" spans="2:3" ht="15.75" x14ac:dyDescent="0.3">
      <c r="B11" s="5" t="str">
        <f>tblNumerar[[#Headers],[NUMERAR]]</f>
        <v>NUMERAR</v>
      </c>
      <c r="C11" s="47">
        <f>SUM(tblNumerar[VALOARE])</f>
        <v>43300</v>
      </c>
    </row>
    <row r="12" spans="2:3" ht="15.75" x14ac:dyDescent="0.3">
      <c r="B12" s="5" t="str">
        <f>tblInvestiții[[#Headers],[INVESTIȚII]]</f>
        <v>INVESTIȚII</v>
      </c>
      <c r="C12" s="47">
        <f>SUM(tblInvestiții[VALOARE])</f>
        <v>15000</v>
      </c>
    </row>
    <row r="13" spans="2:3" ht="15.75" x14ac:dyDescent="0.3">
      <c r="B13" s="5" t="str">
        <f>tblPensie[[#Headers],[PENSIE]]</f>
        <v>PENSIE</v>
      </c>
      <c r="C13" s="47">
        <f>SUM(tblPensie[VALOARE])</f>
        <v>46000</v>
      </c>
    </row>
    <row r="14" spans="2:3" ht="15.75" x14ac:dyDescent="0.3">
      <c r="B14" s="5" t="str">
        <f>tblPersonal[[#Headers],[PERSONAL]]</f>
        <v>PERSONAL</v>
      </c>
      <c r="C14" s="47">
        <f>SUM(tblPersonal[VALOARE])</f>
        <v>276500</v>
      </c>
    </row>
    <row r="15" spans="2:3" ht="15.75" x14ac:dyDescent="0.3">
      <c r="B15" s="3" t="s">
        <v>0</v>
      </c>
      <c r="C15" s="48">
        <f>SUM(tblNumerar[VALOARE],tblInvestiții[VALOARE],tblPensie[VALOARE],tblPersonal[VALOARE])</f>
        <v>380800</v>
      </c>
    </row>
    <row r="16" spans="2:3" x14ac:dyDescent="0.25">
      <c r="C16" s="49"/>
    </row>
    <row r="17" spans="2:3" x14ac:dyDescent="0.25">
      <c r="C17" s="49"/>
    </row>
    <row r="18" spans="2:3" ht="15.75" x14ac:dyDescent="0.3">
      <c r="B18" s="5" t="str">
        <f>tblNesecurizat[[#Headers],[NESIGUR]]</f>
        <v>NESIGUR</v>
      </c>
      <c r="C18" s="47">
        <f>SUM(tblNesecurizat[DATORIE])</f>
        <v>35700</v>
      </c>
    </row>
    <row r="19" spans="2:3" ht="15.75" x14ac:dyDescent="0.3">
      <c r="B19" s="5" t="str">
        <f>tblSecurizat[[#Headers],[SIGUR]]</f>
        <v>SIGUR</v>
      </c>
      <c r="C19" s="47">
        <f>SUM(tblSecurizat[DATORIE])</f>
        <v>185500</v>
      </c>
    </row>
    <row r="20" spans="2:3" ht="15.75" x14ac:dyDescent="0.3">
      <c r="B20" s="3" t="s">
        <v>1</v>
      </c>
      <c r="C20" s="48">
        <f>SUM(tblNesecurizat[DATORIE],tblSecurizat[DATORIE])</f>
        <v>221200</v>
      </c>
    </row>
    <row r="21" spans="2:3" x14ac:dyDescent="0.25">
      <c r="C21" s="49"/>
    </row>
    <row r="22" spans="2:3" x14ac:dyDescent="0.25">
      <c r="B22" s="2"/>
      <c r="C22" s="50"/>
    </row>
    <row r="23" spans="2:3" ht="15.75" x14ac:dyDescent="0.3">
      <c r="B23" s="4" t="s">
        <v>2</v>
      </c>
      <c r="C23" s="51">
        <f>C15-C20</f>
        <v>159600</v>
      </c>
    </row>
    <row r="24" spans="2:3" x14ac:dyDescent="0.25">
      <c r="C24" s="3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f237c1f-e9f7-4812-a5e3-e7fff9ac6432">english</DirectSourceMarket>
    <ApprovalStatus xmlns="cf237c1f-e9f7-4812-a5e3-e7fff9ac6432">InProgress</ApprovalStatus>
    <MarketSpecific xmlns="cf237c1f-e9f7-4812-a5e3-e7fff9ac6432">false</MarketSpecific>
    <LocComments xmlns="cf237c1f-e9f7-4812-a5e3-e7fff9ac6432" xsi:nil="true"/>
    <ThumbnailAssetId xmlns="cf237c1f-e9f7-4812-a5e3-e7fff9ac6432" xsi:nil="true"/>
    <PrimaryImageGen xmlns="cf237c1f-e9f7-4812-a5e3-e7fff9ac6432">true</PrimaryImageGen>
    <LegacyData xmlns="cf237c1f-e9f7-4812-a5e3-e7fff9ac6432" xsi:nil="true"/>
    <LocRecommendedHandoff xmlns="cf237c1f-e9f7-4812-a5e3-e7fff9ac6432" xsi:nil="true"/>
    <BusinessGroup xmlns="cf237c1f-e9f7-4812-a5e3-e7fff9ac6432" xsi:nil="true"/>
    <BlockPublish xmlns="cf237c1f-e9f7-4812-a5e3-e7fff9ac6432">false</BlockPublish>
    <TPFriendlyName xmlns="cf237c1f-e9f7-4812-a5e3-e7fff9ac6432" xsi:nil="true"/>
    <NumericId xmlns="cf237c1f-e9f7-4812-a5e3-e7fff9ac6432" xsi:nil="true"/>
    <APEditor xmlns="cf237c1f-e9f7-4812-a5e3-e7fff9ac6432">
      <UserInfo>
        <DisplayName/>
        <AccountId xsi:nil="true"/>
        <AccountType/>
      </UserInfo>
    </APEditor>
    <SourceTitle xmlns="cf237c1f-e9f7-4812-a5e3-e7fff9ac6432" xsi:nil="true"/>
    <OpenTemplate xmlns="cf237c1f-e9f7-4812-a5e3-e7fff9ac6432">true</OpenTemplate>
    <UALocComments xmlns="cf237c1f-e9f7-4812-a5e3-e7fff9ac6432" xsi:nil="true"/>
    <ParentAssetId xmlns="cf237c1f-e9f7-4812-a5e3-e7fff9ac6432" xsi:nil="true"/>
    <IntlLangReviewDate xmlns="cf237c1f-e9f7-4812-a5e3-e7fff9ac6432" xsi:nil="true"/>
    <FeatureTagsTaxHTField0 xmlns="cf237c1f-e9f7-4812-a5e3-e7fff9ac6432">
      <Terms xmlns="http://schemas.microsoft.com/office/infopath/2007/PartnerControls"/>
    </FeatureTagsTaxHTField0>
    <PublishStatusLookup xmlns="cf237c1f-e9f7-4812-a5e3-e7fff9ac6432">
      <Value>235391</Value>
    </PublishStatusLookup>
    <Providers xmlns="cf237c1f-e9f7-4812-a5e3-e7fff9ac6432" xsi:nil="true"/>
    <MachineTranslated xmlns="cf237c1f-e9f7-4812-a5e3-e7fff9ac6432">false</MachineTranslated>
    <OriginalSourceMarket xmlns="cf237c1f-e9f7-4812-a5e3-e7fff9ac6432">english</OriginalSourceMarket>
    <APDescription xmlns="cf237c1f-e9f7-4812-a5e3-e7fff9ac6432">Ever wanted to know how much you're worth? This easy to use template will calculate that for you. Simply input your assets and liabilities and visually see the results.
</APDescription>
    <ClipArtFilename xmlns="cf237c1f-e9f7-4812-a5e3-e7fff9ac6432" xsi:nil="true"/>
    <ContentItem xmlns="cf237c1f-e9f7-4812-a5e3-e7fff9ac6432" xsi:nil="true"/>
    <TPInstallLocation xmlns="cf237c1f-e9f7-4812-a5e3-e7fff9ac6432" xsi:nil="true"/>
    <PublishTargets xmlns="cf237c1f-e9f7-4812-a5e3-e7fff9ac6432">OfficeOnlineVNext</PublishTargets>
    <TimesCloned xmlns="cf237c1f-e9f7-4812-a5e3-e7fff9ac6432" xsi:nil="true"/>
    <AssetStart xmlns="cf237c1f-e9f7-4812-a5e3-e7fff9ac6432">2011-12-14T23:39:00+00:00</AssetStart>
    <Provider xmlns="cf237c1f-e9f7-4812-a5e3-e7fff9ac6432" xsi:nil="true"/>
    <AcquiredFrom xmlns="cf237c1f-e9f7-4812-a5e3-e7fff9ac6432">Internal MS</AcquiredFrom>
    <FriendlyTitle xmlns="cf237c1f-e9f7-4812-a5e3-e7fff9ac6432" xsi:nil="true"/>
    <LastHandOff xmlns="cf237c1f-e9f7-4812-a5e3-e7fff9ac6432" xsi:nil="true"/>
    <TPClientViewer xmlns="cf237c1f-e9f7-4812-a5e3-e7fff9ac6432" xsi:nil="true"/>
    <UACurrentWords xmlns="cf237c1f-e9f7-4812-a5e3-e7fff9ac6432" xsi:nil="true"/>
    <ArtSampleDocs xmlns="cf237c1f-e9f7-4812-a5e3-e7fff9ac6432" xsi:nil="true"/>
    <UALocRecommendation xmlns="cf237c1f-e9f7-4812-a5e3-e7fff9ac6432">Localize</UALocRecommendation>
    <Manager xmlns="cf237c1f-e9f7-4812-a5e3-e7fff9ac6432" xsi:nil="true"/>
    <ShowIn xmlns="cf237c1f-e9f7-4812-a5e3-e7fff9ac6432">Show everywhere</ShowIn>
    <UANotes xmlns="cf237c1f-e9f7-4812-a5e3-e7fff9ac6432" xsi:nil="true"/>
    <TemplateStatus xmlns="cf237c1f-e9f7-4812-a5e3-e7fff9ac6432">Complete</TemplateStatus>
    <InternalTagsTaxHTField0 xmlns="cf237c1f-e9f7-4812-a5e3-e7fff9ac6432">
      <Terms xmlns="http://schemas.microsoft.com/office/infopath/2007/PartnerControls"/>
    </InternalTagsTaxHTField0>
    <CSXHash xmlns="cf237c1f-e9f7-4812-a5e3-e7fff9ac6432" xsi:nil="true"/>
    <Downloads xmlns="cf237c1f-e9f7-4812-a5e3-e7fff9ac6432">0</Downloads>
    <VoteCount xmlns="cf237c1f-e9f7-4812-a5e3-e7fff9ac6432" xsi:nil="true"/>
    <OOCacheId xmlns="cf237c1f-e9f7-4812-a5e3-e7fff9ac6432" xsi:nil="true"/>
    <IsDeleted xmlns="cf237c1f-e9f7-4812-a5e3-e7fff9ac6432">false</IsDeleted>
    <AssetExpire xmlns="cf237c1f-e9f7-4812-a5e3-e7fff9ac6432">2035-01-01T08:00:00+00:00</AssetExpire>
    <DSATActionTaken xmlns="cf237c1f-e9f7-4812-a5e3-e7fff9ac6432" xsi:nil="true"/>
    <CSXSubmissionMarket xmlns="cf237c1f-e9f7-4812-a5e3-e7fff9ac6432" xsi:nil="true"/>
    <TPExecutable xmlns="cf237c1f-e9f7-4812-a5e3-e7fff9ac6432" xsi:nil="true"/>
    <SubmitterId xmlns="cf237c1f-e9f7-4812-a5e3-e7fff9ac6432" xsi:nil="true"/>
    <EditorialTags xmlns="cf237c1f-e9f7-4812-a5e3-e7fff9ac6432" xsi:nil="true"/>
    <ApprovalLog xmlns="cf237c1f-e9f7-4812-a5e3-e7fff9ac6432" xsi:nil="true"/>
    <AssetType xmlns="cf237c1f-e9f7-4812-a5e3-e7fff9ac6432">TP</AssetType>
    <BugNumber xmlns="cf237c1f-e9f7-4812-a5e3-e7fff9ac6432" xsi:nil="true"/>
    <CSXSubmissionDate xmlns="cf237c1f-e9f7-4812-a5e3-e7fff9ac6432" xsi:nil="true"/>
    <CSXUpdate xmlns="cf237c1f-e9f7-4812-a5e3-e7fff9ac6432">false</CSXUpdate>
    <Milestone xmlns="cf237c1f-e9f7-4812-a5e3-e7fff9ac6432" xsi:nil="true"/>
    <RecommendationsModifier xmlns="cf237c1f-e9f7-4812-a5e3-e7fff9ac6432" xsi:nil="true"/>
    <OriginAsset xmlns="cf237c1f-e9f7-4812-a5e3-e7fff9ac6432" xsi:nil="true"/>
    <TPComponent xmlns="cf237c1f-e9f7-4812-a5e3-e7fff9ac6432" xsi:nil="true"/>
    <AssetId xmlns="cf237c1f-e9f7-4812-a5e3-e7fff9ac6432">TP102802355</AssetId>
    <IntlLocPriority xmlns="cf237c1f-e9f7-4812-a5e3-e7fff9ac6432" xsi:nil="true"/>
    <PolicheckWords xmlns="cf237c1f-e9f7-4812-a5e3-e7fff9ac6432" xsi:nil="true"/>
    <TPLaunchHelpLink xmlns="cf237c1f-e9f7-4812-a5e3-e7fff9ac6432" xsi:nil="true"/>
    <TPApplication xmlns="cf237c1f-e9f7-4812-a5e3-e7fff9ac6432" xsi:nil="true"/>
    <CrawlForDependencies xmlns="cf237c1f-e9f7-4812-a5e3-e7fff9ac6432">false</CrawlForDependencies>
    <HandoffToMSDN xmlns="cf237c1f-e9f7-4812-a5e3-e7fff9ac6432" xsi:nil="true"/>
    <PlannedPubDate xmlns="cf237c1f-e9f7-4812-a5e3-e7fff9ac6432" xsi:nil="true"/>
    <IntlLangReviewer xmlns="cf237c1f-e9f7-4812-a5e3-e7fff9ac6432" xsi:nil="true"/>
    <TrustLevel xmlns="cf237c1f-e9f7-4812-a5e3-e7fff9ac6432">1 Microsoft Managed Content</TrustLevel>
    <LocLastLocAttemptVersionLookup xmlns="cf237c1f-e9f7-4812-a5e3-e7fff9ac6432">712748</LocLastLocAttemptVersionLookup>
    <IsSearchable xmlns="cf237c1f-e9f7-4812-a5e3-e7fff9ac6432">true</IsSearchable>
    <TemplateTemplateType xmlns="cf237c1f-e9f7-4812-a5e3-e7fff9ac6432">Excel 2007 Default</TemplateTemplateType>
    <CampaignTagsTaxHTField0 xmlns="cf237c1f-e9f7-4812-a5e3-e7fff9ac6432">
      <Terms xmlns="http://schemas.microsoft.com/office/infopath/2007/PartnerControls"/>
    </CampaignTagsTaxHTField0>
    <TPNamespace xmlns="cf237c1f-e9f7-4812-a5e3-e7fff9ac6432" xsi:nil="true"/>
    <TaxCatchAll xmlns="cf237c1f-e9f7-4812-a5e3-e7fff9ac6432"/>
    <Markets xmlns="cf237c1f-e9f7-4812-a5e3-e7fff9ac6432"/>
    <UAProjectedTotalWords xmlns="cf237c1f-e9f7-4812-a5e3-e7fff9ac6432" xsi:nil="true"/>
    <IntlLangReview xmlns="cf237c1f-e9f7-4812-a5e3-e7fff9ac6432">false</IntlLangReview>
    <OutputCachingOn xmlns="cf237c1f-e9f7-4812-a5e3-e7fff9ac6432">false</OutputCachingOn>
    <APAuthor xmlns="cf237c1f-e9f7-4812-a5e3-e7fff9ac6432">
      <UserInfo>
        <DisplayName>REDMOND\v-aptall</DisplayName>
        <AccountId>2566</AccountId>
        <AccountType/>
      </UserInfo>
    </APAuthor>
    <LocManualTestRequired xmlns="cf237c1f-e9f7-4812-a5e3-e7fff9ac6432">false</LocManualTestRequired>
    <TPCommandLine xmlns="cf237c1f-e9f7-4812-a5e3-e7fff9ac6432" xsi:nil="true"/>
    <TPAppVersion xmlns="cf237c1f-e9f7-4812-a5e3-e7fff9ac6432" xsi:nil="true"/>
    <EditorialStatus xmlns="cf237c1f-e9f7-4812-a5e3-e7fff9ac6432">Complete</EditorialStatus>
    <LastModifiedDateTime xmlns="cf237c1f-e9f7-4812-a5e3-e7fff9ac6432" xsi:nil="true"/>
    <ScenarioTagsTaxHTField0 xmlns="cf237c1f-e9f7-4812-a5e3-e7fff9ac6432">
      <Terms xmlns="http://schemas.microsoft.com/office/infopath/2007/PartnerControls"/>
    </ScenarioTagsTaxHTField0>
    <OriginalRelease xmlns="cf237c1f-e9f7-4812-a5e3-e7fff9ac6432">14</OriginalRelease>
    <TPLaunchHelpLinkType xmlns="cf237c1f-e9f7-4812-a5e3-e7fff9ac6432">Template</TPLaunchHelpLinkType>
    <LocalizationTagsTaxHTField0 xmlns="cf237c1f-e9f7-4812-a5e3-e7fff9ac6432">
      <Terms xmlns="http://schemas.microsoft.com/office/infopath/2007/PartnerControls"/>
    </LocalizationTagsTaxHTField0>
    <LocMarketGroupTiers2 xmlns="cf237c1f-e9f7-4812-a5e3-e7fff9ac6432" xsi:nil="true"/>
  </documentManagement>
</p:properties>
</file>

<file path=customXml/itemProps1.xml><?xml version="1.0" encoding="utf-8"?>
<ds:datastoreItem xmlns:ds="http://schemas.openxmlformats.org/officeDocument/2006/customXml" ds:itemID="{6FBC37D4-54EC-4E80-8052-10A7E9C4D4D3}"/>
</file>

<file path=customXml/itemProps2.xml><?xml version="1.0" encoding="utf-8"?>
<ds:datastoreItem xmlns:ds="http://schemas.openxmlformats.org/officeDocument/2006/customXml" ds:itemID="{031C7428-872F-434A-B4B2-5BCE7263B64F}"/>
</file>

<file path=customXml/itemProps3.xml><?xml version="1.0" encoding="utf-8"?>
<ds:datastoreItem xmlns:ds="http://schemas.openxmlformats.org/officeDocument/2006/customXml" ds:itemID="{F68118F0-35A9-4582-87DB-DC248FAB8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4</vt:i4>
      </vt:variant>
      <vt:variant>
        <vt:lpstr>Zone denumite</vt:lpstr>
      </vt:variant>
      <vt:variant>
        <vt:i4>4</vt:i4>
      </vt:variant>
    </vt:vector>
  </HeadingPairs>
  <TitlesOfParts>
    <vt:vector size="8" baseType="lpstr">
      <vt:lpstr>Tablou de bord</vt:lpstr>
      <vt:lpstr>Active</vt:lpstr>
      <vt:lpstr>Pasive</vt:lpstr>
      <vt:lpstr>calcule</vt:lpstr>
      <vt:lpstr>TotalActive</vt:lpstr>
      <vt:lpstr>TotalPasive</vt:lpstr>
      <vt:lpstr>ValNetă</vt:lpstr>
      <vt:lpstr>'Tablou de bord'!Zonă_Imprimare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2011-09-13T18:49:56Z</dcterms:created>
  <dcterms:modified xsi:type="dcterms:W3CDTF">2013-06-12T08:18:26Z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0x0101000FFA72057F0EFC429FF335CB9960E2CA0400A26729C09131F943A3C8875F9AFFF790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