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~Template\2018_018_WordTech_Accessible_Templates_B10\04_PreDTP_Done\pl-PL\"/>
    </mc:Choice>
  </mc:AlternateContent>
  <bookViews>
    <workbookView xWindow="0" yWindow="0" windowWidth="21600" windowHeight="9510"/>
  </bookViews>
  <sheets>
    <sheet name="Rejestr rachunku bieżącego" sheetId="4" r:id="rId1"/>
  </sheets>
  <definedNames>
    <definedName name="Odnośnik_kategorii" localSheetId="0">Kategorie[Kategoria]</definedName>
    <definedName name="Saldo">IFERROR(Rejestr_rachunku_bieżącego[[#This Row],[Wpłata]]+'Rejestr rachunku bieżącego'!$K1048576-Rejestr_rachunku_bieżącego[[#This Row],[Wypłata]],'Rejestr rachunku bieżącego'!$K1048576)</definedName>
    <definedName name="Saldo_początkowe">IF(ROW()-ROW(Rejestr_rachunku_bieżącego[[#Headers],[Saldo]])=1,IF(AND(ISBLANK(Rejestr_rachunku_bieżącego[[#This Row],[Wypłata]]),ISBLANK(Rejestr_rachunku_bieżącego[[#This Row],[Wpłata]])),"",Rejestr_rachunku_bieżącego[Wpłata]-Rejestr_rachunku_bieżącego[Wypłata]))</definedName>
    <definedName name="Suma_kategorii">IF(Kategorie[[#This Row],[Kategoria]]="Wpłata",Rejestr_rachunku_bieżącego[[#Totals],[Wpłata]],(SUMIF(Rejestr_rachunku_bieżącego[Kategoria],"=" &amp;Kategorie[[#This Row],[Kategoria]],Rejestr_rachunku_bieżącego[Wypłata])))</definedName>
    <definedName name="Transakcje" localSheetId="0">Rejestr_rachunku_bieżącego[#All]</definedName>
    <definedName name="Tytuł_kolumny_1">Rejestr_rachunku_bieżącego[#All]</definedName>
    <definedName name="Tytuł1">Kategorie[#All]</definedName>
  </definedNames>
  <calcPr calcId="162913"/>
</workbook>
</file>

<file path=xl/calcChain.xml><?xml version="1.0" encoding="utf-8"?>
<calcChain xmlns="http://schemas.openxmlformats.org/spreadsheetml/2006/main">
  <c r="K6" i="4" l="1"/>
  <c r="K7" i="4" s="1"/>
  <c r="K8" i="4" s="1"/>
  <c r="K9" i="4" s="1"/>
  <c r="K10" i="4" s="1"/>
  <c r="K11" i="4" s="1"/>
  <c r="K12" i="4" s="1"/>
  <c r="K13" i="4" s="1"/>
  <c r="K14" i="4" s="1"/>
  <c r="K15" i="4" s="1"/>
  <c r="C16" i="4"/>
  <c r="C17" i="4"/>
  <c r="C18" i="4"/>
  <c r="C19" i="4"/>
  <c r="C20" i="4"/>
  <c r="C21" i="4"/>
  <c r="C22" i="4"/>
  <c r="J16" i="4"/>
  <c r="I16" i="4"/>
  <c r="K16" i="4" l="1"/>
  <c r="B3" i="4" s="1"/>
  <c r="C15" i="4"/>
  <c r="F14" i="4"/>
  <c r="F13" i="4"/>
  <c r="F12" i="4"/>
  <c r="F11" i="4"/>
  <c r="F10" i="4"/>
  <c r="F9" i="4"/>
  <c r="F8" i="4"/>
  <c r="F7" i="4"/>
  <c r="F6" i="4"/>
  <c r="F15" i="4"/>
</calcChain>
</file>

<file path=xl/sharedStrings.xml><?xml version="1.0" encoding="utf-8"?>
<sst xmlns="http://schemas.openxmlformats.org/spreadsheetml/2006/main" count="43" uniqueCount="30">
  <si>
    <t>Rejestr rachunku bieżącego</t>
  </si>
  <si>
    <t>W tej komórce wprowadź numer swojego konta</t>
  </si>
  <si>
    <t>Podsumowanie</t>
  </si>
  <si>
    <t>Kategoria</t>
  </si>
  <si>
    <t>Wpłata</t>
  </si>
  <si>
    <t>Karta kredytowa</t>
  </si>
  <si>
    <t>Inwestycja</t>
  </si>
  <si>
    <t>Artykuły spożywcze</t>
  </si>
  <si>
    <t>Usługi komunalne</t>
  </si>
  <si>
    <t>Ubezpieczenie</t>
  </si>
  <si>
    <t>Kredyt hipoteczny</t>
  </si>
  <si>
    <t>Inne</t>
  </si>
  <si>
    <t>Suma</t>
  </si>
  <si>
    <t>Numer transakcji</t>
  </si>
  <si>
    <t>Karta płatnicza</t>
  </si>
  <si>
    <t>Bankomat</t>
  </si>
  <si>
    <t>Sumy</t>
  </si>
  <si>
    <t>Data</t>
  </si>
  <si>
    <t>Opis</t>
  </si>
  <si>
    <t>Saldo początkowe</t>
  </si>
  <si>
    <t>Sklep spożywczy</t>
  </si>
  <si>
    <t>Kredyt hipoteczny na dom</t>
  </si>
  <si>
    <t>Kawiarnia</t>
  </si>
  <si>
    <t>Energia elektryczna i gaz</t>
  </si>
  <si>
    <t>Gotówka</t>
  </si>
  <si>
    <t>Pensja</t>
  </si>
  <si>
    <t>Fundusz inwestycyjny</t>
  </si>
  <si>
    <t>Firma telefoniczna</t>
  </si>
  <si>
    <t>Wypłata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</si>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</sst>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#,##0.00\ &quot;zł&quot;"/>
    <numFmt numFmtId="168" formatCode="#,##0.00\ &quot;zł&quot;;[Red]#,##0.00\ &quot;zł&quot;"/>
  </numFmts>
  <fonts count="9" x14ac:knownFonts="1">
    <font>
      <sz val="11"/>
      <color theme="1"/>
      <name val="Corbel"/>
      <family val="2"/>
      <scheme val="minor"/>
    </font>
    <font>
      <sz val="36"/>
      <color theme="4" tint="-0.24994659260841701"/>
      <name val="Consolas"/>
      <family val="2"/>
      <scheme val="major"/>
    </font>
    <font>
      <i/>
      <sz val="16"/>
      <color theme="4" tint="-0.24994659260841701"/>
      <name val="Corbel"/>
      <family val="2"/>
      <scheme val="minor"/>
    </font>
    <font>
      <sz val="18"/>
      <color theme="1" tint="0.34998626667073579"/>
      <name val="Consolas"/>
      <family val="3"/>
      <scheme val="major"/>
    </font>
    <font>
      <b/>
      <sz val="10"/>
      <color theme="4" tint="-0.499984740745262"/>
      <name val="Corbel"/>
      <family val="2"/>
      <scheme val="minor"/>
    </font>
    <font>
      <b/>
      <sz val="11"/>
      <color theme="0"/>
      <name val="Consolas"/>
      <family val="3"/>
      <scheme val="major"/>
    </font>
    <font>
      <b/>
      <sz val="14"/>
      <color theme="1" tint="0.34998626667073579"/>
      <name val="Consolas"/>
      <family val="3"/>
      <scheme val="major"/>
    </font>
    <font>
      <b/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4">
    <xf numFmtId="0" fontId="0" fillId="0" borderId="0">
      <alignment horizontal="left" wrapText="1"/>
    </xf>
    <xf numFmtId="0" fontId="1" fillId="0" borderId="0" applyNumberFormat="0" applyFill="0" applyBorder="0" applyProtection="0">
      <alignment horizontal="left" indent="8"/>
    </xf>
    <xf numFmtId="0" fontId="3" fillId="0" borderId="0" applyNumberFormat="0" applyFill="0" applyProtection="0">
      <alignment horizontal="left" indent="9"/>
    </xf>
    <xf numFmtId="0" fontId="5" fillId="2" borderId="0" applyNumberFormat="0" applyBorder="0" applyAlignment="0" applyProtection="0">
      <alignment horizontal="left"/>
    </xf>
    <xf numFmtId="0" fontId="6" fillId="0" borderId="0" applyNumberFormat="0" applyFill="0" applyProtection="0">
      <alignment horizontal="center"/>
    </xf>
    <xf numFmtId="0" fontId="2" fillId="0" borderId="0" applyNumberFormat="0" applyFill="0" applyBorder="0" applyProtection="0">
      <alignment horizontal="left" indent="9"/>
    </xf>
    <xf numFmtId="0" fontId="4" fillId="0" borderId="1" applyNumberFormat="0" applyFill="0" applyAlignment="0" applyProtection="0"/>
    <xf numFmtId="168" fontId="8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>
      <alignment horizontal="left"/>
    </xf>
    <xf numFmtId="14" fontId="8" fillId="0" borderId="0" applyFont="0" applyFill="0" applyBorder="0">
      <alignment horizontal="left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ill="0" applyBorder="0" applyProtection="0">
      <alignment horizontal="left"/>
    </xf>
    <xf numFmtId="9" fontId="8" fillId="0" borderId="0" applyFont="0" applyFill="0" applyBorder="0" applyAlignment="0" applyProtection="0"/>
  </cellStyleXfs>
  <cellXfs count="20">
    <xf numFmtId="0" fontId="0" fillId="0" borderId="0" xfId="0">
      <alignment horizontal="left" wrapText="1"/>
    </xf>
    <xf numFmtId="0" fontId="3" fillId="0" borderId="0" xfId="2">
      <alignment horizontal="left" indent="9"/>
    </xf>
    <xf numFmtId="0" fontId="1" fillId="0" borderId="0" xfId="1">
      <alignment horizontal="left" indent="8"/>
    </xf>
    <xf numFmtId="0" fontId="2" fillId="0" borderId="0" xfId="5">
      <alignment horizontal="left" indent="9"/>
    </xf>
    <xf numFmtId="0" fontId="5" fillId="2" borderId="0" xfId="3">
      <alignment horizontal="left"/>
    </xf>
    <xf numFmtId="0" fontId="0" fillId="0" borderId="0" xfId="0" applyFont="1" applyFill="1" applyBorder="1">
      <alignment horizontal="left" wrapText="1"/>
    </xf>
    <xf numFmtId="0" fontId="7" fillId="0" borderId="0" xfId="8" applyFill="1" applyBorder="1" applyAlignment="1">
      <alignment horizontal="left"/>
    </xf>
    <xf numFmtId="0" fontId="7" fillId="0" borderId="0" xfId="8" applyFill="1" applyBorder="1" applyAlignment="1">
      <alignment horizontal="left" wrapText="1"/>
    </xf>
    <xf numFmtId="14" fontId="7" fillId="0" borderId="0" xfId="9" applyFont="1" applyFill="1" applyBorder="1">
      <alignment horizontal="left"/>
    </xf>
    <xf numFmtId="168" fontId="7" fillId="0" borderId="0" xfId="7" applyFont="1" applyFill="1" applyBorder="1">
      <alignment horizontal="right"/>
    </xf>
    <xf numFmtId="0" fontId="7" fillId="0" borderId="0" xfId="8" applyAlignment="1"/>
    <xf numFmtId="166" fontId="5" fillId="2" borderId="0" xfId="3" applyNumberFormat="1" applyAlignment="1">
      <alignment horizontal="right"/>
    </xf>
    <xf numFmtId="0" fontId="0" fillId="0" borderId="0" xfId="0">
      <alignment horizontal="left" wrapText="1"/>
    </xf>
    <xf numFmtId="0" fontId="0" fillId="0" borderId="0" xfId="0" applyAlignment="1">
      <alignment horizontal="left" wrapText="1"/>
    </xf>
    <xf numFmtId="167" fontId="8" fillId="0" borderId="0" xfId="12" applyAlignment="1">
      <alignment horizontal="left"/>
    </xf>
    <xf numFmtId="14" fontId="8" fillId="0" borderId="0" xfId="9" applyFill="1" applyBorder="1" applyAlignment="1">
      <alignment horizontal="left"/>
    </xf>
    <xf numFmtId="168" fontId="0" fillId="0" borderId="0" xfId="7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0" fontId="6" fillId="0" borderId="0" xfId="4">
      <alignment horizontal="center"/>
    </xf>
  </cellXfs>
  <cellStyles count="14">
    <cellStyle name="Data" xfId="9"/>
    <cellStyle name="Dziesiętny" xfId="10" builtinId="3" customBuiltin="1"/>
    <cellStyle name="Dziesiętny [0]" xfId="11" builtinId="6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8" builtinId="19" customBuiltin="1"/>
    <cellStyle name="Normalny" xfId="0" builtinId="0" customBuiltin="1"/>
    <cellStyle name="Procentowy" xfId="13" builtinId="5" customBuiltin="1"/>
    <cellStyle name="Suma" xfId="6" builtinId="25" customBuiltin="1"/>
    <cellStyle name="Tekst objaśnienia" xfId="5" builtinId="53" customBuiltin="1"/>
    <cellStyle name="Tytuł" xfId="1" builtinId="15" customBuiltin="1"/>
    <cellStyle name="Walutowy" xfId="7" builtinId="4" customBuiltin="1"/>
    <cellStyle name="Walutowy [0]" xfId="12" builtinId="7" customBuiltin="1"/>
  </cellStyles>
  <dxfs count="28">
    <dxf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zł&quot;;[Red]#,##0.00\ &quot;zł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.00\ &quot;zł&quot;;[Red]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zł&quot;;[Red]#,##0.00\ &quot;zł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&quot;zł&quot;;[Red]#,##0.00\ &quot;zł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&quot;$&quot;#,##0.00;[Red]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</dxf>
    <dxf>
      <font>
        <color theme="4" tint="-0.499984740745262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4" tint="-0.249977111117893"/>
      </font>
    </dxf>
    <dxf>
      <font>
        <b/>
        <color theme="4" tint="-0.249977111117893"/>
      </font>
    </dxf>
    <dxf>
      <font>
        <b/>
        <i val="0"/>
        <color theme="4" tint="-0.249977111117893"/>
      </font>
      <border>
        <top style="thin">
          <color theme="4"/>
        </top>
      </border>
    </dxf>
    <dxf>
      <font>
        <b/>
        <i val="0"/>
        <color theme="0"/>
      </font>
      <fill>
        <patternFill patternType="solid">
          <fgColor auto="1"/>
          <bgColor theme="4" tint="-0.499984740745262"/>
        </patternFill>
      </fill>
      <border>
        <bottom style="thin">
          <color theme="4"/>
        </bottom>
      </border>
    </dxf>
    <dxf>
      <font>
        <b val="0"/>
        <i val="0"/>
        <color theme="4" tint="-0.499984740745262"/>
      </font>
      <border>
        <top style="thin">
          <color theme="4"/>
        </top>
        <bottom style="thin">
          <color theme="4"/>
        </bottom>
      </border>
    </dxf>
  </dxfs>
  <tableStyles count="2" defaultTableStyle="Rejestr_rachunku_bieżącego" defaultPivotStyle="PivotStyleLight16">
    <tableStyle name="Rejestr_rachunku_bieżącego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Podsumowanie_rejestru_rachunku_bieżącego" pivot="0" count="9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tx1">
                      <a:lumMod val="95000"/>
                      <a:lumOff val="5000"/>
                    </a:schemeClr>
                  </a:solidFill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925696300531629"/>
          <c:y val="0.28771297878283331"/>
          <c:w val="0.47208159641809477"/>
          <c:h val="0.57971180042734149"/>
        </c:manualLayout>
      </c:layout>
      <c:pieChart>
        <c:varyColors val="1"/>
        <c:ser>
          <c:idx val="0"/>
          <c:order val="0"/>
          <c:tx>
            <c:strRef>
              <c:f>'Rejestr rachunku bieżącego'!$C$14</c:f>
              <c:strCache>
                <c:ptCount val="1"/>
                <c:pt idx="0">
                  <c:v>Suma</c:v>
                </c:pt>
              </c:strCache>
            </c:strRef>
          </c:tx>
          <c:dLbls>
            <c:dLbl>
              <c:idx val="4"/>
              <c:layout>
                <c:manualLayout>
                  <c:x val="1.3336166513010667E-2"/>
                  <c:y val="-1.38207223775995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0-4F6D-ADCA-C22ADAF827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'Rejestr rachunku bieżącego'!$B$15:$B$22</c15:sqref>
                  </c15:fullRef>
                </c:ext>
              </c:extLst>
              <c:f>'Rejestr rachunku bieżącego'!$B$16:$B$22</c:f>
              <c:strCache>
                <c:ptCount val="7"/>
                <c:pt idx="0">
                  <c:v>Karta kredytowa</c:v>
                </c:pt>
                <c:pt idx="1">
                  <c:v>Inwestycja</c:v>
                </c:pt>
                <c:pt idx="2">
                  <c:v>Artykuły spożywcze</c:v>
                </c:pt>
                <c:pt idx="3">
                  <c:v>Usługi komunalne</c:v>
                </c:pt>
                <c:pt idx="4">
                  <c:v>Ubezpieczenie</c:v>
                </c:pt>
                <c:pt idx="5">
                  <c:v>Kredyt hipoteczny</c:v>
                </c:pt>
                <c:pt idx="6">
                  <c:v>Inne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'Rejestr rachunku bieżącego'!$C$15:$C$22</c15:sqref>
                  </c15:fullRef>
                </c:ext>
              </c:extLst>
              <c:f>'Rejestr rachunku bieżącego'!$C$16:$C$22</c:f>
              <c:numCache>
                <c:formatCode>#\ ##0.00\ "zł"</c:formatCode>
                <c:ptCount val="7"/>
                <c:pt idx="0">
                  <c:v>936.48</c:v>
                </c:pt>
                <c:pt idx="1">
                  <c:v>200</c:v>
                </c:pt>
                <c:pt idx="2">
                  <c:v>205.61</c:v>
                </c:pt>
                <c:pt idx="3">
                  <c:v>194.20000000000002</c:v>
                </c:pt>
                <c:pt idx="4">
                  <c:v>0</c:v>
                </c:pt>
                <c:pt idx="5">
                  <c:v>961.77</c:v>
                </c:pt>
                <c:pt idx="6">
                  <c:v>53.65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0-4F6D-ADCA-C22ADAF827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442612868400529"/>
          <c:y val="0.14064144883423385"/>
          <c:w val="0.34557384121368173"/>
          <c:h val="0.82235574879233653"/>
        </c:manualLayout>
      </c:layout>
      <c:overlay val="0"/>
      <c:txPr>
        <a:bodyPr/>
        <a:lstStyle/>
        <a:p>
          <a:pPr rtl="0"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</xdr:col>
      <xdr:colOff>520700</xdr:colOff>
      <xdr:row>1</xdr:row>
      <xdr:rowOff>377205</xdr:rowOff>
    </xdr:to>
    <xdr:pic>
      <xdr:nvPicPr>
        <xdr:cNvPr id="2" name="Rejestr rachunku bieżącego" descr="Pióro zawieszone nad rejestrem rachunk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"/>
          <a:ext cx="854075" cy="1228104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</xdr:row>
      <xdr:rowOff>247651</xdr:rowOff>
    </xdr:from>
    <xdr:to>
      <xdr:col>2</xdr:col>
      <xdr:colOff>2000249</xdr:colOff>
      <xdr:row>11</xdr:row>
      <xdr:rowOff>228600</xdr:rowOff>
    </xdr:to>
    <xdr:grpSp>
      <xdr:nvGrpSpPr>
        <xdr:cNvPr id="7" name="Grupa 6" descr="Wykres kołowy przedstawiający kategorie i podział procentowy">
          <a:extLst>
            <a:ext uri="{FF2B5EF4-FFF2-40B4-BE49-F238E27FC236}">
              <a16:creationId xmlns:a16="http://schemas.microsoft.com/office/drawing/2014/main" id="{5C3B8341-0B33-4066-84A0-9E12583F2335}"/>
            </a:ext>
          </a:extLst>
        </xdr:cNvPr>
        <xdr:cNvGrpSpPr/>
      </xdr:nvGrpSpPr>
      <xdr:grpSpPr>
        <a:xfrm>
          <a:off x="444500" y="1857376"/>
          <a:ext cx="4327524" cy="3028949"/>
          <a:chOff x="444500" y="1892301"/>
          <a:chExt cx="3006503" cy="2873376"/>
        </a:xfrm>
      </xdr:grpSpPr>
      <xdr:graphicFrame macro="">
        <xdr:nvGraphicFramePr>
          <xdr:cNvPr id="5" name="Wykres 1" descr="Wykres kołowy przedstawiający kategorie i podział procentowy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44500" y="1892301"/>
          <a:ext cx="2794747" cy="27781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Prostokąt zaokrąglony 5" descr="pole gradientu otaczające wykres kołowy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483643" y="2049115"/>
            <a:ext cx="2967360" cy="2716562"/>
          </a:xfrm>
          <a:prstGeom prst="roundRect">
            <a:avLst>
              <a:gd name="adj" fmla="val 6113"/>
            </a:avLst>
          </a:prstGeom>
          <a:noFill/>
          <a:ln>
            <a:solidFill>
              <a:schemeClr val="bg1">
                <a:lumMod val="95000"/>
              </a:schemeClr>
            </a:solidFill>
          </a:ln>
          <a:effectLst>
            <a:glow rad="63500">
              <a:schemeClr val="bg1">
                <a:lumMod val="95000"/>
                <a:alpha val="40000"/>
              </a:schemeClr>
            </a:glo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 editAs="oneCell">
    <xdr:from>
      <xdr:col>3</xdr:col>
      <xdr:colOff>228601</xdr:colOff>
      <xdr:row>3</xdr:row>
      <xdr:rowOff>219074</xdr:rowOff>
    </xdr:from>
    <xdr:to>
      <xdr:col>11</xdr:col>
      <xdr:colOff>152401</xdr:colOff>
      <xdr:row>22</xdr:row>
      <xdr:rowOff>361948</xdr:rowOff>
    </xdr:to>
    <xdr:sp macro="" textlink="">
      <xdr:nvSpPr>
        <xdr:cNvPr id="8" name="Dowolny kształt 1" descr="Obramowanie otaczające tabelę rejestru rachunku bieżące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67226" y="1828799"/>
          <a:ext cx="12420600" cy="7381874"/>
        </a:xfrm>
        <a:custGeom>
          <a:avLst/>
          <a:gdLst>
            <a:gd name="connsiteX0" fmla="*/ 0 w 6981825"/>
            <a:gd name="connsiteY0" fmla="*/ 2047875 h 2095500"/>
            <a:gd name="connsiteX1" fmla="*/ 0 w 6981825"/>
            <a:gd name="connsiteY1" fmla="*/ 0 h 2095500"/>
            <a:gd name="connsiteX2" fmla="*/ 6981825 w 6981825"/>
            <a:gd name="connsiteY2" fmla="*/ 0 h 2095500"/>
            <a:gd name="connsiteX3" fmla="*/ 6981825 w 6981825"/>
            <a:gd name="connsiteY3" fmla="*/ 2076450 h 2095500"/>
            <a:gd name="connsiteX4" fmla="*/ 6981825 w 6981825"/>
            <a:gd name="connsiteY4" fmla="*/ 2095500 h 209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981825" h="2095500">
              <a:moveTo>
                <a:pt x="0" y="2047875"/>
              </a:moveTo>
              <a:lnTo>
                <a:pt x="0" y="0"/>
              </a:lnTo>
              <a:lnTo>
                <a:pt x="6981825" y="0"/>
              </a:lnTo>
              <a:lnTo>
                <a:pt x="6981825" y="2076450"/>
              </a:lnTo>
              <a:lnTo>
                <a:pt x="6981825" y="2095500"/>
              </a:lnTo>
            </a:path>
          </a:pathLst>
        </a:custGeom>
        <a:ln w="15875">
          <a:gradFill flip="none" rotWithShape="1">
            <a:gsLst>
              <a:gs pos="15000">
                <a:schemeClr val="bg1">
                  <a:lumMod val="85000"/>
                </a:schemeClr>
              </a:gs>
              <a:gs pos="59000">
                <a:schemeClr val="bg1">
                  <a:lumMod val="95000"/>
                </a:schemeClr>
              </a:gs>
              <a:gs pos="93000">
                <a:schemeClr val="bg1"/>
              </a:gs>
            </a:gsLst>
            <a:lin ang="5400000" scaled="1"/>
            <a:tileRect/>
          </a:gra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Rejestr_rachunku_bieżącego" displayName="Rejestr_rachunku_bieżącego" ref="E5:K16" totalsRowCount="1" totalsRowDxfId="11">
  <tableColumns count="7">
    <tableColumn id="1" name="Numer transakcji" totalsRowLabel="Sumy" totalsRowDxfId="10"/>
    <tableColumn id="6" name="Data" totalsRowDxfId="9"/>
    <tableColumn id="7" name="Opis" totalsRowDxfId="8"/>
    <tableColumn id="2" name="Kategoria" totalsRowDxfId="7"/>
    <tableColumn id="3" name="Wypłata" totalsRowFunction="sum" totalsRowDxfId="6"/>
    <tableColumn id="4" name="Wpłata" totalsRowFunction="sum" totalsRowDxfId="5"/>
    <tableColumn id="5" name="Saldo" totalsRowFunction="custom" dataDxfId="4" totalsRowDxfId="3">
      <calculatedColumnFormula>Saldo</calculatedColumnFormula>
      <totalsRowFormula>Rejestr_rachunku_bieżącego[[#Totals],[Wpłata]]-Rejestr_rachunku_bieżącego[[#Totals],[Wypłata]]</totalsRowFormula>
    </tableColumn>
  </tableColumns>
  <tableStyleInfo name="Rejestr_rachunku_bieżąc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umer transakcji, datę, opis, kategorię oraz kwoty wypłat i wpłat. Saldo jest obliczane automatycznie"/>
    </ext>
  </extLst>
</table>
</file>

<file path=xl/tables/table2.xml><?xml version="1.0" encoding="utf-8"?>
<table xmlns="http://schemas.openxmlformats.org/spreadsheetml/2006/main" id="4" name="Kategorie" displayName="Kategorie" ref="B14:C22" totalsRowShown="0" dataDxfId="2">
  <tableColumns count="2">
    <tableColumn id="1" name="Kategoria" dataDxfId="1" dataCellStyle="Normalny"/>
    <tableColumn id="2" name="Suma" dataDxfId="0" dataCellStyle="Walutowy [0]">
      <calculatedColumnFormula>Suma_kategorii</calculatedColumnFormula>
    </tableColumn>
  </tableColumns>
  <tableStyleInfo name="Podsumowanie_rejestru_rachunku_bieżąc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kategorii. Suma jest aktualizowana automatyczni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K22"/>
  <sheetViews>
    <sheetView showGridLines="0" tabSelected="1" showRuler="0" zoomScaleNormal="100" workbookViewId="0"/>
  </sheetViews>
  <sheetFormatPr defaultColWidth="9.125" defaultRowHeight="30" customHeight="1" x14ac:dyDescent="0.25"/>
  <cols>
    <col min="1" max="1" width="4.5" customWidth="1"/>
    <col min="2" max="2" width="31.875" customWidth="1"/>
    <col min="3" max="3" width="26.5" customWidth="1"/>
    <col min="4" max="4" width="5.625" customWidth="1"/>
    <col min="5" max="11" width="22.625" customWidth="1"/>
    <col min="12" max="12" width="2.625" customWidth="1"/>
  </cols>
  <sheetData>
    <row r="1" spans="2:11" ht="66.95" customHeight="1" x14ac:dyDescent="0.65">
      <c r="B1" s="2" t="s">
        <v>0</v>
      </c>
    </row>
    <row r="2" spans="2:11" ht="30" customHeight="1" x14ac:dyDescent="0.35">
      <c r="B2" s="3" t="s">
        <v>1</v>
      </c>
    </row>
    <row r="3" spans="2:11" ht="30" customHeight="1" x14ac:dyDescent="0.35">
      <c r="B3" s="1" t="str">
        <f>CONCATENATE("Saldo bieżące : "&amp;TEXT(Rejestr_rachunku_bieżącego[[#Totals],[Saldo]],"# ##0,00 zł"))</f>
        <v>Saldo bieżące : 2 730,84 zł</v>
      </c>
    </row>
    <row r="4" spans="2:11" ht="30" customHeight="1" x14ac:dyDescent="0.25">
      <c r="B4" s="18"/>
      <c r="C4" s="18"/>
    </row>
    <row r="5" spans="2:11" ht="30" customHeight="1" x14ac:dyDescent="0.25">
      <c r="B5" s="18"/>
      <c r="C5" s="18"/>
      <c r="E5" s="4" t="s">
        <v>13</v>
      </c>
      <c r="F5" s="4" t="s">
        <v>17</v>
      </c>
      <c r="G5" s="4" t="s">
        <v>18</v>
      </c>
      <c r="H5" s="4" t="s">
        <v>3</v>
      </c>
      <c r="I5" s="11" t="s">
        <v>28</v>
      </c>
      <c r="J5" s="11" t="s">
        <v>4</v>
      </c>
      <c r="K5" s="11" t="s">
        <v>29</v>
      </c>
    </row>
    <row r="6" spans="2:11" ht="30" customHeight="1" x14ac:dyDescent="0.25">
      <c r="B6" s="18"/>
      <c r="C6" s="18"/>
      <c r="E6" s="10"/>
      <c r="F6" s="8">
        <f ca="1">TODAY()-60</f>
        <v>43170</v>
      </c>
      <c r="G6" s="7" t="s">
        <v>19</v>
      </c>
      <c r="H6" s="6" t="s">
        <v>4</v>
      </c>
      <c r="I6" s="9"/>
      <c r="J6" s="9">
        <v>2916.73</v>
      </c>
      <c r="K6" s="9">
        <f>Saldo_początkowe</f>
        <v>2916.73</v>
      </c>
    </row>
    <row r="7" spans="2:11" ht="30" customHeight="1" x14ac:dyDescent="0.25">
      <c r="B7" s="18"/>
      <c r="C7" s="18"/>
      <c r="E7" s="13">
        <v>2251</v>
      </c>
      <c r="F7" s="15">
        <f ca="1">TODAY()-59</f>
        <v>43171</v>
      </c>
      <c r="G7" s="13" t="s">
        <v>20</v>
      </c>
      <c r="H7" s="13" t="s">
        <v>7</v>
      </c>
      <c r="I7" s="16">
        <v>205.61</v>
      </c>
      <c r="J7" s="16"/>
      <c r="K7" s="16">
        <f>Saldo</f>
        <v>2711.12</v>
      </c>
    </row>
    <row r="8" spans="2:11" ht="30" customHeight="1" x14ac:dyDescent="0.25">
      <c r="B8" s="18"/>
      <c r="C8" s="18"/>
      <c r="E8" s="13">
        <v>67112449</v>
      </c>
      <c r="F8" s="15">
        <f ca="1">TODAY()-45</f>
        <v>43185</v>
      </c>
      <c r="G8" s="13" t="s">
        <v>21</v>
      </c>
      <c r="H8" s="13" t="s">
        <v>10</v>
      </c>
      <c r="I8" s="16">
        <v>961.77</v>
      </c>
      <c r="J8" s="16"/>
      <c r="K8" s="16">
        <f>Saldo</f>
        <v>1749.35</v>
      </c>
    </row>
    <row r="9" spans="2:11" ht="30" customHeight="1" x14ac:dyDescent="0.25">
      <c r="B9" s="18"/>
      <c r="C9" s="18"/>
      <c r="E9" s="13" t="s">
        <v>14</v>
      </c>
      <c r="F9" s="15">
        <f ca="1">TODAY()-40</f>
        <v>43190</v>
      </c>
      <c r="G9" s="13" t="s">
        <v>22</v>
      </c>
      <c r="H9" s="13" t="s">
        <v>11</v>
      </c>
      <c r="I9" s="16">
        <v>3.65</v>
      </c>
      <c r="J9" s="16"/>
      <c r="K9" s="16">
        <f>Saldo</f>
        <v>1745.6999999999998</v>
      </c>
    </row>
    <row r="10" spans="2:11" ht="30" customHeight="1" x14ac:dyDescent="0.25">
      <c r="B10" s="18"/>
      <c r="C10" s="18"/>
      <c r="E10" s="13">
        <v>2252</v>
      </c>
      <c r="F10" s="15">
        <f ca="1">TODAY()-35</f>
        <v>43195</v>
      </c>
      <c r="G10" s="13" t="s">
        <v>23</v>
      </c>
      <c r="H10" s="13" t="s">
        <v>8</v>
      </c>
      <c r="I10" s="16">
        <v>145.33000000000001</v>
      </c>
      <c r="J10" s="16"/>
      <c r="K10" s="16">
        <f>Saldo</f>
        <v>1600.37</v>
      </c>
    </row>
    <row r="11" spans="2:11" ht="30" customHeight="1" x14ac:dyDescent="0.25">
      <c r="B11" s="18"/>
      <c r="C11" s="18"/>
      <c r="E11" s="13" t="s">
        <v>15</v>
      </c>
      <c r="F11" s="15">
        <f ca="1">TODAY()-30</f>
        <v>43200</v>
      </c>
      <c r="G11" s="13" t="s">
        <v>24</v>
      </c>
      <c r="H11" s="13" t="s">
        <v>11</v>
      </c>
      <c r="I11" s="16">
        <v>50</v>
      </c>
      <c r="J11" s="16"/>
      <c r="K11" s="16">
        <f>Saldo</f>
        <v>1550.37</v>
      </c>
    </row>
    <row r="12" spans="2:11" ht="30" customHeight="1" x14ac:dyDescent="0.25">
      <c r="B12" s="18"/>
      <c r="C12" s="18"/>
      <c r="E12" s="13">
        <v>68240158</v>
      </c>
      <c r="F12" s="15">
        <f ca="1">TODAY()-25</f>
        <v>43205</v>
      </c>
      <c r="G12" s="13" t="s">
        <v>5</v>
      </c>
      <c r="H12" s="13" t="s">
        <v>5</v>
      </c>
      <c r="I12" s="16">
        <v>936.48</v>
      </c>
      <c r="J12" s="16"/>
      <c r="K12" s="16">
        <f>Saldo</f>
        <v>613.88999999999987</v>
      </c>
    </row>
    <row r="13" spans="2:11" ht="30" customHeight="1" x14ac:dyDescent="0.3">
      <c r="B13" s="19" t="s">
        <v>2</v>
      </c>
      <c r="C13" s="19"/>
      <c r="E13" s="13"/>
      <c r="F13" s="15">
        <f ca="1">TODAY()-20</f>
        <v>43210</v>
      </c>
      <c r="G13" s="13" t="s">
        <v>25</v>
      </c>
      <c r="H13" s="13" t="s">
        <v>4</v>
      </c>
      <c r="I13" s="16"/>
      <c r="J13" s="16">
        <v>2365.8200000000002</v>
      </c>
      <c r="K13" s="16">
        <f>Saldo</f>
        <v>2979.71</v>
      </c>
    </row>
    <row r="14" spans="2:11" ht="30" customHeight="1" x14ac:dyDescent="0.25">
      <c r="B14" s="4" t="s">
        <v>3</v>
      </c>
      <c r="C14" s="4" t="s">
        <v>12</v>
      </c>
      <c r="E14" s="13"/>
      <c r="F14" s="15">
        <f ca="1">TODAY()-15</f>
        <v>43215</v>
      </c>
      <c r="G14" s="13" t="s">
        <v>26</v>
      </c>
      <c r="H14" s="13" t="s">
        <v>6</v>
      </c>
      <c r="I14" s="16">
        <v>200</v>
      </c>
      <c r="J14" s="16"/>
      <c r="K14" s="16">
        <f>Saldo</f>
        <v>2779.71</v>
      </c>
    </row>
    <row r="15" spans="2:11" ht="30" customHeight="1" x14ac:dyDescent="0.25">
      <c r="B15" s="13" t="s">
        <v>4</v>
      </c>
      <c r="C15" s="14">
        <f>Suma_kategorii</f>
        <v>5282.55</v>
      </c>
      <c r="E15" s="13">
        <v>2253</v>
      </c>
      <c r="F15" s="15">
        <f ca="1">TODAY()</f>
        <v>43230</v>
      </c>
      <c r="G15" s="13" t="s">
        <v>27</v>
      </c>
      <c r="H15" s="13" t="s">
        <v>8</v>
      </c>
      <c r="I15" s="16">
        <v>48.87</v>
      </c>
      <c r="J15" s="16"/>
      <c r="K15" s="16">
        <f>Saldo</f>
        <v>2730.84</v>
      </c>
    </row>
    <row r="16" spans="2:11" ht="30" customHeight="1" x14ac:dyDescent="0.25">
      <c r="B16" s="13" t="s">
        <v>5</v>
      </c>
      <c r="C16" s="14">
        <f>Suma_kategorii</f>
        <v>936.48</v>
      </c>
      <c r="E16" s="5" t="s">
        <v>16</v>
      </c>
      <c r="F16" s="5"/>
      <c r="G16" s="5"/>
      <c r="H16" s="5"/>
      <c r="I16" s="17">
        <f>SUBTOTAL(109,Rejestr_rachunku_bieżącego[Wypłata])</f>
        <v>2551.71</v>
      </c>
      <c r="J16" s="17">
        <f>SUBTOTAL(109,Rejestr_rachunku_bieżącego[Wpłata])</f>
        <v>5282.55</v>
      </c>
      <c r="K16" s="17">
        <f>Rejestr_rachunku_bieżącego[[#Totals],[Wpłata]]-Rejestr_rachunku_bieżącego[[#Totals],[Wypłata]]</f>
        <v>2730.84</v>
      </c>
    </row>
    <row r="17" spans="2:11" ht="30" customHeight="1" x14ac:dyDescent="0.25">
      <c r="B17" s="13" t="s">
        <v>6</v>
      </c>
      <c r="C17" s="14">
        <f>Suma_kategorii</f>
        <v>200</v>
      </c>
      <c r="E17" s="12"/>
      <c r="F17" s="12"/>
      <c r="G17" s="12"/>
      <c r="H17" s="12"/>
      <c r="I17" s="12"/>
      <c r="J17" s="12"/>
      <c r="K17" s="12"/>
    </row>
    <row r="18" spans="2:11" ht="30" customHeight="1" x14ac:dyDescent="0.25">
      <c r="B18" s="13" t="s">
        <v>7</v>
      </c>
      <c r="C18" s="14">
        <f>Suma_kategorii</f>
        <v>205.61</v>
      </c>
    </row>
    <row r="19" spans="2:11" ht="30" customHeight="1" x14ac:dyDescent="0.25">
      <c r="B19" s="13" t="s">
        <v>8</v>
      </c>
      <c r="C19" s="14">
        <f>Suma_kategorii</f>
        <v>194.20000000000002</v>
      </c>
    </row>
    <row r="20" spans="2:11" ht="30" customHeight="1" x14ac:dyDescent="0.25">
      <c r="B20" s="13" t="s">
        <v>9</v>
      </c>
      <c r="C20" s="14">
        <f>Suma_kategorii</f>
        <v>0</v>
      </c>
    </row>
    <row r="21" spans="2:11" ht="30" customHeight="1" x14ac:dyDescent="0.25">
      <c r="B21" s="13" t="s">
        <v>10</v>
      </c>
      <c r="C21" s="14">
        <f>Suma_kategorii</f>
        <v>961.77</v>
      </c>
    </row>
    <row r="22" spans="2:11" ht="30" customHeight="1" x14ac:dyDescent="0.25">
      <c r="B22" s="13" t="s">
        <v>11</v>
      </c>
      <c r="C22" s="14">
        <f>Suma_kategorii</f>
        <v>53.65</v>
      </c>
    </row>
  </sheetData>
  <mergeCells count="2">
    <mergeCell ref="B4:C12"/>
    <mergeCell ref="B13:C13"/>
  </mergeCells>
  <dataValidations count="15">
    <dataValidation allowBlank="1" showInputMessage="1" showErrorMessage="1" prompt="W tej komórce znajduje się tytuł tego arkusza. Możesz zmienić lub zaktualizować kategorie w tabeli Kategorie, rozpoczynającej się w komórce B14. Wprowadź szczegóły transakcji w tabeli Rejestr_rachunku_bieżącego, rozpoczynającej w komórce E5" sqref="B1"/>
    <dataValidation allowBlank="1" showInputMessage="1" showErrorMessage="1" prompt="W tym arkuszu możesz utworzyć rejestr rachunku bieżącego z wykresem Saldo bieżące jest obliczane automatycznie w komórce B3. Wykres przedstawiający kategorie i sumy znajduje się w komórkach od B4 do B11" sqref="A1"/>
    <dataValidation allowBlank="1" showInputMessage="1" showErrorMessage="1" prompt="Saldo bieżące jest obliczane automatycznie i dodawane w tej komórce" sqref="B3"/>
    <dataValidation allowBlank="1" showInputMessage="1" showErrorMessage="1" prompt="Wykres kołowy przedstawiający kategorie i podział procentowy znajduje się w komórkach od B4 do C12" sqref="B4"/>
    <dataValidation allowBlank="1" showInputMessage="1" showErrorMessage="1" prompt="Dostosuj wybór kategorii w tabeli Rejestr_rachunku_bieżącego, wstawiając lub modyfikując kategorie w tej tabeli. Sumy dla kategorii w tabeli Rejestr_rachunku_bieżącego są aktualizowane automatycznie poniżej" sqref="B13:C13"/>
    <dataValidation allowBlank="1" showInputMessage="1" showErrorMessage="1" prompt="W tej kolumnie pod tym nagłówkiem sumy kategorii są obliczane automatycznie na podstawie wpisów w tabeli Rejestr_rachunku_bieżącego" sqref="C14"/>
    <dataValidation allowBlank="1" showInputMessage="1" showErrorMessage="1" prompt="W tej kolumnie pod tym nagłówkiem znajdują się kategorie" sqref="B14"/>
    <dataValidation allowBlank="1" showInputMessage="1" showErrorMessage="1" prompt="Saldo jest obliczane automatycznie w tej kolumnie pod tym nagłówkiem" sqref="K5"/>
    <dataValidation allowBlank="1" showInputMessage="1" showErrorMessage="1" prompt="W tej kolumnie pod tym nagłówkiem wprowadź kwotę wpłaty" sqref="J5"/>
    <dataValidation allowBlank="1" showInputMessage="1" showErrorMessage="1" prompt="W tej kolumnie pod tym nagłówkiem wprowadź kwotę wypłaty" sqref="I5"/>
    <dataValidation allowBlank="1" showInputMessage="1" showErrorMessage="1" prompt="W tej kolumnie pod tym nagłówkiem wybierz kategorię. Naciśnij klawisze ALT+STRZAŁKA W DÓŁ, aby otworzyć listę rozwijaną, i klawisz ENTER, aby wybrać. Lista kategorii jest automatycznie aktualizowana na podstawie tabeli Kategorie" sqref="H5"/>
    <dataValidation allowBlank="1" showInputMessage="1" showErrorMessage="1" prompt="W tej kolumnie pod tym nagłówkiem wprowadź opis" sqref="G5"/>
    <dataValidation allowBlank="1" showInputMessage="1" showErrorMessage="1" prompt="W tej kolumnie pod tym nagłówkiem wprowadź datę" sqref="F5"/>
    <dataValidation allowBlank="1" showInputMessage="1" showErrorMessage="1" prompt="W tej kolumnie pod tym nagłówkiem wprowadź numer transakcji" sqref="E5"/>
    <dataValidation type="list" errorStyle="warning" allowBlank="1" showInputMessage="1" showErrorMessage="1" error="Wybierz kategorię z listy. Wybierz pozycję ANULUJ, a następnie naciśnij klawisze ALT+STRZAŁKA W DÓŁ, aby otworzyć listę rozwijaną, i klawisz ENTER w celu dokonania wyboru" sqref="H6:H15">
      <formula1>Odnośnik_kategorii</formula1>
    </dataValidation>
  </dataValidations>
  <printOptions horizontalCentered="1"/>
  <pageMargins left="0.7" right="0.7" top="0.75" bottom="0.75" header="0.3" footer="0.3"/>
  <pageSetup paperSize="9" scale="57" fitToHeight="0" orientation="landscape" r:id="rId1"/>
  <headerFooter differentFirst="1">
    <oddFooter>Page &amp;P of &amp;N</oddFooter>
  </headerFooter>
  <ignoredErrors>
    <ignoredError sqref="K6" calculatedColumn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Rejestr rachunku bieżącego</vt:lpstr>
      <vt:lpstr>'Rejestr rachunku bieżącego'!Odnośnik_kategorii</vt:lpstr>
      <vt:lpstr>'Rejestr rachunku bieżącego'!Transakcje</vt:lpstr>
      <vt:lpstr>Tytuł_kolumny_1</vt:lpstr>
      <vt:lpstr>Tytuł1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2017-06-24T01:05:46Z</dcterms:created>
  <dcterms:modified xsi:type="dcterms:W3CDTF">2018-05-10T09:24:09Z</dcterms:modified>
</cp:coreProperties>
</file>