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pl-PL/"/>
    </mc:Choice>
  </mc:AlternateContent>
  <xr:revisionPtr revIDLastSave="0" documentId="13_ncr:3_{2A6FE70C-61C6-4420-BE0E-968AED7CCED5}" xr6:coauthVersionLast="43" xr6:coauthVersionMax="43" xr10:uidLastSave="{00000000-0000-0000-0000-000000000000}"/>
  <bookViews>
    <workbookView xWindow="-120" yWindow="-120" windowWidth="28890" windowHeight="14415" xr2:uid="{00000000-000D-0000-FFFF-FFFF00000000}"/>
  </bookViews>
  <sheets>
    <sheet name="Kalendarz roczny" sheetId="1" r:id="rId1"/>
  </sheets>
  <definedNames>
    <definedName name="Cze_n_1">DATE(Rok_kalendarzowy,7,1)-WEEKDAY(DATE(Rok_kalendarzowy,7,1))+1</definedName>
    <definedName name="Gru_n_1">DATE(Rok_kalendarzowy,12,1)-WEEKDAY(DATE(Rok_kalendarzowy,12,1))+1</definedName>
    <definedName name="Kwi_n_1">DATE(Rok_kalendarzowy,4,1)-WEEKDAY(DATE(Rok_kalendarzowy,4,1))+1</definedName>
    <definedName name="Lip_n_1">DATE(Rok_kalendarzowy,6,1)-WEEKDAY(DATE(Rok_kalendarzowy,6,1))+1</definedName>
    <definedName name="Lis_n_1">DATE(Rok_kalendarzowy,11,1)-WEEKDAY(DATE(Rok_kalendarzowy,11,1))+1</definedName>
    <definedName name="Lut_n_1">DATE(Rok_kalendarzowy,2,1)-WEEKDAY(DATE(Rok_kalendarzowy,2,1))+1</definedName>
    <definedName name="Maj_n_1">DATE(Rok_kalendarzowy,5,1)-WEEKDAY(DATE(Rok_kalendarzowy,5,1))+1</definedName>
    <definedName name="Mar_n_1">DATE(Rok_kalendarzowy,3,1)-WEEKDAY(DATE(Rok_kalendarzowy,3,1))+1</definedName>
    <definedName name="_xlnm.Print_Area" localSheetId="0">'Kalendarz roczny'!$B$1:$W$55</definedName>
    <definedName name="Paź_n_1">DATE(Rok_kalendarzowy,10,1)-WEEKDAY(DATE(Rok_kalendarzowy,10,1))+1</definedName>
    <definedName name="Rok_kalendarzowy">'Kalendarz roczny'!$C$1</definedName>
    <definedName name="Sie_n_1">DATE(Rok_kalendarzowy,8,1)-WEEKDAY(DATE(Rok_kalendarzowy,8,1))+1</definedName>
    <definedName name="Sty_n_1">DATE(Rok_kalendarzowy,1,1)-WEEKDAY(DATE(Rok_kalendarzowy,1,1))+1</definedName>
    <definedName name="Wrz_n_1">DATE(Rok_kalendarzowy,9,1)-WEEKDAY(DATE(Rok_kalendarzowy,9,1))+1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<sst xmlns="http://schemas.openxmlformats.org/spreadsheetml/2006/main" count="108" uniqueCount="30">
  <si>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STYCZEŃ</t>
  </si>
  <si>
    <t>P</t>
  </si>
  <si>
    <t>MARZEC</t>
  </si>
  <si>
    <t>MAJ</t>
  </si>
  <si>
    <t>LIPIEC</t>
  </si>
  <si>
    <t>WRZESIEŃ</t>
  </si>
  <si>
    <t>LISTOPAD</t>
  </si>
  <si>
    <t>W</t>
  </si>
  <si>
    <t>C</t>
  </si>
  <si>
    <t>Ś</t>
  </si>
  <si>
    <t>S</t>
  </si>
  <si>
    <t>N</t>
  </si>
  <si>
    <t>LUTY</t>
  </si>
  <si>
    <t>KWIECIEŃ</t>
  </si>
  <si>
    <t>CZERWIEC</t>
  </si>
  <si>
    <t>SIERPIEŃ</t>
  </si>
  <si>
    <t>PAŹDZIERNIK</t>
  </si>
  <si>
    <t>GRUDZIEŃ</t>
  </si>
  <si>
    <t>WAŻNE DATY</t>
  </si>
  <si>
    <t>1 STYCZNIA</t>
  </si>
  <si>
    <t>NOWY ROK</t>
  </si>
  <si>
    <t>14 LUTEGO</t>
  </si>
  <si>
    <t>WALENTYNKI</t>
  </si>
  <si>
    <t>22 LUTEGO</t>
  </si>
  <si>
    <t>DNI OTWARTE</t>
  </si>
  <si>
    <t>ul. Zielona 123</t>
  </si>
  <si>
    <t>12-345 Szczecin</t>
  </si>
  <si>
    <t>123-456-7890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</si>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</sst>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1" builtinId="3" customBuiltin="1"/>
    <cellStyle name="Dziesiętny [0]" xfId="2" builtinId="6" customBuiltin="1"/>
    <cellStyle name="Komórka połączona" xfId="17" builtinId="24" customBuiltin="1"/>
    <cellStyle name="Komórka zaznaczona" xfId="18" builtinId="23" customBuiltin="1"/>
    <cellStyle name="Nagłówek 1" xfId="7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5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6" builtinId="15" customBuiltin="1"/>
    <cellStyle name="Uwaga" xfId="20" builtinId="10" customBuiltin="1"/>
    <cellStyle name="Walutowy" xfId="3" builtinId="4" customBuiltin="1"/>
    <cellStyle name="Walutowy [0]" xfId="4" builtinId="7" customBuiltin="1"/>
    <cellStyle name="Zły" xfId="12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iście" descr="Sześć liści umieszczonych wzdłuż prawego boku kalendarza, rozmieszczonych w różnych odległościach i pod różnymi kątami." title="Element ozdobny kalendarz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Pokrętło" descr="Zmień rok kalendarzowy, używając przycisku pokrętła, lub wprowadź rok w komórce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kcj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pl" sz="1000" b="0" i="1">
              <a:solidFill>
                <a:schemeClr val="accent5"/>
              </a:solidFill>
              <a:latin typeface="Calibri" panose="020F0502020204030204" pitchFamily="34" charset="0"/>
            </a:rPr>
            <a:t>Aby zmienić rok kalendarzowy</a:t>
          </a:r>
          <a:r>
            <a:rPr lang="pl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, kliknij pokrętło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Aby zmienić to logo, kliknij prawym przyciskiem myszy obraz i kliknij pozycję Zmień obraz" title="Logo firm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38">
        <f ca="1">YEAR(TODAY())</f>
        <v>2019</v>
      </c>
      <c r="D1" s="38"/>
      <c r="E1" s="38"/>
      <c r="F1" s="38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18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12</v>
      </c>
      <c r="L3" s="3"/>
      <c r="M3" s="3"/>
      <c r="N3" s="3"/>
      <c r="O3" s="3"/>
      <c r="P3" s="3"/>
      <c r="Q3" s="3"/>
      <c r="R3" s="2"/>
      <c r="S3" s="7"/>
      <c r="U3" s="12" t="s">
        <v>19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7</v>
      </c>
      <c r="E4" s="24" t="s">
        <v>9</v>
      </c>
      <c r="F4" s="24" t="s">
        <v>8</v>
      </c>
      <c r="G4" s="24" t="s">
        <v>1</v>
      </c>
      <c r="H4" s="24" t="s">
        <v>10</v>
      </c>
      <c r="I4" s="24" t="s">
        <v>11</v>
      </c>
      <c r="J4" s="20"/>
      <c r="K4" s="25" t="s">
        <v>1</v>
      </c>
      <c r="L4" s="25" t="s">
        <v>7</v>
      </c>
      <c r="M4" s="25" t="s">
        <v>9</v>
      </c>
      <c r="N4" s="25" t="s">
        <v>8</v>
      </c>
      <c r="O4" s="25" t="s">
        <v>1</v>
      </c>
      <c r="P4" s="25" t="s">
        <v>10</v>
      </c>
      <c r="Q4" s="25" t="s">
        <v>11</v>
      </c>
      <c r="R4" s="2"/>
      <c r="S4" s="5"/>
      <c r="U4" s="18" t="s">
        <v>20</v>
      </c>
      <c r="Z4" s="2"/>
      <c r="AH4" s="2"/>
      <c r="AP4" s="2"/>
    </row>
    <row r="5" spans="1:42" ht="15" customHeight="1" x14ac:dyDescent="0.2">
      <c r="B5" s="2"/>
      <c r="C5" s="36" t="str">
        <f ca="1">IF(DAY(Sty_n_1)=1,"",IF(AND(YEAR(Sty_n_1+1)=Rok_kalendarzowy,MONTH(Sty_n_1+1)=1),Sty_n_1+1,""))</f>
        <v/>
      </c>
      <c r="D5" s="36">
        <f ca="1">IF(DAY(Sty_n_1)=1,"",IF(AND(YEAR(Sty_n_1+2)=Rok_kalendarzowy,MONTH(Sty_n_1+2)=1),Sty_n_1+2,""))</f>
        <v>43466</v>
      </c>
      <c r="E5" s="36">
        <f ca="1">IF(DAY(Sty_n_1)=1,"",IF(AND(YEAR(Sty_n_1+3)=Rok_kalendarzowy,MONTH(Sty_n_1+3)=1),Sty_n_1+3,""))</f>
        <v>43467</v>
      </c>
      <c r="F5" s="36">
        <f ca="1">IF(DAY(Sty_n_1)=1,"",IF(AND(YEAR(Sty_n_1+4)=Rok_kalendarzowy,MONTH(Sty_n_1+4)=1),Sty_n_1+4,""))</f>
        <v>43468</v>
      </c>
      <c r="G5" s="36">
        <f ca="1">IF(DAY(Sty_n_1)=1,"",IF(AND(YEAR(Sty_n_1+5)=Rok_kalendarzowy,MONTH(Sty_n_1+5)=1),Sty_n_1+5,""))</f>
        <v>43469</v>
      </c>
      <c r="H5" s="36">
        <f ca="1">IF(DAY(Sty_n_1)=1,"",IF(AND(YEAR(Sty_n_1+6)=Rok_kalendarzowy,MONTH(Sty_n_1+6)=1),Sty_n_1+6,""))</f>
        <v>43470</v>
      </c>
      <c r="I5" s="36">
        <f ca="1">IF(DAY(Sty_n_1)=1,IF(AND(YEAR(Sty_n_1)=Rok_kalendarzowy,MONTH(Sty_n_1)=1),Sty_n_1,""),IF(AND(YEAR(Sty_n_1+7)=Rok_kalendarzowy,MONTH(Sty_n_1+7)=1),Sty_n_1+7,""))</f>
        <v>43471</v>
      </c>
      <c r="J5" s="20"/>
      <c r="K5" s="36" t="str">
        <f ca="1">IF(DAY(Lut_n_1)=1,"",IF(AND(YEAR(Lut_n_1+1)=Rok_kalendarzowy,MONTH(Lut_n_1+1)=2),Lut_n_1+1,""))</f>
        <v/>
      </c>
      <c r="L5" s="36" t="str">
        <f ca="1">IF(DAY(Lut_n_1)=1,"",IF(AND(YEAR(Lut_n_1+2)=Rok_kalendarzowy,MONTH(Lut_n_1+2)=2),Lut_n_1+2,""))</f>
        <v/>
      </c>
      <c r="M5" s="36" t="str">
        <f ca="1">IF(DAY(Lut_n_1)=1,"",IF(AND(YEAR(Lut_n_1+3)=Rok_kalendarzowy,MONTH(Lut_n_1+3)=2),Lut_n_1+3,""))</f>
        <v/>
      </c>
      <c r="N5" s="36" t="str">
        <f ca="1">IF(DAY(Lut_n_1)=1,"",IF(AND(YEAR(Lut_n_1+4)=Rok_kalendarzowy,MONTH(Lut_n_1+4)=2),Lut_n_1+4,""))</f>
        <v/>
      </c>
      <c r="O5" s="36">
        <f ca="1">IF(DAY(Lut_n_1)=1,"",IF(AND(YEAR(Lut_n_1+5)=Rok_kalendarzowy,MONTH(Lut_n_1+5)=2),Lut_n_1+5,""))</f>
        <v>43497</v>
      </c>
      <c r="P5" s="36">
        <f ca="1">IF(DAY(Lut_n_1)=1,"",IF(AND(YEAR(Lut_n_1+6)=Rok_kalendarzowy,MONTH(Lut_n_1+6)=2),Lut_n_1+6,""))</f>
        <v>43498</v>
      </c>
      <c r="Q5" s="36">
        <f ca="1">IF(DAY(Lut_n_1)=1,IF(AND(YEAR(Lut_n_1)=Rok_kalendarzowy,MONTH(Lut_n_1)=2),Lut_n_1,""),IF(AND(YEAR(Lut_n_1+7)=Rok_kalendarzowy,MONTH(Lut_n_1+7)=2),Lut_n_1+7,""))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36">
        <f ca="1">IF(DAY(Sty_n_1)=1,IF(AND(YEAR(Sty_n_1+1)=Rok_kalendarzowy,MONTH(Sty_n_1+1)=1),Sty_n_1+1,""),IF(AND(YEAR(Sty_n_1+8)=Rok_kalendarzowy,MONTH(Sty_n_1+8)=1),Sty_n_1+8,""))</f>
        <v>43472</v>
      </c>
      <c r="D6" s="36">
        <f ca="1">IF(DAY(Sty_n_1)=1,IF(AND(YEAR(Sty_n_1+2)=Rok_kalendarzowy,MONTH(Sty_n_1+2)=1),Sty_n_1+2,""),IF(AND(YEAR(Sty_n_1+9)=Rok_kalendarzowy,MONTH(Sty_n_1+9)=1),Sty_n_1+9,""))</f>
        <v>43473</v>
      </c>
      <c r="E6" s="36">
        <f ca="1">IF(DAY(Sty_n_1)=1,IF(AND(YEAR(Sty_n_1+3)=Rok_kalendarzowy,MONTH(Sty_n_1+3)=1),Sty_n_1+3,""),IF(AND(YEAR(Sty_n_1+10)=Rok_kalendarzowy,MONTH(Sty_n_1+10)=1),Sty_n_1+10,""))</f>
        <v>43474</v>
      </c>
      <c r="F6" s="36">
        <f ca="1">IF(DAY(Sty_n_1)=1,IF(AND(YEAR(Sty_n_1+4)=Rok_kalendarzowy,MONTH(Sty_n_1+4)=1),Sty_n_1+4,""),IF(AND(YEAR(Sty_n_1+11)=Rok_kalendarzowy,MONTH(Sty_n_1+11)=1),Sty_n_1+11,""))</f>
        <v>43475</v>
      </c>
      <c r="G6" s="36">
        <f ca="1">IF(DAY(Sty_n_1)=1,IF(AND(YEAR(Sty_n_1+5)=Rok_kalendarzowy,MONTH(Sty_n_1+5)=1),Sty_n_1+5,""),IF(AND(YEAR(Sty_n_1+12)=Rok_kalendarzowy,MONTH(Sty_n_1+12)=1),Sty_n_1+12,""))</f>
        <v>43476</v>
      </c>
      <c r="H6" s="36">
        <f ca="1">IF(DAY(Sty_n_1)=1,IF(AND(YEAR(Sty_n_1+6)=Rok_kalendarzowy,MONTH(Sty_n_1+6)=1),Sty_n_1+6,""),IF(AND(YEAR(Sty_n_1+13)=Rok_kalendarzowy,MONTH(Sty_n_1+13)=1),Sty_n_1+13,""))</f>
        <v>43477</v>
      </c>
      <c r="I6" s="36">
        <f ca="1">IF(DAY(Sty_n_1)=1,IF(AND(YEAR(Sty_n_1+7)=Rok_kalendarzowy,MONTH(Sty_n_1+7)=1),Sty_n_1+7,""),IF(AND(YEAR(Sty_n_1+14)=Rok_kalendarzowy,MONTH(Sty_n_1+14)=1),Sty_n_1+14,""))</f>
        <v>43478</v>
      </c>
      <c r="J6" s="20"/>
      <c r="K6" s="36">
        <f ca="1">IF(DAY(Lut_n_1)=1,IF(AND(YEAR(Lut_n_1+1)=Rok_kalendarzowy,MONTH(Lut_n_1+1)=2),Lut_n_1+1,""),IF(AND(YEAR(Lut_n_1+8)=Rok_kalendarzowy,MONTH(Lut_n_1+8)=2),Lut_n_1+8,""))</f>
        <v>43500</v>
      </c>
      <c r="L6" s="36">
        <f ca="1">IF(DAY(Lut_n_1)=1,IF(AND(YEAR(Lut_n_1+2)=Rok_kalendarzowy,MONTH(Lut_n_1+2)=2),Lut_n_1+2,""),IF(AND(YEAR(Lut_n_1+9)=Rok_kalendarzowy,MONTH(Lut_n_1+9)=2),Lut_n_1+9,""))</f>
        <v>43501</v>
      </c>
      <c r="M6" s="36">
        <f ca="1">IF(DAY(Lut_n_1)=1,IF(AND(YEAR(Lut_n_1+3)=Rok_kalendarzowy,MONTH(Lut_n_1+3)=2),Lut_n_1+3,""),IF(AND(YEAR(Lut_n_1+10)=Rok_kalendarzowy,MONTH(Lut_n_1+10)=2),Lut_n_1+10,""))</f>
        <v>43502</v>
      </c>
      <c r="N6" s="36">
        <f ca="1">IF(DAY(Lut_n_1)=1,IF(AND(YEAR(Lut_n_1+4)=Rok_kalendarzowy,MONTH(Lut_n_1+4)=2),Lut_n_1+4,""),IF(AND(YEAR(Lut_n_1+11)=Rok_kalendarzowy,MONTH(Lut_n_1+11)=2),Lut_n_1+11,""))</f>
        <v>43503</v>
      </c>
      <c r="O6" s="36">
        <f ca="1">IF(DAY(Lut_n_1)=1,IF(AND(YEAR(Lut_n_1+5)=Rok_kalendarzowy,MONTH(Lut_n_1+5)=2),Lut_n_1+5,""),IF(AND(YEAR(Lut_n_1+12)=Rok_kalendarzowy,MONTH(Lut_n_1+12)=2),Lut_n_1+12,""))</f>
        <v>43504</v>
      </c>
      <c r="P6" s="36">
        <f ca="1">IF(DAY(Lut_n_1)=1,IF(AND(YEAR(Lut_n_1+6)=Rok_kalendarzowy,MONTH(Lut_n_1+6)=2),Lut_n_1+6,""),IF(AND(YEAR(Lut_n_1+13)=Rok_kalendarzowy,MONTH(Lut_n_1+13)=2),Lut_n_1+13,""))</f>
        <v>43505</v>
      </c>
      <c r="Q6" s="36">
        <f ca="1">IF(DAY(Lut_n_1)=1,IF(AND(YEAR(Lut_n_1+7)=Rok_kalendarzowy,MONTH(Lut_n_1+7)=2),Lut_n_1+7,""),IF(AND(YEAR(Lut_n_1+14)=Rok_kalendarzowy,MONTH(Lut_n_1+14)=2),Lut_n_1+14,""))</f>
        <v>43506</v>
      </c>
      <c r="R6" s="2"/>
      <c r="S6" s="5"/>
      <c r="U6" s="13" t="s">
        <v>21</v>
      </c>
      <c r="Z6" s="2"/>
      <c r="AH6" s="2"/>
      <c r="AP6" s="2"/>
    </row>
    <row r="7" spans="1:42" ht="15" customHeight="1" x14ac:dyDescent="0.2">
      <c r="B7" s="2"/>
      <c r="C7" s="36">
        <f ca="1">IF(DAY(Sty_n_1)=1,IF(AND(YEAR(Sty_n_1+8)=Rok_kalendarzowy,MONTH(Sty_n_1+8)=1),Sty_n_1+8,""),IF(AND(YEAR(Sty_n_1+15)=Rok_kalendarzowy,MONTH(Sty_n_1+15)=1),Sty_n_1+15,""))</f>
        <v>43479</v>
      </c>
      <c r="D7" s="36">
        <f ca="1">IF(DAY(Sty_n_1)=1,IF(AND(YEAR(Sty_n_1+9)=Rok_kalendarzowy,MONTH(Sty_n_1+9)=1),Sty_n_1+9,""),IF(AND(YEAR(Sty_n_1+16)=Rok_kalendarzowy,MONTH(Sty_n_1+16)=1),Sty_n_1+16,""))</f>
        <v>43480</v>
      </c>
      <c r="E7" s="36">
        <f ca="1">IF(DAY(Sty_n_1)=1,IF(AND(YEAR(Sty_n_1+10)=Rok_kalendarzowy,MONTH(Sty_n_1+10)=1),Sty_n_1+10,""),IF(AND(YEAR(Sty_n_1+17)=Rok_kalendarzowy,MONTH(Sty_n_1+17)=1),Sty_n_1+17,""))</f>
        <v>43481</v>
      </c>
      <c r="F7" s="36">
        <f ca="1">IF(DAY(Sty_n_1)=1,IF(AND(YEAR(Sty_n_1+11)=Rok_kalendarzowy,MONTH(Sty_n_1+11)=1),Sty_n_1+11,""),IF(AND(YEAR(Sty_n_1+18)=Rok_kalendarzowy,MONTH(Sty_n_1+18)=1),Sty_n_1+18,""))</f>
        <v>43482</v>
      </c>
      <c r="G7" s="36">
        <f ca="1">IF(DAY(Sty_n_1)=1,IF(AND(YEAR(Sty_n_1+12)=Rok_kalendarzowy,MONTH(Sty_n_1+12)=1),Sty_n_1+12,""),IF(AND(YEAR(Sty_n_1+19)=Rok_kalendarzowy,MONTH(Sty_n_1+19)=1),Sty_n_1+19,""))</f>
        <v>43483</v>
      </c>
      <c r="H7" s="36">
        <f ca="1">IF(DAY(Sty_n_1)=1,IF(AND(YEAR(Sty_n_1+13)=Rok_kalendarzowy,MONTH(Sty_n_1+13)=1),Sty_n_1+13,""),IF(AND(YEAR(Sty_n_1+20)=Rok_kalendarzowy,MONTH(Sty_n_1+20)=1),Sty_n_1+20,""))</f>
        <v>43484</v>
      </c>
      <c r="I7" s="36">
        <f ca="1">IF(DAY(Sty_n_1)=1,IF(AND(YEAR(Sty_n_1+14)=Rok_kalendarzowy,MONTH(Sty_n_1+14)=1),Sty_n_1+14,""),IF(AND(YEAR(Sty_n_1+21)=Rok_kalendarzowy,MONTH(Sty_n_1+21)=1),Sty_n_1+21,""))</f>
        <v>43485</v>
      </c>
      <c r="J7" s="20"/>
      <c r="K7" s="36">
        <f ca="1">IF(DAY(Lut_n_1)=1,IF(AND(YEAR(Lut_n_1+8)=Rok_kalendarzowy,MONTH(Lut_n_1+8)=2),Lut_n_1+8,""),IF(AND(YEAR(Lut_n_1+15)=Rok_kalendarzowy,MONTH(Lut_n_1+15)=2),Lut_n_1+15,""))</f>
        <v>43507</v>
      </c>
      <c r="L7" s="36">
        <f ca="1">IF(DAY(Lut_n_1)=1,IF(AND(YEAR(Lut_n_1+9)=Rok_kalendarzowy,MONTH(Lut_n_1+9)=2),Lut_n_1+9,""),IF(AND(YEAR(Lut_n_1+16)=Rok_kalendarzowy,MONTH(Lut_n_1+16)=2),Lut_n_1+16,""))</f>
        <v>43508</v>
      </c>
      <c r="M7" s="36">
        <f ca="1">IF(DAY(Lut_n_1)=1,IF(AND(YEAR(Lut_n_1+10)=Rok_kalendarzowy,MONTH(Lut_n_1+10)=2),Lut_n_1+10,""),IF(AND(YEAR(Lut_n_1+17)=Rok_kalendarzowy,MONTH(Lut_n_1+17)=2),Lut_n_1+17,""))</f>
        <v>43509</v>
      </c>
      <c r="N7" s="36">
        <f ca="1">IF(DAY(Lut_n_1)=1,IF(AND(YEAR(Lut_n_1+11)=Rok_kalendarzowy,MONTH(Lut_n_1+11)=2),Lut_n_1+11,""),IF(AND(YEAR(Lut_n_1+18)=Rok_kalendarzowy,MONTH(Lut_n_1+18)=2),Lut_n_1+18,""))</f>
        <v>43510</v>
      </c>
      <c r="O7" s="36">
        <f ca="1">IF(DAY(Lut_n_1)=1,IF(AND(YEAR(Lut_n_1+12)=Rok_kalendarzowy,MONTH(Lut_n_1+12)=2),Lut_n_1+12,""),IF(AND(YEAR(Lut_n_1+19)=Rok_kalendarzowy,MONTH(Lut_n_1+19)=2),Lut_n_1+19,""))</f>
        <v>43511</v>
      </c>
      <c r="P7" s="36">
        <f ca="1">IF(DAY(Lut_n_1)=1,IF(AND(YEAR(Lut_n_1+13)=Rok_kalendarzowy,MONTH(Lut_n_1+13)=2),Lut_n_1+13,""),IF(AND(YEAR(Lut_n_1+20)=Rok_kalendarzowy,MONTH(Lut_n_1+20)=2),Lut_n_1+20,""))</f>
        <v>43512</v>
      </c>
      <c r="Q7" s="36">
        <f ca="1">IF(DAY(Lut_n_1)=1,IF(AND(YEAR(Lut_n_1+14)=Rok_kalendarzowy,MONTH(Lut_n_1+14)=2),Lut_n_1+14,""),IF(AND(YEAR(Lut_n_1+21)=Rok_kalendarzowy,MONTH(Lut_n_1+21)=2),Lut_n_1+21,""))</f>
        <v>43513</v>
      </c>
      <c r="R7" s="2"/>
      <c r="S7" s="5"/>
      <c r="U7" s="18" t="s">
        <v>22</v>
      </c>
      <c r="Z7" s="2"/>
      <c r="AH7" s="2"/>
      <c r="AP7" s="2"/>
    </row>
    <row r="8" spans="1:42" ht="15" customHeight="1" x14ac:dyDescent="0.2">
      <c r="B8" s="2"/>
      <c r="C8" s="36">
        <f ca="1">IF(DAY(Sty_n_1)=1,IF(AND(YEAR(Sty_n_1+15)=Rok_kalendarzowy,MONTH(Sty_n_1+15)=1),Sty_n_1+15,""),IF(AND(YEAR(Sty_n_1+22)=Rok_kalendarzowy,MONTH(Sty_n_1+22)=1),Sty_n_1+22,""))</f>
        <v>43486</v>
      </c>
      <c r="D8" s="36">
        <f ca="1">IF(DAY(Sty_n_1)=1,IF(AND(YEAR(Sty_n_1+16)=Rok_kalendarzowy,MONTH(Sty_n_1+16)=1),Sty_n_1+16,""),IF(AND(YEAR(Sty_n_1+23)=Rok_kalendarzowy,MONTH(Sty_n_1+23)=1),Sty_n_1+23,""))</f>
        <v>43487</v>
      </c>
      <c r="E8" s="36">
        <f ca="1">IF(DAY(Sty_n_1)=1,IF(AND(YEAR(Sty_n_1+17)=Rok_kalendarzowy,MONTH(Sty_n_1+17)=1),Sty_n_1+17,""),IF(AND(YEAR(Sty_n_1+24)=Rok_kalendarzowy,MONTH(Sty_n_1+24)=1),Sty_n_1+24,""))</f>
        <v>43488</v>
      </c>
      <c r="F8" s="36">
        <f ca="1">IF(DAY(Sty_n_1)=1,IF(AND(YEAR(Sty_n_1+18)=Rok_kalendarzowy,MONTH(Sty_n_1+18)=1),Sty_n_1+18,""),IF(AND(YEAR(Sty_n_1+25)=Rok_kalendarzowy,MONTH(Sty_n_1+25)=1),Sty_n_1+25,""))</f>
        <v>43489</v>
      </c>
      <c r="G8" s="36">
        <f ca="1">IF(DAY(Sty_n_1)=1,IF(AND(YEAR(Sty_n_1+19)=Rok_kalendarzowy,MONTH(Sty_n_1+19)=1),Sty_n_1+19,""),IF(AND(YEAR(Sty_n_1+26)=Rok_kalendarzowy,MONTH(Sty_n_1+26)=1),Sty_n_1+26,""))</f>
        <v>43490</v>
      </c>
      <c r="H8" s="36">
        <f ca="1">IF(DAY(Sty_n_1)=1,IF(AND(YEAR(Sty_n_1+20)=Rok_kalendarzowy,MONTH(Sty_n_1+20)=1),Sty_n_1+20,""),IF(AND(YEAR(Sty_n_1+27)=Rok_kalendarzowy,MONTH(Sty_n_1+27)=1),Sty_n_1+27,""))</f>
        <v>43491</v>
      </c>
      <c r="I8" s="36">
        <f ca="1">IF(DAY(Sty_n_1)=1,IF(AND(YEAR(Sty_n_1+21)=Rok_kalendarzowy,MONTH(Sty_n_1+21)=1),Sty_n_1+21,""),IF(AND(YEAR(Sty_n_1+28)=Rok_kalendarzowy,MONTH(Sty_n_1+28)=1),Sty_n_1+28,""))</f>
        <v>43492</v>
      </c>
      <c r="J8" s="20"/>
      <c r="K8" s="36">
        <f ca="1">IF(DAY(Lut_n_1)=1,IF(AND(YEAR(Lut_n_1+15)=Rok_kalendarzowy,MONTH(Lut_n_1+15)=2),Lut_n_1+15,""),IF(AND(YEAR(Lut_n_1+22)=Rok_kalendarzowy,MONTH(Lut_n_1+22)=2),Lut_n_1+22,""))</f>
        <v>43514</v>
      </c>
      <c r="L8" s="36">
        <f ca="1">IF(DAY(Lut_n_1)=1,IF(AND(YEAR(Lut_n_1+16)=Rok_kalendarzowy,MONTH(Lut_n_1+16)=2),Lut_n_1+16,""),IF(AND(YEAR(Lut_n_1+23)=Rok_kalendarzowy,MONTH(Lut_n_1+23)=2),Lut_n_1+23,""))</f>
        <v>43515</v>
      </c>
      <c r="M8" s="36">
        <f ca="1">IF(DAY(Lut_n_1)=1,IF(AND(YEAR(Lut_n_1+17)=Rok_kalendarzowy,MONTH(Lut_n_1+17)=2),Lut_n_1+17,""),IF(AND(YEAR(Lut_n_1+24)=Rok_kalendarzowy,MONTH(Lut_n_1+24)=2),Lut_n_1+24,""))</f>
        <v>43516</v>
      </c>
      <c r="N8" s="36">
        <f ca="1">IF(DAY(Lut_n_1)=1,IF(AND(YEAR(Lut_n_1+18)=Rok_kalendarzowy,MONTH(Lut_n_1+18)=2),Lut_n_1+18,""),IF(AND(YEAR(Lut_n_1+25)=Rok_kalendarzowy,MONTH(Lut_n_1+25)=2),Lut_n_1+25,""))</f>
        <v>43517</v>
      </c>
      <c r="O8" s="36">
        <f ca="1">IF(DAY(Lut_n_1)=1,IF(AND(YEAR(Lut_n_1+19)=Rok_kalendarzowy,MONTH(Lut_n_1+19)=2),Lut_n_1+19,""),IF(AND(YEAR(Lut_n_1+26)=Rok_kalendarzowy,MONTH(Lut_n_1+26)=2),Lut_n_1+26,""))</f>
        <v>43518</v>
      </c>
      <c r="P8" s="36">
        <f ca="1">IF(DAY(Lut_n_1)=1,IF(AND(YEAR(Lut_n_1+20)=Rok_kalendarzowy,MONTH(Lut_n_1+20)=2),Lut_n_1+20,""),IF(AND(YEAR(Lut_n_1+27)=Rok_kalendarzowy,MONTH(Lut_n_1+27)=2),Lut_n_1+27,""))</f>
        <v>43519</v>
      </c>
      <c r="Q8" s="36">
        <f ca="1">IF(DAY(Lut_n_1)=1,IF(AND(YEAR(Lut_n_1+21)=Rok_kalendarzowy,MONTH(Lut_n_1+21)=2),Lut_n_1+21,""),IF(AND(YEAR(Lut_n_1+28)=Rok_kalendarzowy,MONTH(Lut_n_1+28)=2),Lut_n_1+28,""))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36">
        <f ca="1">IF(DAY(Sty_n_1)=1,IF(AND(YEAR(Sty_n_1+22)=Rok_kalendarzowy,MONTH(Sty_n_1+22)=1),Sty_n_1+22,""),IF(AND(YEAR(Sty_n_1+29)=Rok_kalendarzowy,MONTH(Sty_n_1+29)=1),Sty_n_1+29,""))</f>
        <v>43493</v>
      </c>
      <c r="D9" s="36">
        <f ca="1">IF(DAY(Sty_n_1)=1,IF(AND(YEAR(Sty_n_1+23)=Rok_kalendarzowy,MONTH(Sty_n_1+23)=1),Sty_n_1+23,""),IF(AND(YEAR(Sty_n_1+30)=Rok_kalendarzowy,MONTH(Sty_n_1+30)=1),Sty_n_1+30,""))</f>
        <v>43494</v>
      </c>
      <c r="E9" s="36">
        <f ca="1">IF(DAY(Sty_n_1)=1,IF(AND(YEAR(Sty_n_1+24)=Rok_kalendarzowy,MONTH(Sty_n_1+24)=1),Sty_n_1+24,""),IF(AND(YEAR(Sty_n_1+31)=Rok_kalendarzowy,MONTH(Sty_n_1+31)=1),Sty_n_1+31,""))</f>
        <v>43495</v>
      </c>
      <c r="F9" s="36">
        <f ca="1">IF(DAY(Sty_n_1)=1,IF(AND(YEAR(Sty_n_1+25)=Rok_kalendarzowy,MONTH(Sty_n_1+25)=1),Sty_n_1+25,""),IF(AND(YEAR(Sty_n_1+32)=Rok_kalendarzowy,MONTH(Sty_n_1+32)=1),Sty_n_1+32,""))</f>
        <v>43496</v>
      </c>
      <c r="G9" s="36" t="str">
        <f ca="1">IF(DAY(Sty_n_1)=1,IF(AND(YEAR(Sty_n_1+26)=Rok_kalendarzowy,MONTH(Sty_n_1+26)=1),Sty_n_1+26,""),IF(AND(YEAR(Sty_n_1+33)=Rok_kalendarzowy,MONTH(Sty_n_1+33)=1),Sty_n_1+33,""))</f>
        <v/>
      </c>
      <c r="H9" s="36" t="str">
        <f ca="1">IF(DAY(Sty_n_1)=1,IF(AND(YEAR(Sty_n_1+27)=Rok_kalendarzowy,MONTH(Sty_n_1+27)=1),Sty_n_1+27,""),IF(AND(YEAR(Sty_n_1+34)=Rok_kalendarzowy,MONTH(Sty_n_1+34)=1),Sty_n_1+34,""))</f>
        <v/>
      </c>
      <c r="I9" s="36" t="str">
        <f ca="1">IF(DAY(Sty_n_1)=1,IF(AND(YEAR(Sty_n_1+28)=Rok_kalendarzowy,MONTH(Sty_n_1+28)=1),Sty_n_1+28,""),IF(AND(YEAR(Sty_n_1+35)=Rok_kalendarzowy,MONTH(Sty_n_1+35)=1),Sty_n_1+35,""))</f>
        <v/>
      </c>
      <c r="J9" s="20"/>
      <c r="K9" s="36">
        <f ca="1">IF(DAY(Lut_n_1)=1,IF(AND(YEAR(Lut_n_1+22)=Rok_kalendarzowy,MONTH(Lut_n_1+22)=2),Lut_n_1+22,""),IF(AND(YEAR(Lut_n_1+29)=Rok_kalendarzowy,MONTH(Lut_n_1+29)=2),Lut_n_1+29,""))</f>
        <v>43521</v>
      </c>
      <c r="L9" s="36">
        <f ca="1">IF(DAY(Lut_n_1)=1,IF(AND(YEAR(Lut_n_1+23)=Rok_kalendarzowy,MONTH(Lut_n_1+23)=2),Lut_n_1+23,""),IF(AND(YEAR(Lut_n_1+30)=Rok_kalendarzowy,MONTH(Lut_n_1+30)=2),Lut_n_1+30,""))</f>
        <v>43522</v>
      </c>
      <c r="M9" s="36">
        <f ca="1">IF(DAY(Lut_n_1)=1,IF(AND(YEAR(Lut_n_1+24)=Rok_kalendarzowy,MONTH(Lut_n_1+24)=2),Lut_n_1+24,""),IF(AND(YEAR(Lut_n_1+31)=Rok_kalendarzowy,MONTH(Lut_n_1+31)=2),Lut_n_1+31,""))</f>
        <v>43523</v>
      </c>
      <c r="N9" s="36">
        <f ca="1">IF(DAY(Lut_n_1)=1,IF(AND(YEAR(Lut_n_1+25)=Rok_kalendarzowy,MONTH(Lut_n_1+25)=2),Lut_n_1+25,""),IF(AND(YEAR(Lut_n_1+32)=Rok_kalendarzowy,MONTH(Lut_n_1+32)=2),Lut_n_1+32,""))</f>
        <v>43524</v>
      </c>
      <c r="O9" s="36" t="str">
        <f ca="1">IF(DAY(Lut_n_1)=1,IF(AND(YEAR(Lut_n_1+26)=Rok_kalendarzowy,MONTH(Lut_n_1+26)=2),Lut_n_1+26,""),IF(AND(YEAR(Lut_n_1+33)=Rok_kalendarzowy,MONTH(Lut_n_1+33)=2),Lut_n_1+33,""))</f>
        <v/>
      </c>
      <c r="P9" s="36" t="str">
        <f ca="1">IF(DAY(Lut_n_1)=1,IF(AND(YEAR(Lut_n_1+27)=Rok_kalendarzowy,MONTH(Lut_n_1+27)=2),Lut_n_1+27,""),IF(AND(YEAR(Lut_n_1+34)=Rok_kalendarzowy,MONTH(Lut_n_1+34)=2),Lut_n_1+34,""))</f>
        <v/>
      </c>
      <c r="Q9" s="36" t="str">
        <f ca="1">IF(DAY(Lut_n_1)=1,IF(AND(YEAR(Lut_n_1+28)=Rok_kalendarzowy,MONTH(Lut_n_1+28)=2),Lut_n_1+28,""),IF(AND(YEAR(Lut_n_1+35)=Rok_kalendarzowy,MONTH(Lut_n_1+35)=2),Lut_n_1+35,""))</f>
        <v/>
      </c>
      <c r="R9" s="2"/>
      <c r="S9" s="5"/>
      <c r="U9" s="12" t="s">
        <v>23</v>
      </c>
      <c r="Z9" s="2"/>
      <c r="AH9" s="2"/>
      <c r="AP9" s="2"/>
    </row>
    <row r="10" spans="1:42" ht="15" customHeight="1" x14ac:dyDescent="0.2">
      <c r="B10" s="2"/>
      <c r="C10" s="36" t="str">
        <f ca="1">IF(DAY(Sty_n_1)=1,IF(AND(YEAR(Sty_n_1+29)=Rok_kalendarzowy,MONTH(Sty_n_1+29)=1),Sty_n_1+29,""),IF(AND(YEAR(Sty_n_1+36)=Rok_kalendarzowy,MONTH(Sty_n_1+36)=1),Sty_n_1+36,""))</f>
        <v/>
      </c>
      <c r="D10" s="36" t="str">
        <f ca="1">IF(DAY(Sty_n_1)=1,IF(AND(YEAR(Sty_n_1+30)=Rok_kalendarzowy,MONTH(Sty_n_1+30)=1),Sty_n_1+30,""),IF(AND(YEAR(Sty_n_1+37)=Rok_kalendarzowy,MONTH(Sty_n_1+37)=1),Sty_n_1+37,""))</f>
        <v/>
      </c>
      <c r="E10" s="36" t="str">
        <f ca="1">IF(DAY(Sty_n_1)=1,IF(AND(YEAR(Sty_n_1+31)=Rok_kalendarzowy,MONTH(Sty_n_1+31)=1),Sty_n_1+31,""),IF(AND(YEAR(Sty_n_1+38)=Rok_kalendarzowy,MONTH(Sty_n_1+38)=1),Sty_n_1+38,""))</f>
        <v/>
      </c>
      <c r="F10" s="36" t="str">
        <f ca="1">IF(DAY(Sty_n_1)=1,IF(AND(YEAR(Sty_n_1+32)=Rok_kalendarzowy,MONTH(Sty_n_1+32)=1),Sty_n_1+32,""),IF(AND(YEAR(Sty_n_1+39)=Rok_kalendarzowy,MONTH(Sty_n_1+39)=1),Sty_n_1+39,""))</f>
        <v/>
      </c>
      <c r="G10" s="36" t="str">
        <f ca="1">IF(DAY(Sty_n_1)=1,IF(AND(YEAR(Sty_n_1+33)=Rok_kalendarzowy,MONTH(Sty_n_1+33)=1),Sty_n_1+33,""),IF(AND(YEAR(Sty_n_1+40)=Rok_kalendarzowy,MONTH(Sty_n_1+40)=1),Sty_n_1+40,""))</f>
        <v/>
      </c>
      <c r="H10" s="36" t="str">
        <f ca="1">IF(DAY(Sty_n_1)=1,IF(AND(YEAR(Sty_n_1+34)=Rok_kalendarzowy,MONTH(Sty_n_1+34)=1),Sty_n_1+34,""),IF(AND(YEAR(Sty_n_1+41)=Rok_kalendarzowy,MONTH(Sty_n_1+41)=1),Sty_n_1+41,""))</f>
        <v/>
      </c>
      <c r="I10" s="36" t="str">
        <f ca="1">IF(DAY(Sty_n_1)=1,IF(AND(YEAR(Sty_n_1+35)=Rok_kalendarzowy,MONTH(Sty_n_1+35)=1),Sty_n_1+35,""),IF(AND(YEAR(Sty_n_1+42)=Rok_kalendarzowy,MONTH(Sty_n_1+42)=1),Sty_n_1+42,""))</f>
        <v/>
      </c>
      <c r="J10" s="20"/>
      <c r="K10" s="36" t="str">
        <f ca="1">IF(DAY(Lut_n_1)=1,IF(AND(YEAR(Lut_n_1+29)=Rok_kalendarzowy,MONTH(Lut_n_1+29)=2),Lut_n_1+29,""),IF(AND(YEAR(Lut_n_1+36)=Rok_kalendarzowy,MONTH(Lut_n_1+36)=2),Lut_n_1+36,""))</f>
        <v/>
      </c>
      <c r="L10" s="36" t="str">
        <f ca="1">IF(DAY(Lut_n_1)=1,IF(AND(YEAR(Lut_n_1+30)=Rok_kalendarzowy,MONTH(Lut_n_1+30)=2),Lut_n_1+30,""),IF(AND(YEAR(Lut_n_1+37)=Rok_kalendarzowy,MONTH(Lut_n_1+37)=2),Lut_n_1+37,""))</f>
        <v/>
      </c>
      <c r="M10" s="36" t="str">
        <f ca="1">IF(DAY(Lut_n_1)=1,IF(AND(YEAR(Lut_n_1+31)=Rok_kalendarzowy,MONTH(Lut_n_1+31)=2),Lut_n_1+31,""),IF(AND(YEAR(Lut_n_1+38)=Rok_kalendarzowy,MONTH(Lut_n_1+38)=2),Lut_n_1+38,""))</f>
        <v/>
      </c>
      <c r="N10" s="36" t="str">
        <f ca="1">IF(DAY(Lut_n_1)=1,IF(AND(YEAR(Lut_n_1+32)=Rok_kalendarzowy,MONTH(Lut_n_1+32)=2),Lut_n_1+32,""),IF(AND(YEAR(Lut_n_1+39)=Rok_kalendarzowy,MONTH(Lut_n_1+39)=2),Lut_n_1+39,""))</f>
        <v/>
      </c>
      <c r="O10" s="36" t="str">
        <f ca="1">IF(DAY(Lut_n_1)=1,IF(AND(YEAR(Lut_n_1+33)=Rok_kalendarzowy,MONTH(Lut_n_1+33)=2),Lut_n_1+33,""),IF(AND(YEAR(Lut_n_1+40)=Rok_kalendarzowy,MONTH(Lut_n_1+40)=2),Lut_n_1+40,""))</f>
        <v/>
      </c>
      <c r="P10" s="36" t="str">
        <f ca="1">IF(DAY(Lut_n_1)=1,IF(AND(YEAR(Lut_n_1+34)=Rok_kalendarzowy,MONTH(Lut_n_1+34)=2),Lut_n_1+34,""),IF(AND(YEAR(Lut_n_1+41)=Rok_kalendarzowy,MONTH(Lut_n_1+41)=2),Lut_n_1+41,""))</f>
        <v/>
      </c>
      <c r="Q10" s="36" t="str">
        <f ca="1">IF(DAY(Lut_n_1)=1,IF(AND(YEAR(Lut_n_1+35)=Rok_kalendarzowy,MONTH(Lut_n_1+35)=2),Lut_n_1+35,""),IF(AND(YEAR(Lut_n_1+42)=Rok_kalendarzowy,MONTH(Lut_n_1+42)=2),Lut_n_1+42,""))</f>
        <v/>
      </c>
      <c r="R10" s="2"/>
      <c r="S10" s="5"/>
      <c r="U10" s="18" t="s">
        <v>24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13</v>
      </c>
      <c r="L12" s="3"/>
      <c r="M12" s="3"/>
      <c r="N12" s="3"/>
      <c r="O12" s="3"/>
      <c r="P12" s="3"/>
      <c r="Q12" s="3"/>
      <c r="R12" s="2"/>
      <c r="S12" s="37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6" t="s">
        <v>1</v>
      </c>
      <c r="D13" s="26" t="s">
        <v>7</v>
      </c>
      <c r="E13" s="26" t="s">
        <v>9</v>
      </c>
      <c r="F13" s="26" t="s">
        <v>8</v>
      </c>
      <c r="G13" s="26" t="s">
        <v>1</v>
      </c>
      <c r="H13" s="26" t="s">
        <v>10</v>
      </c>
      <c r="I13" s="26" t="s">
        <v>11</v>
      </c>
      <c r="J13" s="19"/>
      <c r="K13" s="27" t="s">
        <v>1</v>
      </c>
      <c r="L13" s="27" t="s">
        <v>7</v>
      </c>
      <c r="M13" s="27" t="s">
        <v>9</v>
      </c>
      <c r="N13" s="27" t="s">
        <v>8</v>
      </c>
      <c r="O13" s="27" t="s">
        <v>1</v>
      </c>
      <c r="P13" s="27" t="s">
        <v>10</v>
      </c>
      <c r="Q13" s="27" t="s">
        <v>11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36" t="str">
        <f ca="1">IF(DAY(Mar_n_1)=1,"",IF(AND(YEAR(Mar_n_1+1)=Rok_kalendarzowy,MONTH(Mar_n_1+1)=3),Mar_n_1+1,""))</f>
        <v/>
      </c>
      <c r="D14" s="36" t="str">
        <f ca="1">IF(DAY(Mar_n_1)=1,"",IF(AND(YEAR(Mar_n_1+2)=Rok_kalendarzowy,MONTH(Mar_n_1+2)=3),Mar_n_1+2,""))</f>
        <v/>
      </c>
      <c r="E14" s="36" t="str">
        <f ca="1">IF(DAY(Mar_n_1)=1,"",IF(AND(YEAR(Mar_n_1+3)=Rok_kalendarzowy,MONTH(Mar_n_1+3)=3),Mar_n_1+3,""))</f>
        <v/>
      </c>
      <c r="F14" s="36" t="str">
        <f ca="1">IF(DAY(Mar_n_1)=1,"",IF(AND(YEAR(Mar_n_1+4)=Rok_kalendarzowy,MONTH(Mar_n_1+4)=3),Mar_n_1+4,""))</f>
        <v/>
      </c>
      <c r="G14" s="36">
        <f ca="1">IF(DAY(Mar_n_1)=1,"",IF(AND(YEAR(Mar_n_1+5)=Rok_kalendarzowy,MONTH(Mar_n_1+5)=3),Mar_n_1+5,""))</f>
        <v>43525</v>
      </c>
      <c r="H14" s="36">
        <f ca="1">IF(DAY(Mar_n_1)=1,"",IF(AND(YEAR(Mar_n_1+6)=Rok_kalendarzowy,MONTH(Mar_n_1+6)=3),Mar_n_1+6,""))</f>
        <v>43526</v>
      </c>
      <c r="I14" s="36">
        <f ca="1">IF(DAY(Mar_n_1)=1,IF(AND(YEAR(Mar_n_1)=Rok_kalendarzowy,MONTH(Mar_n_1)=3),Mar_n_1,""),IF(AND(YEAR(Mar_n_1+7)=Rok_kalendarzowy,MONTH(Mar_n_1+7)=3),Mar_n_1+7,""))</f>
        <v>43527</v>
      </c>
      <c r="J14" s="20"/>
      <c r="K14" s="36">
        <f ca="1">IF(DAY(Kwi_n_1)=1,"",IF(AND(YEAR(Kwi_n_1+1)=Rok_kalendarzowy,MONTH(Kwi_n_1+1)=4),Kwi_n_1+1,""))</f>
        <v>43556</v>
      </c>
      <c r="L14" s="36">
        <f ca="1">IF(DAY(Kwi_n_1)=1,"",IF(AND(YEAR(Kwi_n_1+2)=Rok_kalendarzowy,MONTH(Kwi_n_1+2)=4),Kwi_n_1+2,""))</f>
        <v>43557</v>
      </c>
      <c r="M14" s="36">
        <f ca="1">IF(DAY(Kwi_n_1)=1,"",IF(AND(YEAR(Kwi_n_1+3)=Rok_kalendarzowy,MONTH(Kwi_n_1+3)=4),Kwi_n_1+3,""))</f>
        <v>43558</v>
      </c>
      <c r="N14" s="36">
        <f ca="1">IF(DAY(Kwi_n_1)=1,"",IF(AND(YEAR(Kwi_n_1+4)=Rok_kalendarzowy,MONTH(Kwi_n_1+4)=4),Kwi_n_1+4,""))</f>
        <v>43559</v>
      </c>
      <c r="O14" s="36">
        <f ca="1">IF(DAY(Kwi_n_1)=1,"",IF(AND(YEAR(Kwi_n_1+5)=Rok_kalendarzowy,MONTH(Kwi_n_1+5)=4),Kwi_n_1+5,""))</f>
        <v>43560</v>
      </c>
      <c r="P14" s="36">
        <f ca="1">IF(DAY(Kwi_n_1)=1,"",IF(AND(YEAR(Kwi_n_1+6)=Rok_kalendarzowy,MONTH(Kwi_n_1+6)=4),Kwi_n_1+6,""))</f>
        <v>43561</v>
      </c>
      <c r="Q14" s="36">
        <f ca="1">IF(DAY(Kwi_n_1)=1,IF(AND(YEAR(Kwi_n_1)=Rok_kalendarzowy,MONTH(Kwi_n_1)=4),Kwi_n_1,""),IF(AND(YEAR(Kwi_n_1+7)=Rok_kalendarzowy,MONTH(Kwi_n_1+7)=4),Kwi_n_1+7,""))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36">
        <f ca="1">IF(DAY(Mar_n_1)=1,IF(AND(YEAR(Mar_n_1+1)=Rok_kalendarzowy,MONTH(Mar_n_1+1)=3),Mar_n_1+1,""),IF(AND(YEAR(Mar_n_1+8)=Rok_kalendarzowy,MONTH(Mar_n_1+8)=3),Mar_n_1+8,""))</f>
        <v>43528</v>
      </c>
      <c r="D15" s="36">
        <f ca="1">IF(DAY(Mar_n_1)=1,IF(AND(YEAR(Mar_n_1+2)=Rok_kalendarzowy,MONTH(Mar_n_1+2)=3),Mar_n_1+2,""),IF(AND(YEAR(Mar_n_1+9)=Rok_kalendarzowy,MONTH(Mar_n_1+9)=3),Mar_n_1+9,""))</f>
        <v>43529</v>
      </c>
      <c r="E15" s="36">
        <f ca="1">IF(DAY(Mar_n_1)=1,IF(AND(YEAR(Mar_n_1+3)=Rok_kalendarzowy,MONTH(Mar_n_1+3)=3),Mar_n_1+3,""),IF(AND(YEAR(Mar_n_1+10)=Rok_kalendarzowy,MONTH(Mar_n_1+10)=3),Mar_n_1+10,""))</f>
        <v>43530</v>
      </c>
      <c r="F15" s="36">
        <f ca="1">IF(DAY(Mar_n_1)=1,IF(AND(YEAR(Mar_n_1+4)=Rok_kalendarzowy,MONTH(Mar_n_1+4)=3),Mar_n_1+4,""),IF(AND(YEAR(Mar_n_1+11)=Rok_kalendarzowy,MONTH(Mar_n_1+11)=3),Mar_n_1+11,""))</f>
        <v>43531</v>
      </c>
      <c r="G15" s="36">
        <f ca="1">IF(DAY(Mar_n_1)=1,IF(AND(YEAR(Mar_n_1+5)=Rok_kalendarzowy,MONTH(Mar_n_1+5)=3),Mar_n_1+5,""),IF(AND(YEAR(Mar_n_1+12)=Rok_kalendarzowy,MONTH(Mar_n_1+12)=3),Mar_n_1+12,""))</f>
        <v>43532</v>
      </c>
      <c r="H15" s="36">
        <f ca="1">IF(DAY(Mar_n_1)=1,IF(AND(YEAR(Mar_n_1+6)=Rok_kalendarzowy,MONTH(Mar_n_1+6)=3),Mar_n_1+6,""),IF(AND(YEAR(Mar_n_1+13)=Rok_kalendarzowy,MONTH(Mar_n_1+13)=3),Mar_n_1+13,""))</f>
        <v>43533</v>
      </c>
      <c r="I15" s="36">
        <f ca="1">IF(DAY(Mar_n_1)=1,IF(AND(YEAR(Mar_n_1+7)=Rok_kalendarzowy,MONTH(Mar_n_1+7)=3),Mar_n_1+7,""),IF(AND(YEAR(Mar_n_1+14)=Rok_kalendarzowy,MONTH(Mar_n_1+14)=3),Mar_n_1+14,""))</f>
        <v>43534</v>
      </c>
      <c r="J15" s="20"/>
      <c r="K15" s="36">
        <f ca="1">IF(DAY(Kwi_n_1)=1,IF(AND(YEAR(Kwi_n_1+1)=Rok_kalendarzowy,MONTH(Kwi_n_1+1)=4),Kwi_n_1+1,""),IF(AND(YEAR(Kwi_n_1+8)=Rok_kalendarzowy,MONTH(Kwi_n_1+8)=4),Kwi_n_1+8,""))</f>
        <v>43563</v>
      </c>
      <c r="L15" s="36">
        <f ca="1">IF(DAY(Kwi_n_1)=1,IF(AND(YEAR(Kwi_n_1+2)=Rok_kalendarzowy,MONTH(Kwi_n_1+2)=4),Kwi_n_1+2,""),IF(AND(YEAR(Kwi_n_1+9)=Rok_kalendarzowy,MONTH(Kwi_n_1+9)=4),Kwi_n_1+9,""))</f>
        <v>43564</v>
      </c>
      <c r="M15" s="36">
        <f ca="1">IF(DAY(Kwi_n_1)=1,IF(AND(YEAR(Kwi_n_1+3)=Rok_kalendarzowy,MONTH(Kwi_n_1+3)=4),Kwi_n_1+3,""),IF(AND(YEAR(Kwi_n_1+10)=Rok_kalendarzowy,MONTH(Kwi_n_1+10)=4),Kwi_n_1+10,""))</f>
        <v>43565</v>
      </c>
      <c r="N15" s="36">
        <f ca="1">IF(DAY(Kwi_n_1)=1,IF(AND(YEAR(Kwi_n_1+4)=Rok_kalendarzowy,MONTH(Kwi_n_1+4)=4),Kwi_n_1+4,""),IF(AND(YEAR(Kwi_n_1+11)=Rok_kalendarzowy,MONTH(Kwi_n_1+11)=4),Kwi_n_1+11,""))</f>
        <v>43566</v>
      </c>
      <c r="O15" s="36">
        <f ca="1">IF(DAY(Kwi_n_1)=1,IF(AND(YEAR(Kwi_n_1+5)=Rok_kalendarzowy,MONTH(Kwi_n_1+5)=4),Kwi_n_1+5,""),IF(AND(YEAR(Kwi_n_1+12)=Rok_kalendarzowy,MONTH(Kwi_n_1+12)=4),Kwi_n_1+12,""))</f>
        <v>43567</v>
      </c>
      <c r="P15" s="36">
        <f ca="1">IF(DAY(Kwi_n_1)=1,IF(AND(YEAR(Kwi_n_1+6)=Rok_kalendarzowy,MONTH(Kwi_n_1+6)=4),Kwi_n_1+6,""),IF(AND(YEAR(Kwi_n_1+13)=Rok_kalendarzowy,MONTH(Kwi_n_1+13)=4),Kwi_n_1+13,""))</f>
        <v>43568</v>
      </c>
      <c r="Q15" s="36">
        <f ca="1">IF(DAY(Kwi_n_1)=1,IF(AND(YEAR(Kwi_n_1+7)=Rok_kalendarzowy,MONTH(Kwi_n_1+7)=4),Kwi_n_1+7,""),IF(AND(YEAR(Kwi_n_1+14)=Rok_kalendarzowy,MONTH(Kwi_n_1+14)=4),Kwi_n_1+14,""))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36">
        <f ca="1">IF(DAY(Mar_n_1)=1,IF(AND(YEAR(Mar_n_1+8)=Rok_kalendarzowy,MONTH(Mar_n_1+8)=3),Mar_n_1+8,""),IF(AND(YEAR(Mar_n_1+15)=Rok_kalendarzowy,MONTH(Mar_n_1+15)=3),Mar_n_1+15,""))</f>
        <v>43535</v>
      </c>
      <c r="D16" s="36">
        <f ca="1">IF(DAY(Mar_n_1)=1,IF(AND(YEAR(Mar_n_1+9)=Rok_kalendarzowy,MONTH(Mar_n_1+9)=3),Mar_n_1+9,""),IF(AND(YEAR(Mar_n_1+16)=Rok_kalendarzowy,MONTH(Mar_n_1+16)=3),Mar_n_1+16,""))</f>
        <v>43536</v>
      </c>
      <c r="E16" s="36">
        <f ca="1">IF(DAY(Mar_n_1)=1,IF(AND(YEAR(Mar_n_1+10)=Rok_kalendarzowy,MONTH(Mar_n_1+10)=3),Mar_n_1+10,""),IF(AND(YEAR(Mar_n_1+17)=Rok_kalendarzowy,MONTH(Mar_n_1+17)=3),Mar_n_1+17,""))</f>
        <v>43537</v>
      </c>
      <c r="F16" s="36">
        <f ca="1">IF(DAY(Mar_n_1)=1,IF(AND(YEAR(Mar_n_1+11)=Rok_kalendarzowy,MONTH(Mar_n_1+11)=3),Mar_n_1+11,""),IF(AND(YEAR(Mar_n_1+18)=Rok_kalendarzowy,MONTH(Mar_n_1+18)=3),Mar_n_1+18,""))</f>
        <v>43538</v>
      </c>
      <c r="G16" s="36">
        <f ca="1">IF(DAY(Mar_n_1)=1,IF(AND(YEAR(Mar_n_1+12)=Rok_kalendarzowy,MONTH(Mar_n_1+12)=3),Mar_n_1+12,""),IF(AND(YEAR(Mar_n_1+19)=Rok_kalendarzowy,MONTH(Mar_n_1+19)=3),Mar_n_1+19,""))</f>
        <v>43539</v>
      </c>
      <c r="H16" s="36">
        <f ca="1">IF(DAY(Mar_n_1)=1,IF(AND(YEAR(Mar_n_1+13)=Rok_kalendarzowy,MONTH(Mar_n_1+13)=3),Mar_n_1+13,""),IF(AND(YEAR(Mar_n_1+20)=Rok_kalendarzowy,MONTH(Mar_n_1+20)=3),Mar_n_1+20,""))</f>
        <v>43540</v>
      </c>
      <c r="I16" s="36">
        <f ca="1">IF(DAY(Mar_n_1)=1,IF(AND(YEAR(Mar_n_1+14)=Rok_kalendarzowy,MONTH(Mar_n_1+14)=3),Mar_n_1+14,""),IF(AND(YEAR(Mar_n_1+21)=Rok_kalendarzowy,MONTH(Mar_n_1+21)=3),Mar_n_1+21,""))</f>
        <v>43541</v>
      </c>
      <c r="J16" s="20"/>
      <c r="K16" s="36">
        <f ca="1">IF(DAY(Kwi_n_1)=1,IF(AND(YEAR(Kwi_n_1+8)=Rok_kalendarzowy,MONTH(Kwi_n_1+8)=4),Kwi_n_1+8,""),IF(AND(YEAR(Kwi_n_1+15)=Rok_kalendarzowy,MONTH(Kwi_n_1+15)=4),Kwi_n_1+15,""))</f>
        <v>43570</v>
      </c>
      <c r="L16" s="36">
        <f ca="1">IF(DAY(Kwi_n_1)=1,IF(AND(YEAR(Kwi_n_1+9)=Rok_kalendarzowy,MONTH(Kwi_n_1+9)=4),Kwi_n_1+9,""),IF(AND(YEAR(Kwi_n_1+16)=Rok_kalendarzowy,MONTH(Kwi_n_1+16)=4),Kwi_n_1+16,""))</f>
        <v>43571</v>
      </c>
      <c r="M16" s="36">
        <f ca="1">IF(DAY(Kwi_n_1)=1,IF(AND(YEAR(Kwi_n_1+10)=Rok_kalendarzowy,MONTH(Kwi_n_1+10)=4),Kwi_n_1+10,""),IF(AND(YEAR(Kwi_n_1+17)=Rok_kalendarzowy,MONTH(Kwi_n_1+17)=4),Kwi_n_1+17,""))</f>
        <v>43572</v>
      </c>
      <c r="N16" s="36">
        <f ca="1">IF(DAY(Kwi_n_1)=1,IF(AND(YEAR(Kwi_n_1+11)=Rok_kalendarzowy,MONTH(Kwi_n_1+11)=4),Kwi_n_1+11,""),IF(AND(YEAR(Kwi_n_1+18)=Rok_kalendarzowy,MONTH(Kwi_n_1+18)=4),Kwi_n_1+18,""))</f>
        <v>43573</v>
      </c>
      <c r="O16" s="36">
        <f ca="1">IF(DAY(Kwi_n_1)=1,IF(AND(YEAR(Kwi_n_1+12)=Rok_kalendarzowy,MONTH(Kwi_n_1+12)=4),Kwi_n_1+12,""),IF(AND(YEAR(Kwi_n_1+19)=Rok_kalendarzowy,MONTH(Kwi_n_1+19)=4),Kwi_n_1+19,""))</f>
        <v>43574</v>
      </c>
      <c r="P16" s="36">
        <f ca="1">IF(DAY(Kwi_n_1)=1,IF(AND(YEAR(Kwi_n_1+13)=Rok_kalendarzowy,MONTH(Kwi_n_1+13)=4),Kwi_n_1+13,""),IF(AND(YEAR(Kwi_n_1+20)=Rok_kalendarzowy,MONTH(Kwi_n_1+20)=4),Kwi_n_1+20,""))</f>
        <v>43575</v>
      </c>
      <c r="Q16" s="36">
        <f ca="1">IF(DAY(Kwi_n_1)=1,IF(AND(YEAR(Kwi_n_1+14)=Rok_kalendarzowy,MONTH(Kwi_n_1+14)=4),Kwi_n_1+14,""),IF(AND(YEAR(Kwi_n_1+21)=Rok_kalendarzowy,MONTH(Kwi_n_1+21)=4),Kwi_n_1+21,""))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36">
        <f ca="1">IF(DAY(Mar_n_1)=1,IF(AND(YEAR(Mar_n_1+15)=Rok_kalendarzowy,MONTH(Mar_n_1+15)=3),Mar_n_1+15,""),IF(AND(YEAR(Mar_n_1+22)=Rok_kalendarzowy,MONTH(Mar_n_1+22)=3),Mar_n_1+22,""))</f>
        <v>43542</v>
      </c>
      <c r="D17" s="36">
        <f ca="1">IF(DAY(Mar_n_1)=1,IF(AND(YEAR(Mar_n_1+16)=Rok_kalendarzowy,MONTH(Mar_n_1+16)=3),Mar_n_1+16,""),IF(AND(YEAR(Mar_n_1+23)=Rok_kalendarzowy,MONTH(Mar_n_1+23)=3),Mar_n_1+23,""))</f>
        <v>43543</v>
      </c>
      <c r="E17" s="36">
        <f ca="1">IF(DAY(Mar_n_1)=1,IF(AND(YEAR(Mar_n_1+17)=Rok_kalendarzowy,MONTH(Mar_n_1+17)=3),Mar_n_1+17,""),IF(AND(YEAR(Mar_n_1+24)=Rok_kalendarzowy,MONTH(Mar_n_1+24)=3),Mar_n_1+24,""))</f>
        <v>43544</v>
      </c>
      <c r="F17" s="36">
        <f ca="1">IF(DAY(Mar_n_1)=1,IF(AND(YEAR(Mar_n_1+18)=Rok_kalendarzowy,MONTH(Mar_n_1+18)=3),Mar_n_1+18,""),IF(AND(YEAR(Mar_n_1+25)=Rok_kalendarzowy,MONTH(Mar_n_1+25)=3),Mar_n_1+25,""))</f>
        <v>43545</v>
      </c>
      <c r="G17" s="36">
        <f ca="1">IF(DAY(Mar_n_1)=1,IF(AND(YEAR(Mar_n_1+19)=Rok_kalendarzowy,MONTH(Mar_n_1+19)=3),Mar_n_1+19,""),IF(AND(YEAR(Mar_n_1+26)=Rok_kalendarzowy,MONTH(Mar_n_1+26)=3),Mar_n_1+26,""))</f>
        <v>43546</v>
      </c>
      <c r="H17" s="36">
        <f ca="1">IF(DAY(Mar_n_1)=1,IF(AND(YEAR(Mar_n_1+20)=Rok_kalendarzowy,MONTH(Mar_n_1+20)=3),Mar_n_1+20,""),IF(AND(YEAR(Mar_n_1+27)=Rok_kalendarzowy,MONTH(Mar_n_1+27)=3),Mar_n_1+27,""))</f>
        <v>43547</v>
      </c>
      <c r="I17" s="36">
        <f ca="1">IF(DAY(Mar_n_1)=1,IF(AND(YEAR(Mar_n_1+21)=Rok_kalendarzowy,MONTH(Mar_n_1+21)=3),Mar_n_1+21,""),IF(AND(YEAR(Mar_n_1+28)=Rok_kalendarzowy,MONTH(Mar_n_1+28)=3),Mar_n_1+28,""))</f>
        <v>43548</v>
      </c>
      <c r="J17" s="20"/>
      <c r="K17" s="36">
        <f ca="1">IF(DAY(Kwi_n_1)=1,IF(AND(YEAR(Kwi_n_1+15)=Rok_kalendarzowy,MONTH(Kwi_n_1+15)=4),Kwi_n_1+15,""),IF(AND(YEAR(Kwi_n_1+22)=Rok_kalendarzowy,MONTH(Kwi_n_1+22)=4),Kwi_n_1+22,""))</f>
        <v>43577</v>
      </c>
      <c r="L17" s="36">
        <f ca="1">IF(DAY(Kwi_n_1)=1,IF(AND(YEAR(Kwi_n_1+16)=Rok_kalendarzowy,MONTH(Kwi_n_1+16)=4),Kwi_n_1+16,""),IF(AND(YEAR(Kwi_n_1+23)=Rok_kalendarzowy,MONTH(Kwi_n_1+23)=4),Kwi_n_1+23,""))</f>
        <v>43578</v>
      </c>
      <c r="M17" s="36">
        <f ca="1">IF(DAY(Kwi_n_1)=1,IF(AND(YEAR(Kwi_n_1+17)=Rok_kalendarzowy,MONTH(Kwi_n_1+17)=4),Kwi_n_1+17,""),IF(AND(YEAR(Kwi_n_1+24)=Rok_kalendarzowy,MONTH(Kwi_n_1+24)=4),Kwi_n_1+24,""))</f>
        <v>43579</v>
      </c>
      <c r="N17" s="36">
        <f ca="1">IF(DAY(Kwi_n_1)=1,IF(AND(YEAR(Kwi_n_1+18)=Rok_kalendarzowy,MONTH(Kwi_n_1+18)=4),Kwi_n_1+18,""),IF(AND(YEAR(Kwi_n_1+25)=Rok_kalendarzowy,MONTH(Kwi_n_1+25)=4),Kwi_n_1+25,""))</f>
        <v>43580</v>
      </c>
      <c r="O17" s="36">
        <f ca="1">IF(DAY(Kwi_n_1)=1,IF(AND(YEAR(Kwi_n_1+19)=Rok_kalendarzowy,MONTH(Kwi_n_1+19)=4),Kwi_n_1+19,""),IF(AND(YEAR(Kwi_n_1+26)=Rok_kalendarzowy,MONTH(Kwi_n_1+26)=4),Kwi_n_1+26,""))</f>
        <v>43581</v>
      </c>
      <c r="P17" s="36">
        <f ca="1">IF(DAY(Kwi_n_1)=1,IF(AND(YEAR(Kwi_n_1+20)=Rok_kalendarzowy,MONTH(Kwi_n_1+20)=4),Kwi_n_1+20,""),IF(AND(YEAR(Kwi_n_1+27)=Rok_kalendarzowy,MONTH(Kwi_n_1+27)=4),Kwi_n_1+27,""))</f>
        <v>43582</v>
      </c>
      <c r="Q17" s="36">
        <f ca="1">IF(DAY(Kwi_n_1)=1,IF(AND(YEAR(Kwi_n_1+21)=Rok_kalendarzowy,MONTH(Kwi_n_1+21)=4),Kwi_n_1+21,""),IF(AND(YEAR(Kwi_n_1+28)=Rok_kalendarzowy,MONTH(Kwi_n_1+28)=4),Kwi_n_1+28,""))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36">
        <f ca="1">IF(DAY(Mar_n_1)=1,IF(AND(YEAR(Mar_n_1+22)=Rok_kalendarzowy,MONTH(Mar_n_1+22)=3),Mar_n_1+22,""),IF(AND(YEAR(Mar_n_1+29)=Rok_kalendarzowy,MONTH(Mar_n_1+29)=3),Mar_n_1+29,""))</f>
        <v>43549</v>
      </c>
      <c r="D18" s="36">
        <f ca="1">IF(DAY(Mar_n_1)=1,IF(AND(YEAR(Mar_n_1+23)=Rok_kalendarzowy,MONTH(Mar_n_1+23)=3),Mar_n_1+23,""),IF(AND(YEAR(Mar_n_1+30)=Rok_kalendarzowy,MONTH(Mar_n_1+30)=3),Mar_n_1+30,""))</f>
        <v>43550</v>
      </c>
      <c r="E18" s="36">
        <f ca="1">IF(DAY(Mar_n_1)=1,IF(AND(YEAR(Mar_n_1+24)=Rok_kalendarzowy,MONTH(Mar_n_1+24)=3),Mar_n_1+24,""),IF(AND(YEAR(Mar_n_1+31)=Rok_kalendarzowy,MONTH(Mar_n_1+31)=3),Mar_n_1+31,""))</f>
        <v>43551</v>
      </c>
      <c r="F18" s="36">
        <f ca="1">IF(DAY(Mar_n_1)=1,IF(AND(YEAR(Mar_n_1+25)=Rok_kalendarzowy,MONTH(Mar_n_1+25)=3),Mar_n_1+25,""),IF(AND(YEAR(Mar_n_1+32)=Rok_kalendarzowy,MONTH(Mar_n_1+32)=3),Mar_n_1+32,""))</f>
        <v>43552</v>
      </c>
      <c r="G18" s="36">
        <f ca="1">IF(DAY(Mar_n_1)=1,IF(AND(YEAR(Mar_n_1+26)=Rok_kalendarzowy,MONTH(Mar_n_1+26)=3),Mar_n_1+26,""),IF(AND(YEAR(Mar_n_1+33)=Rok_kalendarzowy,MONTH(Mar_n_1+33)=3),Mar_n_1+33,""))</f>
        <v>43553</v>
      </c>
      <c r="H18" s="36">
        <f ca="1">IF(DAY(Mar_n_1)=1,IF(AND(YEAR(Mar_n_1+27)=Rok_kalendarzowy,MONTH(Mar_n_1+27)=3),Mar_n_1+27,""),IF(AND(YEAR(Mar_n_1+34)=Rok_kalendarzowy,MONTH(Mar_n_1+34)=3),Mar_n_1+34,""))</f>
        <v>43554</v>
      </c>
      <c r="I18" s="36">
        <f ca="1">IF(DAY(Mar_n_1)=1,IF(AND(YEAR(Mar_n_1+28)=Rok_kalendarzowy,MONTH(Mar_n_1+28)=3),Mar_n_1+28,""),IF(AND(YEAR(Mar_n_1+35)=Rok_kalendarzowy,MONTH(Mar_n_1+35)=3),Mar_n_1+35,""))</f>
        <v>43555</v>
      </c>
      <c r="J18" s="20"/>
      <c r="K18" s="36">
        <f ca="1">IF(DAY(Kwi_n_1)=1,IF(AND(YEAR(Kwi_n_1+22)=Rok_kalendarzowy,MONTH(Kwi_n_1+22)=4),Kwi_n_1+22,""),IF(AND(YEAR(Kwi_n_1+29)=Rok_kalendarzowy,MONTH(Kwi_n_1+29)=4),Kwi_n_1+29,""))</f>
        <v>43584</v>
      </c>
      <c r="L18" s="36">
        <f ca="1">IF(DAY(Kwi_n_1)=1,IF(AND(YEAR(Kwi_n_1+23)=Rok_kalendarzowy,MONTH(Kwi_n_1+23)=4),Kwi_n_1+23,""),IF(AND(YEAR(Kwi_n_1+30)=Rok_kalendarzowy,MONTH(Kwi_n_1+30)=4),Kwi_n_1+30,""))</f>
        <v>43585</v>
      </c>
      <c r="M18" s="36" t="str">
        <f ca="1">IF(DAY(Kwi_n_1)=1,IF(AND(YEAR(Kwi_n_1+24)=Rok_kalendarzowy,MONTH(Kwi_n_1+24)=4),Kwi_n_1+24,""),IF(AND(YEAR(Kwi_n_1+31)=Rok_kalendarzowy,MONTH(Kwi_n_1+31)=4),Kwi_n_1+31,""))</f>
        <v/>
      </c>
      <c r="N18" s="36" t="str">
        <f ca="1">IF(DAY(Kwi_n_1)=1,IF(AND(YEAR(Kwi_n_1+25)=Rok_kalendarzowy,MONTH(Kwi_n_1+25)=4),Kwi_n_1+25,""),IF(AND(YEAR(Kwi_n_1+32)=Rok_kalendarzowy,MONTH(Kwi_n_1+32)=4),Kwi_n_1+32,""))</f>
        <v/>
      </c>
      <c r="O18" s="36" t="str">
        <f ca="1">IF(DAY(Kwi_n_1)=1,IF(AND(YEAR(Kwi_n_1+26)=Rok_kalendarzowy,MONTH(Kwi_n_1+26)=4),Kwi_n_1+26,""),IF(AND(YEAR(Kwi_n_1+33)=Rok_kalendarzowy,MONTH(Kwi_n_1+33)=4),Kwi_n_1+33,""))</f>
        <v/>
      </c>
      <c r="P18" s="36" t="str">
        <f ca="1">IF(DAY(Kwi_n_1)=1,IF(AND(YEAR(Kwi_n_1+27)=Rok_kalendarzowy,MONTH(Kwi_n_1+27)=4),Kwi_n_1+27,""),IF(AND(YEAR(Kwi_n_1+34)=Rok_kalendarzowy,MONTH(Kwi_n_1+34)=4),Kwi_n_1+34,""))</f>
        <v/>
      </c>
      <c r="Q18" s="36" t="str">
        <f ca="1">IF(DAY(Kwi_n_1)=1,IF(AND(YEAR(Kwi_n_1+28)=Rok_kalendarzowy,MONTH(Kwi_n_1+28)=4),Kwi_n_1+28,""),IF(AND(YEAR(Kwi_n_1+35)=Rok_kalendarzowy,MONTH(Kwi_n_1+35)=4),Kwi_n_1+35,""))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36" t="str">
        <f ca="1">IF(DAY(Mar_n_1)=1,IF(AND(YEAR(Mar_n_1+29)=Rok_kalendarzowy,MONTH(Mar_n_1+29)=3),Mar_n_1+29,""),IF(AND(YEAR(Mar_n_1+36)=Rok_kalendarzowy,MONTH(Mar_n_1+36)=3),Mar_n_1+36,""))</f>
        <v/>
      </c>
      <c r="D19" s="36" t="str">
        <f ca="1">IF(DAY(Mar_n_1)=1,IF(AND(YEAR(Mar_n_1+30)=Rok_kalendarzowy,MONTH(Mar_n_1+30)=3),Mar_n_1+30,""),IF(AND(YEAR(Mar_n_1+37)=Rok_kalendarzowy,MONTH(Mar_n_1+37)=3),Mar_n_1+37,""))</f>
        <v/>
      </c>
      <c r="E19" s="36" t="str">
        <f ca="1">IF(DAY(Mar_n_1)=1,IF(AND(YEAR(Mar_n_1+31)=Rok_kalendarzowy,MONTH(Mar_n_1+31)=3),Mar_n_1+31,""),IF(AND(YEAR(Mar_n_1+38)=Rok_kalendarzowy,MONTH(Mar_n_1+38)=3),Mar_n_1+38,""))</f>
        <v/>
      </c>
      <c r="F19" s="36" t="str">
        <f ca="1">IF(DAY(Mar_n_1)=1,IF(AND(YEAR(Mar_n_1+32)=Rok_kalendarzowy,MONTH(Mar_n_1+32)=3),Mar_n_1+32,""),IF(AND(YEAR(Mar_n_1+39)=Rok_kalendarzowy,MONTH(Mar_n_1+39)=3),Mar_n_1+39,""))</f>
        <v/>
      </c>
      <c r="G19" s="36" t="str">
        <f ca="1">IF(DAY(Mar_n_1)=1,IF(AND(YEAR(Mar_n_1+33)=Rok_kalendarzowy,MONTH(Mar_n_1+33)=3),Mar_n_1+33,""),IF(AND(YEAR(Mar_n_1+40)=Rok_kalendarzowy,MONTH(Mar_n_1+40)=3),Mar_n_1+40,""))</f>
        <v/>
      </c>
      <c r="H19" s="36" t="str">
        <f ca="1">IF(DAY(Mar_n_1)=1,IF(AND(YEAR(Mar_n_1+34)=Rok_kalendarzowy,MONTH(Mar_n_1+34)=3),Mar_n_1+34,""),IF(AND(YEAR(Mar_n_1+41)=Rok_kalendarzowy,MONTH(Mar_n_1+41)=3),Mar_n_1+41,""))</f>
        <v/>
      </c>
      <c r="I19" s="36" t="str">
        <f ca="1">IF(DAY(Mar_n_1)=1,IF(AND(YEAR(Mar_n_1+35)=Rok_kalendarzowy,MONTH(Mar_n_1+35)=3),Mar_n_1+35,""),IF(AND(YEAR(Mar_n_1+42)=Rok_kalendarzowy,MONTH(Mar_n_1+42)=3),Mar_n_1+42,""))</f>
        <v/>
      </c>
      <c r="J19" s="20"/>
      <c r="K19" s="36" t="str">
        <f ca="1">IF(DAY(Kwi_n_1)=1,IF(AND(YEAR(Kwi_n_1+29)=Rok_kalendarzowy,MONTH(Kwi_n_1+29)=4),Kwi_n_1+29,""),IF(AND(YEAR(Kwi_n_1+36)=Rok_kalendarzowy,MONTH(Kwi_n_1+36)=4),Kwi_n_1+36,""))</f>
        <v/>
      </c>
      <c r="L19" s="36" t="str">
        <f ca="1">IF(DAY(Kwi_n_1)=1,IF(AND(YEAR(Kwi_n_1+30)=Rok_kalendarzowy,MONTH(Kwi_n_1+30)=4),Kwi_n_1+30,""),IF(AND(YEAR(Kwi_n_1+37)=Rok_kalendarzowy,MONTH(Kwi_n_1+37)=4),Kwi_n_1+37,""))</f>
        <v/>
      </c>
      <c r="M19" s="36" t="str">
        <f ca="1">IF(DAY(Kwi_n_1)=1,IF(AND(YEAR(Kwi_n_1+31)=Rok_kalendarzowy,MONTH(Kwi_n_1+31)=4),Kwi_n_1+31,""),IF(AND(YEAR(Kwi_n_1+38)=Rok_kalendarzowy,MONTH(Kwi_n_1+38)=4),Kwi_n_1+38,""))</f>
        <v/>
      </c>
      <c r="N19" s="36" t="str">
        <f ca="1">IF(DAY(Kwi_n_1)=1,IF(AND(YEAR(Kwi_n_1+32)=Rok_kalendarzowy,MONTH(Kwi_n_1+32)=4),Kwi_n_1+32,""),IF(AND(YEAR(Kwi_n_1+39)=Rok_kalendarzowy,MONTH(Kwi_n_1+39)=4),Kwi_n_1+39,""))</f>
        <v/>
      </c>
      <c r="O19" s="36" t="str">
        <f ca="1">IF(DAY(Kwi_n_1)=1,IF(AND(YEAR(Kwi_n_1+33)=Rok_kalendarzowy,MONTH(Kwi_n_1+33)=4),Kwi_n_1+33,""),IF(AND(YEAR(Kwi_n_1+40)=Rok_kalendarzowy,MONTH(Kwi_n_1+40)=4),Kwi_n_1+40,""))</f>
        <v/>
      </c>
      <c r="P19" s="36" t="str">
        <f ca="1">IF(DAY(Kwi_n_1)=1,IF(AND(YEAR(Kwi_n_1+34)=Rok_kalendarzowy,MONTH(Kwi_n_1+34)=4),Kwi_n_1+34,""),IF(AND(YEAR(Kwi_n_1+41)=Rok_kalendarzowy,MONTH(Kwi_n_1+41)=4),Kwi_n_1+41,""))</f>
        <v/>
      </c>
      <c r="Q19" s="36" t="str">
        <f ca="1">IF(DAY(Kwi_n_1)=1,IF(AND(YEAR(Kwi_n_1+35)=Rok_kalendarzowy,MONTH(Kwi_n_1+35)=4),Kwi_n_1+35,""),IF(AND(YEAR(Kwi_n_1+42)=Rok_kalendarzowy,MONTH(Kwi_n_1+42)=4),Kwi_n_1+42,""))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14</v>
      </c>
      <c r="L21" s="3"/>
      <c r="M21" s="3"/>
      <c r="N21" s="3"/>
      <c r="O21" s="3"/>
      <c r="P21" s="3"/>
      <c r="Q21" s="3"/>
      <c r="R21" s="2"/>
      <c r="S21" s="37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8" t="s">
        <v>1</v>
      </c>
      <c r="D22" s="28" t="s">
        <v>7</v>
      </c>
      <c r="E22" s="28" t="s">
        <v>9</v>
      </c>
      <c r="F22" s="28" t="s">
        <v>8</v>
      </c>
      <c r="G22" s="28" t="s">
        <v>1</v>
      </c>
      <c r="H22" s="28" t="s">
        <v>10</v>
      </c>
      <c r="I22" s="28" t="s">
        <v>11</v>
      </c>
      <c r="J22" s="21"/>
      <c r="K22" s="29" t="s">
        <v>1</v>
      </c>
      <c r="L22" s="29" t="s">
        <v>7</v>
      </c>
      <c r="M22" s="29" t="s">
        <v>9</v>
      </c>
      <c r="N22" s="29" t="s">
        <v>8</v>
      </c>
      <c r="O22" s="29" t="s">
        <v>1</v>
      </c>
      <c r="P22" s="29" t="s">
        <v>10</v>
      </c>
      <c r="Q22" s="29" t="s">
        <v>11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36" t="str">
        <f ca="1">IF(DAY(Maj_n_1)=1,"",IF(AND(YEAR(Maj_n_1+1)=Rok_kalendarzowy,MONTH(Maj_n_1+1)=5),Maj_n_1+1,""))</f>
        <v/>
      </c>
      <c r="D23" s="36" t="str">
        <f ca="1">IF(DAY(Maj_n_1)=1,"",IF(AND(YEAR(Maj_n_1+2)=Rok_kalendarzowy,MONTH(Maj_n_1+2)=5),Maj_n_1+2,""))</f>
        <v/>
      </c>
      <c r="E23" s="36">
        <f ca="1">IF(DAY(Maj_n_1)=1,"",IF(AND(YEAR(Maj_n_1+3)=Rok_kalendarzowy,MONTH(Maj_n_1+3)=5),Maj_n_1+3,""))</f>
        <v>43586</v>
      </c>
      <c r="F23" s="36">
        <f ca="1">IF(DAY(Maj_n_1)=1,"",IF(AND(YEAR(Maj_n_1+4)=Rok_kalendarzowy,MONTH(Maj_n_1+4)=5),Maj_n_1+4,""))</f>
        <v>43587</v>
      </c>
      <c r="G23" s="36">
        <f ca="1">IF(DAY(Maj_n_1)=1,"",IF(AND(YEAR(Maj_n_1+5)=Rok_kalendarzowy,MONTH(Maj_n_1+5)=5),Maj_n_1+5,""))</f>
        <v>43588</v>
      </c>
      <c r="H23" s="36">
        <f ca="1">IF(DAY(Maj_n_1)=1,"",IF(AND(YEAR(Maj_n_1+6)=Rok_kalendarzowy,MONTH(Maj_n_1+6)=5),Maj_n_1+6,""))</f>
        <v>43589</v>
      </c>
      <c r="I23" s="36">
        <f ca="1">IF(DAY(Maj_n_1)=1,IF(AND(YEAR(Maj_n_1)=Rok_kalendarzowy,MONTH(Maj_n_1)=5),Maj_n_1,""),IF(AND(YEAR(Maj_n_1+7)=Rok_kalendarzowy,MONTH(Maj_n_1+7)=5),Maj_n_1+7,""))</f>
        <v>43590</v>
      </c>
      <c r="J23" s="19"/>
      <c r="K23" s="36" t="str">
        <f ca="1">IF(DAY(Lip_n_1)=1,"",IF(AND(YEAR(Lip_n_1+1)=Rok_kalendarzowy,MONTH(Lip_n_1+1)=6),Lip_n_1+1,""))</f>
        <v/>
      </c>
      <c r="L23" s="36" t="str">
        <f ca="1">IF(DAY(Lip_n_1)=1,"",IF(AND(YEAR(Lip_n_1+2)=Rok_kalendarzowy,MONTH(Lip_n_1+2)=6),Lip_n_1+2,""))</f>
        <v/>
      </c>
      <c r="M23" s="36" t="str">
        <f ca="1">IF(DAY(Lip_n_1)=1,"",IF(AND(YEAR(Lip_n_1+3)=Rok_kalendarzowy,MONTH(Lip_n_1+3)=6),Lip_n_1+3,""))</f>
        <v/>
      </c>
      <c r="N23" s="36" t="str">
        <f ca="1">IF(DAY(Lip_n_1)=1,"",IF(AND(YEAR(Lip_n_1+4)=Rok_kalendarzowy,MONTH(Lip_n_1+4)=6),Lip_n_1+4,""))</f>
        <v/>
      </c>
      <c r="O23" s="36" t="str">
        <f ca="1">IF(DAY(Lip_n_1)=1,"",IF(AND(YEAR(Lip_n_1+5)=Rok_kalendarzowy,MONTH(Lip_n_1+5)=6),Lip_n_1+5,""))</f>
        <v/>
      </c>
      <c r="P23" s="36">
        <f ca="1">IF(DAY(Lip_n_1)=1,"",IF(AND(YEAR(Lip_n_1+6)=Rok_kalendarzowy,MONTH(Lip_n_1+6)=6),Lip_n_1+6,""))</f>
        <v>43617</v>
      </c>
      <c r="Q23" s="36">
        <f ca="1">IF(DAY(Lip_n_1)=1,IF(AND(YEAR(Lip_n_1)=Rok_kalendarzowy,MONTH(Lip_n_1)=6),Lip_n_1,""),IF(AND(YEAR(Lip_n_1+7)=Rok_kalendarzowy,MONTH(Lip_n_1+7)=6),Lip_n_1+7,""))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36">
        <f ca="1">IF(DAY(Maj_n_1)=1,IF(AND(YEAR(Maj_n_1+1)=Rok_kalendarzowy,MONTH(Maj_n_1+1)=5),Maj_n_1+1,""),IF(AND(YEAR(Maj_n_1+8)=Rok_kalendarzowy,MONTH(Maj_n_1+8)=5),Maj_n_1+8,""))</f>
        <v>43591</v>
      </c>
      <c r="D24" s="36">
        <f ca="1">IF(DAY(Maj_n_1)=1,IF(AND(YEAR(Maj_n_1+2)=Rok_kalendarzowy,MONTH(Maj_n_1+2)=5),Maj_n_1+2,""),IF(AND(YEAR(Maj_n_1+9)=Rok_kalendarzowy,MONTH(Maj_n_1+9)=5),Maj_n_1+9,""))</f>
        <v>43592</v>
      </c>
      <c r="E24" s="36">
        <f ca="1">IF(DAY(Maj_n_1)=1,IF(AND(YEAR(Maj_n_1+3)=Rok_kalendarzowy,MONTH(Maj_n_1+3)=5),Maj_n_1+3,""),IF(AND(YEAR(Maj_n_1+10)=Rok_kalendarzowy,MONTH(Maj_n_1+10)=5),Maj_n_1+10,""))</f>
        <v>43593</v>
      </c>
      <c r="F24" s="36">
        <f ca="1">IF(DAY(Maj_n_1)=1,IF(AND(YEAR(Maj_n_1+4)=Rok_kalendarzowy,MONTH(Maj_n_1+4)=5),Maj_n_1+4,""),IF(AND(YEAR(Maj_n_1+11)=Rok_kalendarzowy,MONTH(Maj_n_1+11)=5),Maj_n_1+11,""))</f>
        <v>43594</v>
      </c>
      <c r="G24" s="36">
        <f ca="1">IF(DAY(Maj_n_1)=1,IF(AND(YEAR(Maj_n_1+5)=Rok_kalendarzowy,MONTH(Maj_n_1+5)=5),Maj_n_1+5,""),IF(AND(YEAR(Maj_n_1+12)=Rok_kalendarzowy,MONTH(Maj_n_1+12)=5),Maj_n_1+12,""))</f>
        <v>43595</v>
      </c>
      <c r="H24" s="36">
        <f ca="1">IF(DAY(Maj_n_1)=1,IF(AND(YEAR(Maj_n_1+6)=Rok_kalendarzowy,MONTH(Maj_n_1+6)=5),Maj_n_1+6,""),IF(AND(YEAR(Maj_n_1+13)=Rok_kalendarzowy,MONTH(Maj_n_1+13)=5),Maj_n_1+13,""))</f>
        <v>43596</v>
      </c>
      <c r="I24" s="36">
        <f ca="1">IF(DAY(Maj_n_1)=1,IF(AND(YEAR(Maj_n_1+7)=Rok_kalendarzowy,MONTH(Maj_n_1+7)=5),Maj_n_1+7,""),IF(AND(YEAR(Maj_n_1+14)=Rok_kalendarzowy,MONTH(Maj_n_1+14)=5),Maj_n_1+14,""))</f>
        <v>43597</v>
      </c>
      <c r="J24" s="20"/>
      <c r="K24" s="36">
        <f ca="1">IF(DAY(Lip_n_1)=1,IF(AND(YEAR(Lip_n_1+1)=Rok_kalendarzowy,MONTH(Lip_n_1+1)=6),Lip_n_1+1,""),IF(AND(YEAR(Lip_n_1+8)=Rok_kalendarzowy,MONTH(Lip_n_1+8)=6),Lip_n_1+8,""))</f>
        <v>43619</v>
      </c>
      <c r="L24" s="36">
        <f ca="1">IF(DAY(Lip_n_1)=1,IF(AND(YEAR(Lip_n_1+2)=Rok_kalendarzowy,MONTH(Lip_n_1+2)=6),Lip_n_1+2,""),IF(AND(YEAR(Lip_n_1+9)=Rok_kalendarzowy,MONTH(Lip_n_1+9)=6),Lip_n_1+9,""))</f>
        <v>43620</v>
      </c>
      <c r="M24" s="36">
        <f ca="1">IF(DAY(Lip_n_1)=1,IF(AND(YEAR(Lip_n_1+3)=Rok_kalendarzowy,MONTH(Lip_n_1+3)=6),Lip_n_1+3,""),IF(AND(YEAR(Lip_n_1+10)=Rok_kalendarzowy,MONTH(Lip_n_1+10)=6),Lip_n_1+10,""))</f>
        <v>43621</v>
      </c>
      <c r="N24" s="36">
        <f ca="1">IF(DAY(Lip_n_1)=1,IF(AND(YEAR(Lip_n_1+4)=Rok_kalendarzowy,MONTH(Lip_n_1+4)=6),Lip_n_1+4,""),IF(AND(YEAR(Lip_n_1+11)=Rok_kalendarzowy,MONTH(Lip_n_1+11)=6),Lip_n_1+11,""))</f>
        <v>43622</v>
      </c>
      <c r="O24" s="36">
        <f ca="1">IF(DAY(Lip_n_1)=1,IF(AND(YEAR(Lip_n_1+5)=Rok_kalendarzowy,MONTH(Lip_n_1+5)=6),Lip_n_1+5,""),IF(AND(YEAR(Lip_n_1+12)=Rok_kalendarzowy,MONTH(Lip_n_1+12)=6),Lip_n_1+12,""))</f>
        <v>43623</v>
      </c>
      <c r="P24" s="36">
        <f ca="1">IF(DAY(Lip_n_1)=1,IF(AND(YEAR(Lip_n_1+6)=Rok_kalendarzowy,MONTH(Lip_n_1+6)=6),Lip_n_1+6,""),IF(AND(YEAR(Lip_n_1+13)=Rok_kalendarzowy,MONTH(Lip_n_1+13)=6),Lip_n_1+13,""))</f>
        <v>43624</v>
      </c>
      <c r="Q24" s="36">
        <f ca="1">IF(DAY(Lip_n_1)=1,IF(AND(YEAR(Lip_n_1+7)=Rok_kalendarzowy,MONTH(Lip_n_1+7)=6),Lip_n_1+7,""),IF(AND(YEAR(Lip_n_1+14)=Rok_kalendarzowy,MONTH(Lip_n_1+14)=6),Lip_n_1+14,""))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36">
        <f ca="1">IF(DAY(Maj_n_1)=1,IF(AND(YEAR(Maj_n_1+8)=Rok_kalendarzowy,MONTH(Maj_n_1+8)=5),Maj_n_1+8,""),IF(AND(YEAR(Maj_n_1+15)=Rok_kalendarzowy,MONTH(Maj_n_1+15)=5),Maj_n_1+15,""))</f>
        <v>43598</v>
      </c>
      <c r="D25" s="36">
        <f ca="1">IF(DAY(Maj_n_1)=1,IF(AND(YEAR(Maj_n_1+9)=Rok_kalendarzowy,MONTH(Maj_n_1+9)=5),Maj_n_1+9,""),IF(AND(YEAR(Maj_n_1+16)=Rok_kalendarzowy,MONTH(Maj_n_1+16)=5),Maj_n_1+16,""))</f>
        <v>43599</v>
      </c>
      <c r="E25" s="36">
        <f ca="1">IF(DAY(Maj_n_1)=1,IF(AND(YEAR(Maj_n_1+10)=Rok_kalendarzowy,MONTH(Maj_n_1+10)=5),Maj_n_1+10,""),IF(AND(YEAR(Maj_n_1+17)=Rok_kalendarzowy,MONTH(Maj_n_1+17)=5),Maj_n_1+17,""))</f>
        <v>43600</v>
      </c>
      <c r="F25" s="36">
        <f ca="1">IF(DAY(Maj_n_1)=1,IF(AND(YEAR(Maj_n_1+11)=Rok_kalendarzowy,MONTH(Maj_n_1+11)=5),Maj_n_1+11,""),IF(AND(YEAR(Maj_n_1+18)=Rok_kalendarzowy,MONTH(Maj_n_1+18)=5),Maj_n_1+18,""))</f>
        <v>43601</v>
      </c>
      <c r="G25" s="36">
        <f ca="1">IF(DAY(Maj_n_1)=1,IF(AND(YEAR(Maj_n_1+12)=Rok_kalendarzowy,MONTH(Maj_n_1+12)=5),Maj_n_1+12,""),IF(AND(YEAR(Maj_n_1+19)=Rok_kalendarzowy,MONTH(Maj_n_1+19)=5),Maj_n_1+19,""))</f>
        <v>43602</v>
      </c>
      <c r="H25" s="36">
        <f ca="1">IF(DAY(Maj_n_1)=1,IF(AND(YEAR(Maj_n_1+13)=Rok_kalendarzowy,MONTH(Maj_n_1+13)=5),Maj_n_1+13,""),IF(AND(YEAR(Maj_n_1+20)=Rok_kalendarzowy,MONTH(Maj_n_1+20)=5),Maj_n_1+20,""))</f>
        <v>43603</v>
      </c>
      <c r="I25" s="36">
        <f ca="1">IF(DAY(Maj_n_1)=1,IF(AND(YEAR(Maj_n_1+14)=Rok_kalendarzowy,MONTH(Maj_n_1+14)=5),Maj_n_1+14,""),IF(AND(YEAR(Maj_n_1+21)=Rok_kalendarzowy,MONTH(Maj_n_1+21)=5),Maj_n_1+21,""))</f>
        <v>43604</v>
      </c>
      <c r="J25" s="20"/>
      <c r="K25" s="36">
        <f ca="1">IF(DAY(Lip_n_1)=1,IF(AND(YEAR(Lip_n_1+8)=Rok_kalendarzowy,MONTH(Lip_n_1+8)=6),Lip_n_1+8,""),IF(AND(YEAR(Lip_n_1+15)=Rok_kalendarzowy,MONTH(Lip_n_1+15)=6),Lip_n_1+15,""))</f>
        <v>43626</v>
      </c>
      <c r="L25" s="36">
        <f ca="1">IF(DAY(Lip_n_1)=1,IF(AND(YEAR(Lip_n_1+9)=Rok_kalendarzowy,MONTH(Lip_n_1+9)=6),Lip_n_1+9,""),IF(AND(YEAR(Lip_n_1+16)=Rok_kalendarzowy,MONTH(Lip_n_1+16)=6),Lip_n_1+16,""))</f>
        <v>43627</v>
      </c>
      <c r="M25" s="36">
        <f ca="1">IF(DAY(Lip_n_1)=1,IF(AND(YEAR(Lip_n_1+10)=Rok_kalendarzowy,MONTH(Lip_n_1+10)=6),Lip_n_1+10,""),IF(AND(YEAR(Lip_n_1+17)=Rok_kalendarzowy,MONTH(Lip_n_1+17)=6),Lip_n_1+17,""))</f>
        <v>43628</v>
      </c>
      <c r="N25" s="36">
        <f ca="1">IF(DAY(Lip_n_1)=1,IF(AND(YEAR(Lip_n_1+11)=Rok_kalendarzowy,MONTH(Lip_n_1+11)=6),Lip_n_1+11,""),IF(AND(YEAR(Lip_n_1+18)=Rok_kalendarzowy,MONTH(Lip_n_1+18)=6),Lip_n_1+18,""))</f>
        <v>43629</v>
      </c>
      <c r="O25" s="36">
        <f ca="1">IF(DAY(Lip_n_1)=1,IF(AND(YEAR(Lip_n_1+12)=Rok_kalendarzowy,MONTH(Lip_n_1+12)=6),Lip_n_1+12,""),IF(AND(YEAR(Lip_n_1+19)=Rok_kalendarzowy,MONTH(Lip_n_1+19)=6),Lip_n_1+19,""))</f>
        <v>43630</v>
      </c>
      <c r="P25" s="36">
        <f ca="1">IF(DAY(Lip_n_1)=1,IF(AND(YEAR(Lip_n_1+13)=Rok_kalendarzowy,MONTH(Lip_n_1+13)=6),Lip_n_1+13,""),IF(AND(YEAR(Lip_n_1+20)=Rok_kalendarzowy,MONTH(Lip_n_1+20)=6),Lip_n_1+20,""))</f>
        <v>43631</v>
      </c>
      <c r="Q25" s="36">
        <f ca="1">IF(DAY(Lip_n_1)=1,IF(AND(YEAR(Lip_n_1+14)=Rok_kalendarzowy,MONTH(Lip_n_1+14)=6),Lip_n_1+14,""),IF(AND(YEAR(Lip_n_1+21)=Rok_kalendarzowy,MONTH(Lip_n_1+21)=6),Lip_n_1+21,""))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36">
        <f ca="1">IF(DAY(Maj_n_1)=1,IF(AND(YEAR(Maj_n_1+15)=Rok_kalendarzowy,MONTH(Maj_n_1+15)=5),Maj_n_1+15,""),IF(AND(YEAR(Maj_n_1+22)=Rok_kalendarzowy,MONTH(Maj_n_1+22)=5),Maj_n_1+22,""))</f>
        <v>43605</v>
      </c>
      <c r="D26" s="36">
        <f ca="1">IF(DAY(Maj_n_1)=1,IF(AND(YEAR(Maj_n_1+16)=Rok_kalendarzowy,MONTH(Maj_n_1+16)=5),Maj_n_1+16,""),IF(AND(YEAR(Maj_n_1+23)=Rok_kalendarzowy,MONTH(Maj_n_1+23)=5),Maj_n_1+23,""))</f>
        <v>43606</v>
      </c>
      <c r="E26" s="36">
        <f ca="1">IF(DAY(Maj_n_1)=1,IF(AND(YEAR(Maj_n_1+17)=Rok_kalendarzowy,MONTH(Maj_n_1+17)=5),Maj_n_1+17,""),IF(AND(YEAR(Maj_n_1+24)=Rok_kalendarzowy,MONTH(Maj_n_1+24)=5),Maj_n_1+24,""))</f>
        <v>43607</v>
      </c>
      <c r="F26" s="36">
        <f ca="1">IF(DAY(Maj_n_1)=1,IF(AND(YEAR(Maj_n_1+18)=Rok_kalendarzowy,MONTH(Maj_n_1+18)=5),Maj_n_1+18,""),IF(AND(YEAR(Maj_n_1+25)=Rok_kalendarzowy,MONTH(Maj_n_1+25)=5),Maj_n_1+25,""))</f>
        <v>43608</v>
      </c>
      <c r="G26" s="36">
        <f ca="1">IF(DAY(Maj_n_1)=1,IF(AND(YEAR(Maj_n_1+19)=Rok_kalendarzowy,MONTH(Maj_n_1+19)=5),Maj_n_1+19,""),IF(AND(YEAR(Maj_n_1+26)=Rok_kalendarzowy,MONTH(Maj_n_1+26)=5),Maj_n_1+26,""))</f>
        <v>43609</v>
      </c>
      <c r="H26" s="36">
        <f ca="1">IF(DAY(Maj_n_1)=1,IF(AND(YEAR(Maj_n_1+20)=Rok_kalendarzowy,MONTH(Maj_n_1+20)=5),Maj_n_1+20,""),IF(AND(YEAR(Maj_n_1+27)=Rok_kalendarzowy,MONTH(Maj_n_1+27)=5),Maj_n_1+27,""))</f>
        <v>43610</v>
      </c>
      <c r="I26" s="36">
        <f ca="1">IF(DAY(Maj_n_1)=1,IF(AND(YEAR(Maj_n_1+21)=Rok_kalendarzowy,MONTH(Maj_n_1+21)=5),Maj_n_1+21,""),IF(AND(YEAR(Maj_n_1+28)=Rok_kalendarzowy,MONTH(Maj_n_1+28)=5),Maj_n_1+28,""))</f>
        <v>43611</v>
      </c>
      <c r="J26" s="20"/>
      <c r="K26" s="36">
        <f ca="1">IF(DAY(Lip_n_1)=1,IF(AND(YEAR(Lip_n_1+15)=Rok_kalendarzowy,MONTH(Lip_n_1+15)=6),Lip_n_1+15,""),IF(AND(YEAR(Lip_n_1+22)=Rok_kalendarzowy,MONTH(Lip_n_1+22)=6),Lip_n_1+22,""))</f>
        <v>43633</v>
      </c>
      <c r="L26" s="36">
        <f ca="1">IF(DAY(Lip_n_1)=1,IF(AND(YEAR(Lip_n_1+16)=Rok_kalendarzowy,MONTH(Lip_n_1+16)=6),Lip_n_1+16,""),IF(AND(YEAR(Lip_n_1+23)=Rok_kalendarzowy,MONTH(Lip_n_1+23)=6),Lip_n_1+23,""))</f>
        <v>43634</v>
      </c>
      <c r="M26" s="36">
        <f ca="1">IF(DAY(Lip_n_1)=1,IF(AND(YEAR(Lip_n_1+17)=Rok_kalendarzowy,MONTH(Lip_n_1+17)=6),Lip_n_1+17,""),IF(AND(YEAR(Lip_n_1+24)=Rok_kalendarzowy,MONTH(Lip_n_1+24)=6),Lip_n_1+24,""))</f>
        <v>43635</v>
      </c>
      <c r="N26" s="36">
        <f ca="1">IF(DAY(Lip_n_1)=1,IF(AND(YEAR(Lip_n_1+18)=Rok_kalendarzowy,MONTH(Lip_n_1+18)=6),Lip_n_1+18,""),IF(AND(YEAR(Lip_n_1+25)=Rok_kalendarzowy,MONTH(Lip_n_1+25)=6),Lip_n_1+25,""))</f>
        <v>43636</v>
      </c>
      <c r="O26" s="36">
        <f ca="1">IF(DAY(Lip_n_1)=1,IF(AND(YEAR(Lip_n_1+19)=Rok_kalendarzowy,MONTH(Lip_n_1+19)=6),Lip_n_1+19,""),IF(AND(YEAR(Lip_n_1+26)=Rok_kalendarzowy,MONTH(Lip_n_1+26)=6),Lip_n_1+26,""))</f>
        <v>43637</v>
      </c>
      <c r="P26" s="36">
        <f ca="1">IF(DAY(Lip_n_1)=1,IF(AND(YEAR(Lip_n_1+20)=Rok_kalendarzowy,MONTH(Lip_n_1+20)=6),Lip_n_1+20,""),IF(AND(YEAR(Lip_n_1+27)=Rok_kalendarzowy,MONTH(Lip_n_1+27)=6),Lip_n_1+27,""))</f>
        <v>43638</v>
      </c>
      <c r="Q26" s="36">
        <f ca="1">IF(DAY(Lip_n_1)=1,IF(AND(YEAR(Lip_n_1+21)=Rok_kalendarzowy,MONTH(Lip_n_1+21)=6),Lip_n_1+21,""),IF(AND(YEAR(Lip_n_1+28)=Rok_kalendarzowy,MONTH(Lip_n_1+28)=6),Lip_n_1+28,""))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36">
        <f ca="1">IF(DAY(Maj_n_1)=1,IF(AND(YEAR(Maj_n_1+22)=Rok_kalendarzowy,MONTH(Maj_n_1+22)=5),Maj_n_1+22,""),IF(AND(YEAR(Maj_n_1+29)=Rok_kalendarzowy,MONTH(Maj_n_1+29)=5),Maj_n_1+29,""))</f>
        <v>43612</v>
      </c>
      <c r="D27" s="36">
        <f ca="1">IF(DAY(Maj_n_1)=1,IF(AND(YEAR(Maj_n_1+23)=Rok_kalendarzowy,MONTH(Maj_n_1+23)=5),Maj_n_1+23,""),IF(AND(YEAR(Maj_n_1+30)=Rok_kalendarzowy,MONTH(Maj_n_1+30)=5),Maj_n_1+30,""))</f>
        <v>43613</v>
      </c>
      <c r="E27" s="36">
        <f ca="1">IF(DAY(Maj_n_1)=1,IF(AND(YEAR(Maj_n_1+24)=Rok_kalendarzowy,MONTH(Maj_n_1+24)=5),Maj_n_1+24,""),IF(AND(YEAR(Maj_n_1+31)=Rok_kalendarzowy,MONTH(Maj_n_1+31)=5),Maj_n_1+31,""))</f>
        <v>43614</v>
      </c>
      <c r="F27" s="36">
        <f ca="1">IF(DAY(Maj_n_1)=1,IF(AND(YEAR(Maj_n_1+25)=Rok_kalendarzowy,MONTH(Maj_n_1+25)=5),Maj_n_1+25,""),IF(AND(YEAR(Maj_n_1+32)=Rok_kalendarzowy,MONTH(Maj_n_1+32)=5),Maj_n_1+32,""))</f>
        <v>43615</v>
      </c>
      <c r="G27" s="36">
        <f ca="1">IF(DAY(Maj_n_1)=1,IF(AND(YEAR(Maj_n_1+26)=Rok_kalendarzowy,MONTH(Maj_n_1+26)=5),Maj_n_1+26,""),IF(AND(YEAR(Maj_n_1+33)=Rok_kalendarzowy,MONTH(Maj_n_1+33)=5),Maj_n_1+33,""))</f>
        <v>43616</v>
      </c>
      <c r="H27" s="36" t="str">
        <f ca="1">IF(DAY(Maj_n_1)=1,IF(AND(YEAR(Maj_n_1+27)=Rok_kalendarzowy,MONTH(Maj_n_1+27)=5),Maj_n_1+27,""),IF(AND(YEAR(Maj_n_1+34)=Rok_kalendarzowy,MONTH(Maj_n_1+34)=5),Maj_n_1+34,""))</f>
        <v/>
      </c>
      <c r="I27" s="36" t="str">
        <f ca="1">IF(DAY(Maj_n_1)=1,IF(AND(YEAR(Maj_n_1+28)=Rok_kalendarzowy,MONTH(Maj_n_1+28)=5),Maj_n_1+28,""),IF(AND(YEAR(Maj_n_1+35)=Rok_kalendarzowy,MONTH(Maj_n_1+35)=5),Maj_n_1+35,""))</f>
        <v/>
      </c>
      <c r="J27" s="20"/>
      <c r="K27" s="36">
        <f ca="1">IF(DAY(Lip_n_1)=1,IF(AND(YEAR(Lip_n_1+22)=Rok_kalendarzowy,MONTH(Lip_n_1+22)=6),Lip_n_1+22,""),IF(AND(YEAR(Lip_n_1+29)=Rok_kalendarzowy,MONTH(Lip_n_1+29)=6),Lip_n_1+29,""))</f>
        <v>43640</v>
      </c>
      <c r="L27" s="36">
        <f ca="1">IF(DAY(Lip_n_1)=1,IF(AND(YEAR(Lip_n_1+23)=Rok_kalendarzowy,MONTH(Lip_n_1+23)=6),Lip_n_1+23,""),IF(AND(YEAR(Lip_n_1+30)=Rok_kalendarzowy,MONTH(Lip_n_1+30)=6),Lip_n_1+30,""))</f>
        <v>43641</v>
      </c>
      <c r="M27" s="36">
        <f ca="1">IF(DAY(Lip_n_1)=1,IF(AND(YEAR(Lip_n_1+24)=Rok_kalendarzowy,MONTH(Lip_n_1+24)=6),Lip_n_1+24,""),IF(AND(YEAR(Lip_n_1+31)=Rok_kalendarzowy,MONTH(Lip_n_1+31)=6),Lip_n_1+31,""))</f>
        <v>43642</v>
      </c>
      <c r="N27" s="36">
        <f ca="1">IF(DAY(Lip_n_1)=1,IF(AND(YEAR(Lip_n_1+25)=Rok_kalendarzowy,MONTH(Lip_n_1+25)=6),Lip_n_1+25,""),IF(AND(YEAR(Lip_n_1+32)=Rok_kalendarzowy,MONTH(Lip_n_1+32)=6),Lip_n_1+32,""))</f>
        <v>43643</v>
      </c>
      <c r="O27" s="36">
        <f ca="1">IF(DAY(Lip_n_1)=1,IF(AND(YEAR(Lip_n_1+26)=Rok_kalendarzowy,MONTH(Lip_n_1+26)=6),Lip_n_1+26,""),IF(AND(YEAR(Lip_n_1+33)=Rok_kalendarzowy,MONTH(Lip_n_1+33)=6),Lip_n_1+33,""))</f>
        <v>43644</v>
      </c>
      <c r="P27" s="36">
        <f ca="1">IF(DAY(Lip_n_1)=1,IF(AND(YEAR(Lip_n_1+27)=Rok_kalendarzowy,MONTH(Lip_n_1+27)=6),Lip_n_1+27,""),IF(AND(YEAR(Lip_n_1+34)=Rok_kalendarzowy,MONTH(Lip_n_1+34)=6),Lip_n_1+34,""))</f>
        <v>43645</v>
      </c>
      <c r="Q27" s="36">
        <f ca="1">IF(DAY(Lip_n_1)=1,IF(AND(YEAR(Lip_n_1+28)=Rok_kalendarzowy,MONTH(Lip_n_1+28)=6),Lip_n_1+28,""),IF(AND(YEAR(Lip_n_1+35)=Rok_kalendarzowy,MONTH(Lip_n_1+35)=6),Lip_n_1+35,""))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36" t="str">
        <f ca="1">IF(DAY(Maj_n_1)=1,IF(AND(YEAR(Maj_n_1+29)=Rok_kalendarzowy,MONTH(Maj_n_1+29)=5),Maj_n_1+29,""),IF(AND(YEAR(Maj_n_1+36)=Rok_kalendarzowy,MONTH(Maj_n_1+36)=5),Maj_n_1+36,""))</f>
        <v/>
      </c>
      <c r="D28" s="36" t="str">
        <f ca="1">IF(DAY(Maj_n_1)=1,IF(AND(YEAR(Maj_n_1+30)=Rok_kalendarzowy,MONTH(Maj_n_1+30)=5),Maj_n_1+30,""),IF(AND(YEAR(Maj_n_1+37)=Rok_kalendarzowy,MONTH(Maj_n_1+37)=5),Maj_n_1+37,""))</f>
        <v/>
      </c>
      <c r="E28" s="36" t="str">
        <f ca="1">IF(DAY(Maj_n_1)=1,IF(AND(YEAR(Maj_n_1+31)=Rok_kalendarzowy,MONTH(Maj_n_1+31)=5),Maj_n_1+31,""),IF(AND(YEAR(Maj_n_1+38)=Rok_kalendarzowy,MONTH(Maj_n_1+38)=5),Maj_n_1+38,""))</f>
        <v/>
      </c>
      <c r="F28" s="36" t="str">
        <f ca="1">IF(DAY(Maj_n_1)=1,IF(AND(YEAR(Maj_n_1+32)=Rok_kalendarzowy,MONTH(Maj_n_1+32)=5),Maj_n_1+32,""),IF(AND(YEAR(Maj_n_1+39)=Rok_kalendarzowy,MONTH(Maj_n_1+39)=5),Maj_n_1+39,""))</f>
        <v/>
      </c>
      <c r="G28" s="36" t="str">
        <f ca="1">IF(DAY(Maj_n_1)=1,IF(AND(YEAR(Maj_n_1+33)=Rok_kalendarzowy,MONTH(Maj_n_1+33)=5),Maj_n_1+33,""),IF(AND(YEAR(Maj_n_1+40)=Rok_kalendarzowy,MONTH(Maj_n_1+40)=5),Maj_n_1+40,""))</f>
        <v/>
      </c>
      <c r="H28" s="36" t="str">
        <f ca="1">IF(DAY(Maj_n_1)=1,IF(AND(YEAR(Maj_n_1+34)=Rok_kalendarzowy,MONTH(Maj_n_1+34)=5),Maj_n_1+34,""),IF(AND(YEAR(Maj_n_1+41)=Rok_kalendarzowy,MONTH(Maj_n_1+41)=5),Maj_n_1+41,""))</f>
        <v/>
      </c>
      <c r="I28" s="36" t="str">
        <f ca="1">IF(DAY(Maj_n_1)=1,IF(AND(YEAR(Maj_n_1+35)=Rok_kalendarzowy,MONTH(Maj_n_1+35)=5),Maj_n_1+35,""),IF(AND(YEAR(Maj_n_1+42)=Rok_kalendarzowy,MONTH(Maj_n_1+42)=5),Maj_n_1+42,""))</f>
        <v/>
      </c>
      <c r="J28" s="20"/>
      <c r="K28" s="36" t="str">
        <f ca="1">IF(DAY(Lip_n_1)=1,IF(AND(YEAR(Lip_n_1+29)=Rok_kalendarzowy,MONTH(Lip_n_1+29)=6),Lip_n_1+29,""),IF(AND(YEAR(Lip_n_1+36)=Rok_kalendarzowy,MONTH(Lip_n_1+36)=6),Lip_n_1+36,""))</f>
        <v/>
      </c>
      <c r="L28" s="36" t="str">
        <f ca="1">IF(DAY(Lip_n_1)=1,IF(AND(YEAR(Lip_n_1+30)=Rok_kalendarzowy,MONTH(Lip_n_1+30)=6),Lip_n_1+30,""),IF(AND(YEAR(Lip_n_1+37)=Rok_kalendarzowy,MONTH(Lip_n_1+37)=6),Lip_n_1+37,""))</f>
        <v/>
      </c>
      <c r="M28" s="36" t="str">
        <f ca="1">IF(DAY(Lip_n_1)=1,IF(AND(YEAR(Lip_n_1+31)=Rok_kalendarzowy,MONTH(Lip_n_1+31)=6),Lip_n_1+31,""),IF(AND(YEAR(Lip_n_1+38)=Rok_kalendarzowy,MONTH(Lip_n_1+38)=6),Lip_n_1+38,""))</f>
        <v/>
      </c>
      <c r="N28" s="36" t="str">
        <f ca="1">IF(DAY(Lip_n_1)=1,IF(AND(YEAR(Lip_n_1+32)=Rok_kalendarzowy,MONTH(Lip_n_1+32)=6),Lip_n_1+32,""),IF(AND(YEAR(Lip_n_1+39)=Rok_kalendarzowy,MONTH(Lip_n_1+39)=6),Lip_n_1+39,""))</f>
        <v/>
      </c>
      <c r="O28" s="36" t="str">
        <f ca="1">IF(DAY(Lip_n_1)=1,IF(AND(YEAR(Lip_n_1+33)=Rok_kalendarzowy,MONTH(Lip_n_1+33)=6),Lip_n_1+33,""),IF(AND(YEAR(Lip_n_1+40)=Rok_kalendarzowy,MONTH(Lip_n_1+40)=6),Lip_n_1+40,""))</f>
        <v/>
      </c>
      <c r="P28" s="36" t="str">
        <f ca="1">IF(DAY(Lip_n_1)=1,IF(AND(YEAR(Lip_n_1+34)=Rok_kalendarzowy,MONTH(Lip_n_1+34)=6),Lip_n_1+34,""),IF(AND(YEAR(Lip_n_1+41)=Rok_kalendarzowy,MONTH(Lip_n_1+41)=6),Lip_n_1+41,""))</f>
        <v/>
      </c>
      <c r="Q28" s="36" t="str">
        <f ca="1">IF(DAY(Lip_n_1)=1,IF(AND(YEAR(Lip_n_1+35)=Rok_kalendarzowy,MONTH(Lip_n_1+35)=6),Lip_n_1+35,""),IF(AND(YEAR(Lip_n_1+42)=Rok_kalendarzowy,MONTH(Lip_n_1+42)=6),Lip_n_1+42,""))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15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30" t="s">
        <v>1</v>
      </c>
      <c r="D31" s="30" t="s">
        <v>7</v>
      </c>
      <c r="E31" s="30" t="s">
        <v>9</v>
      </c>
      <c r="F31" s="30" t="s">
        <v>8</v>
      </c>
      <c r="G31" s="30" t="s">
        <v>1</v>
      </c>
      <c r="H31" s="30" t="s">
        <v>10</v>
      </c>
      <c r="I31" s="30" t="s">
        <v>11</v>
      </c>
      <c r="J31" s="20"/>
      <c r="K31" s="31" t="s">
        <v>1</v>
      </c>
      <c r="L31" s="31" t="s">
        <v>7</v>
      </c>
      <c r="M31" s="31" t="s">
        <v>9</v>
      </c>
      <c r="N31" s="31" t="s">
        <v>8</v>
      </c>
      <c r="O31" s="31" t="s">
        <v>1</v>
      </c>
      <c r="P31" s="31" t="s">
        <v>10</v>
      </c>
      <c r="Q31" s="31" t="s">
        <v>11</v>
      </c>
      <c r="S31" s="5"/>
      <c r="U31" s="18"/>
    </row>
    <row r="32" spans="1:42" ht="15" customHeight="1" x14ac:dyDescent="0.2">
      <c r="C32" s="36">
        <f ca="1">IF(DAY(Cze_n_1)=1,"",IF(AND(YEAR(Cze_n_1+1)=Rok_kalendarzowy,MONTH(Cze_n_1+1)=7),Cze_n_1+1,""))</f>
        <v>43647</v>
      </c>
      <c r="D32" s="36">
        <f ca="1">IF(DAY(Cze_n_1)=1,"",IF(AND(YEAR(Cze_n_1+2)=Rok_kalendarzowy,MONTH(Cze_n_1+2)=7),Cze_n_1+2,""))</f>
        <v>43648</v>
      </c>
      <c r="E32" s="36">
        <f ca="1">IF(DAY(Cze_n_1)=1,"",IF(AND(YEAR(Cze_n_1+3)=Rok_kalendarzowy,MONTH(Cze_n_1+3)=7),Cze_n_1+3,""))</f>
        <v>43649</v>
      </c>
      <c r="F32" s="36">
        <f ca="1">IF(DAY(Cze_n_1)=1,"",IF(AND(YEAR(Cze_n_1+4)=Rok_kalendarzowy,MONTH(Cze_n_1+4)=7),Cze_n_1+4,""))</f>
        <v>43650</v>
      </c>
      <c r="G32" s="36">
        <f ca="1">IF(DAY(Cze_n_1)=1,"",IF(AND(YEAR(Cze_n_1+5)=Rok_kalendarzowy,MONTH(Cze_n_1+5)=7),Cze_n_1+5,""))</f>
        <v>43651</v>
      </c>
      <c r="H32" s="36">
        <f ca="1">IF(DAY(Cze_n_1)=1,"",IF(AND(YEAR(Cze_n_1+6)=Rok_kalendarzowy,MONTH(Cze_n_1+6)=7),Cze_n_1+6,""))</f>
        <v>43652</v>
      </c>
      <c r="I32" s="36">
        <f ca="1">IF(DAY(Cze_n_1)=1,IF(AND(YEAR(Cze_n_1)=Rok_kalendarzowy,MONTH(Cze_n_1)=7),Cze_n_1,""),IF(AND(YEAR(Cze_n_1+7)=Rok_kalendarzowy,MONTH(Cze_n_1+7)=7),Cze_n_1+7,""))</f>
        <v>43653</v>
      </c>
      <c r="J32" s="21"/>
      <c r="K32" s="36" t="str">
        <f ca="1">IF(DAY(Sie_n_1)=1,"",IF(AND(YEAR(Sie_n_1+1)=Rok_kalendarzowy,MONTH(Sie_n_1+1)=8),Sie_n_1+1,""))</f>
        <v/>
      </c>
      <c r="L32" s="36" t="str">
        <f ca="1">IF(DAY(Sie_n_1)=1,"",IF(AND(YEAR(Sie_n_1+2)=Rok_kalendarzowy,MONTH(Sie_n_1+2)=8),Sie_n_1+2,""))</f>
        <v/>
      </c>
      <c r="M32" s="36" t="str">
        <f ca="1">IF(DAY(Sie_n_1)=1,"",IF(AND(YEAR(Sie_n_1+3)=Rok_kalendarzowy,MONTH(Sie_n_1+3)=8),Sie_n_1+3,""))</f>
        <v/>
      </c>
      <c r="N32" s="36">
        <f ca="1">IF(DAY(Sie_n_1)=1,"",IF(AND(YEAR(Sie_n_1+4)=Rok_kalendarzowy,MONTH(Sie_n_1+4)=8),Sie_n_1+4,""))</f>
        <v>43678</v>
      </c>
      <c r="O32" s="36">
        <f ca="1">IF(DAY(Sie_n_1)=1,"",IF(AND(YEAR(Sie_n_1+5)=Rok_kalendarzowy,MONTH(Sie_n_1+5)=8),Sie_n_1+5,""))</f>
        <v>43679</v>
      </c>
      <c r="P32" s="36">
        <f ca="1">IF(DAY(Sie_n_1)=1,"",IF(AND(YEAR(Sie_n_1+6)=Rok_kalendarzowy,MONTH(Sie_n_1+6)=8),Sie_n_1+6,""))</f>
        <v>43680</v>
      </c>
      <c r="Q32" s="36">
        <f ca="1">IF(DAY(Sie_n_1)=1,IF(AND(YEAR(Sie_n_1)=Rok_kalendarzowy,MONTH(Sie_n_1)=8),Sie_n_1,""),IF(AND(YEAR(Sie_n_1+7)=Rok_kalendarzowy,MONTH(Sie_n_1+7)=8),Sie_n_1+7,""))</f>
        <v>43681</v>
      </c>
      <c r="S32" s="5"/>
      <c r="U32" s="11"/>
    </row>
    <row r="33" spans="3:21" ht="15" customHeight="1" x14ac:dyDescent="0.2">
      <c r="C33" s="36">
        <f ca="1">IF(DAY(Cze_n_1)=1,IF(AND(YEAR(Cze_n_1+1)=Rok_kalendarzowy,MONTH(Cze_n_1+1)=7),Cze_n_1+1,""),IF(AND(YEAR(Cze_n_1+8)=Rok_kalendarzowy,MONTH(Cze_n_1+8)=7),Cze_n_1+8,""))</f>
        <v>43654</v>
      </c>
      <c r="D33" s="36">
        <f ca="1">IF(DAY(Cze_n_1)=1,IF(AND(YEAR(Cze_n_1+2)=Rok_kalendarzowy,MONTH(Cze_n_1+2)=7),Cze_n_1+2,""),IF(AND(YEAR(Cze_n_1+9)=Rok_kalendarzowy,MONTH(Cze_n_1+9)=7),Cze_n_1+9,""))</f>
        <v>43655</v>
      </c>
      <c r="E33" s="36">
        <f ca="1">IF(DAY(Cze_n_1)=1,IF(AND(YEAR(Cze_n_1+3)=Rok_kalendarzowy,MONTH(Cze_n_1+3)=7),Cze_n_1+3,""),IF(AND(YEAR(Cze_n_1+10)=Rok_kalendarzowy,MONTH(Cze_n_1+10)=7),Cze_n_1+10,""))</f>
        <v>43656</v>
      </c>
      <c r="F33" s="36">
        <f ca="1">IF(DAY(Cze_n_1)=1,IF(AND(YEAR(Cze_n_1+4)=Rok_kalendarzowy,MONTH(Cze_n_1+4)=7),Cze_n_1+4,""),IF(AND(YEAR(Cze_n_1+11)=Rok_kalendarzowy,MONTH(Cze_n_1+11)=7),Cze_n_1+11,""))</f>
        <v>43657</v>
      </c>
      <c r="G33" s="36">
        <f ca="1">IF(DAY(Cze_n_1)=1,IF(AND(YEAR(Cze_n_1+5)=Rok_kalendarzowy,MONTH(Cze_n_1+5)=7),Cze_n_1+5,""),IF(AND(YEAR(Cze_n_1+12)=Rok_kalendarzowy,MONTH(Cze_n_1+12)=7),Cze_n_1+12,""))</f>
        <v>43658</v>
      </c>
      <c r="H33" s="36">
        <f ca="1">IF(DAY(Cze_n_1)=1,IF(AND(YEAR(Cze_n_1+6)=Rok_kalendarzowy,MONTH(Cze_n_1+6)=7),Cze_n_1+6,""),IF(AND(YEAR(Cze_n_1+13)=Rok_kalendarzowy,MONTH(Cze_n_1+13)=7),Cze_n_1+13,""))</f>
        <v>43659</v>
      </c>
      <c r="I33" s="36">
        <f ca="1">IF(DAY(Cze_n_1)=1,IF(AND(YEAR(Cze_n_1+7)=Rok_kalendarzowy,MONTH(Cze_n_1+7)=7),Cze_n_1+7,""),IF(AND(YEAR(Cze_n_1+14)=Rok_kalendarzowy,MONTH(Cze_n_1+14)=7),Cze_n_1+14,""))</f>
        <v>43660</v>
      </c>
      <c r="J33" s="22"/>
      <c r="K33" s="36">
        <f ca="1">IF(DAY(Sie_n_1)=1,IF(AND(YEAR(Sie_n_1+1)=Rok_kalendarzowy,MONTH(Sie_n_1+1)=8),Sie_n_1+1,""),IF(AND(YEAR(Sie_n_1+8)=Rok_kalendarzowy,MONTH(Sie_n_1+8)=8),Sie_n_1+8,""))</f>
        <v>43682</v>
      </c>
      <c r="L33" s="36">
        <f ca="1">IF(DAY(Sie_n_1)=1,IF(AND(YEAR(Sie_n_1+2)=Rok_kalendarzowy,MONTH(Sie_n_1+2)=8),Sie_n_1+2,""),IF(AND(YEAR(Sie_n_1+9)=Rok_kalendarzowy,MONTH(Sie_n_1+9)=8),Sie_n_1+9,""))</f>
        <v>43683</v>
      </c>
      <c r="M33" s="36">
        <f ca="1">IF(DAY(Sie_n_1)=1,IF(AND(YEAR(Sie_n_1+3)=Rok_kalendarzowy,MONTH(Sie_n_1+3)=8),Sie_n_1+3,""),IF(AND(YEAR(Sie_n_1+10)=Rok_kalendarzowy,MONTH(Sie_n_1+10)=8),Sie_n_1+10,""))</f>
        <v>43684</v>
      </c>
      <c r="N33" s="36">
        <f ca="1">IF(DAY(Sie_n_1)=1,IF(AND(YEAR(Sie_n_1+4)=Rok_kalendarzowy,MONTH(Sie_n_1+4)=8),Sie_n_1+4,""),IF(AND(YEAR(Sie_n_1+11)=Rok_kalendarzowy,MONTH(Sie_n_1+11)=8),Sie_n_1+11,""))</f>
        <v>43685</v>
      </c>
      <c r="O33" s="36">
        <f ca="1">IF(DAY(Sie_n_1)=1,IF(AND(YEAR(Sie_n_1+5)=Rok_kalendarzowy,MONTH(Sie_n_1+5)=8),Sie_n_1+5,""),IF(AND(YEAR(Sie_n_1+12)=Rok_kalendarzowy,MONTH(Sie_n_1+12)=8),Sie_n_1+12,""))</f>
        <v>43686</v>
      </c>
      <c r="P33" s="36">
        <f ca="1">IF(DAY(Sie_n_1)=1,IF(AND(YEAR(Sie_n_1+6)=Rok_kalendarzowy,MONTH(Sie_n_1+6)=8),Sie_n_1+6,""),IF(AND(YEAR(Sie_n_1+13)=Rok_kalendarzowy,MONTH(Sie_n_1+13)=8),Sie_n_1+13,""))</f>
        <v>43687</v>
      </c>
      <c r="Q33" s="36">
        <f ca="1">IF(DAY(Sie_n_1)=1,IF(AND(YEAR(Sie_n_1+7)=Rok_kalendarzowy,MONTH(Sie_n_1+7)=8),Sie_n_1+7,""),IF(AND(YEAR(Sie_n_1+14)=Rok_kalendarzowy,MONTH(Sie_n_1+14)=8),Sie_n_1+14,""))</f>
        <v>43688</v>
      </c>
      <c r="S33" s="5"/>
      <c r="U33" s="12"/>
    </row>
    <row r="34" spans="3:21" ht="15" customHeight="1" x14ac:dyDescent="0.2">
      <c r="C34" s="36">
        <f ca="1">IF(DAY(Cze_n_1)=1,IF(AND(YEAR(Cze_n_1+8)=Rok_kalendarzowy,MONTH(Cze_n_1+8)=7),Cze_n_1+8,""),IF(AND(YEAR(Cze_n_1+15)=Rok_kalendarzowy,MONTH(Cze_n_1+15)=7),Cze_n_1+15,""))</f>
        <v>43661</v>
      </c>
      <c r="D34" s="36">
        <f ca="1">IF(DAY(Cze_n_1)=1,IF(AND(YEAR(Cze_n_1+9)=Rok_kalendarzowy,MONTH(Cze_n_1+9)=7),Cze_n_1+9,""),IF(AND(YEAR(Cze_n_1+16)=Rok_kalendarzowy,MONTH(Cze_n_1+16)=7),Cze_n_1+16,""))</f>
        <v>43662</v>
      </c>
      <c r="E34" s="36">
        <f ca="1">IF(DAY(Cze_n_1)=1,IF(AND(YEAR(Cze_n_1+10)=Rok_kalendarzowy,MONTH(Cze_n_1+10)=7),Cze_n_1+10,""),IF(AND(YEAR(Cze_n_1+17)=Rok_kalendarzowy,MONTH(Cze_n_1+17)=7),Cze_n_1+17,""))</f>
        <v>43663</v>
      </c>
      <c r="F34" s="36">
        <f ca="1">IF(DAY(Cze_n_1)=1,IF(AND(YEAR(Cze_n_1+11)=Rok_kalendarzowy,MONTH(Cze_n_1+11)=7),Cze_n_1+11,""),IF(AND(YEAR(Cze_n_1+18)=Rok_kalendarzowy,MONTH(Cze_n_1+18)=7),Cze_n_1+18,""))</f>
        <v>43664</v>
      </c>
      <c r="G34" s="36">
        <f ca="1">IF(DAY(Cze_n_1)=1,IF(AND(YEAR(Cze_n_1+12)=Rok_kalendarzowy,MONTH(Cze_n_1+12)=7),Cze_n_1+12,""),IF(AND(YEAR(Cze_n_1+19)=Rok_kalendarzowy,MONTH(Cze_n_1+19)=7),Cze_n_1+19,""))</f>
        <v>43665</v>
      </c>
      <c r="H34" s="36">
        <f ca="1">IF(DAY(Cze_n_1)=1,IF(AND(YEAR(Cze_n_1+13)=Rok_kalendarzowy,MONTH(Cze_n_1+13)=7),Cze_n_1+13,""),IF(AND(YEAR(Cze_n_1+20)=Rok_kalendarzowy,MONTH(Cze_n_1+20)=7),Cze_n_1+20,""))</f>
        <v>43666</v>
      </c>
      <c r="I34" s="36">
        <f ca="1">IF(DAY(Cze_n_1)=1,IF(AND(YEAR(Cze_n_1+14)=Rok_kalendarzowy,MONTH(Cze_n_1+14)=7),Cze_n_1+14,""),IF(AND(YEAR(Cze_n_1+21)=Rok_kalendarzowy,MONTH(Cze_n_1+21)=7),Cze_n_1+21,""))</f>
        <v>43667</v>
      </c>
      <c r="J34" s="22"/>
      <c r="K34" s="36">
        <f ca="1">IF(DAY(Sie_n_1)=1,IF(AND(YEAR(Sie_n_1+8)=Rok_kalendarzowy,MONTH(Sie_n_1+8)=8),Sie_n_1+8,""),IF(AND(YEAR(Sie_n_1+15)=Rok_kalendarzowy,MONTH(Sie_n_1+15)=8),Sie_n_1+15,""))</f>
        <v>43689</v>
      </c>
      <c r="L34" s="36">
        <f ca="1">IF(DAY(Sie_n_1)=1,IF(AND(YEAR(Sie_n_1+9)=Rok_kalendarzowy,MONTH(Sie_n_1+9)=8),Sie_n_1+9,""),IF(AND(YEAR(Sie_n_1+16)=Rok_kalendarzowy,MONTH(Sie_n_1+16)=8),Sie_n_1+16,""))</f>
        <v>43690</v>
      </c>
      <c r="M34" s="36">
        <f ca="1">IF(DAY(Sie_n_1)=1,IF(AND(YEAR(Sie_n_1+10)=Rok_kalendarzowy,MONTH(Sie_n_1+10)=8),Sie_n_1+10,""),IF(AND(YEAR(Sie_n_1+17)=Rok_kalendarzowy,MONTH(Sie_n_1+17)=8),Sie_n_1+17,""))</f>
        <v>43691</v>
      </c>
      <c r="N34" s="36">
        <f ca="1">IF(DAY(Sie_n_1)=1,IF(AND(YEAR(Sie_n_1+11)=Rok_kalendarzowy,MONTH(Sie_n_1+11)=8),Sie_n_1+11,""),IF(AND(YEAR(Sie_n_1+18)=Rok_kalendarzowy,MONTH(Sie_n_1+18)=8),Sie_n_1+18,""))</f>
        <v>43692</v>
      </c>
      <c r="O34" s="36">
        <f ca="1">IF(DAY(Sie_n_1)=1,IF(AND(YEAR(Sie_n_1+12)=Rok_kalendarzowy,MONTH(Sie_n_1+12)=8),Sie_n_1+12,""),IF(AND(YEAR(Sie_n_1+19)=Rok_kalendarzowy,MONTH(Sie_n_1+19)=8),Sie_n_1+19,""))</f>
        <v>43693</v>
      </c>
      <c r="P34" s="36">
        <f ca="1">IF(DAY(Sie_n_1)=1,IF(AND(YEAR(Sie_n_1+13)=Rok_kalendarzowy,MONTH(Sie_n_1+13)=8),Sie_n_1+13,""),IF(AND(YEAR(Sie_n_1+20)=Rok_kalendarzowy,MONTH(Sie_n_1+20)=8),Sie_n_1+20,""))</f>
        <v>43694</v>
      </c>
      <c r="Q34" s="36">
        <f ca="1">IF(DAY(Sie_n_1)=1,IF(AND(YEAR(Sie_n_1+14)=Rok_kalendarzowy,MONTH(Sie_n_1+14)=8),Sie_n_1+14,""),IF(AND(YEAR(Sie_n_1+21)=Rok_kalendarzowy,MONTH(Sie_n_1+21)=8),Sie_n_1+21,""))</f>
        <v>43695</v>
      </c>
      <c r="S34" s="5"/>
      <c r="U34" s="18"/>
    </row>
    <row r="35" spans="3:21" ht="15" customHeight="1" x14ac:dyDescent="0.2">
      <c r="C35" s="36">
        <f ca="1">IF(DAY(Cze_n_1)=1,IF(AND(YEAR(Cze_n_1+15)=Rok_kalendarzowy,MONTH(Cze_n_1+15)=7),Cze_n_1+15,""),IF(AND(YEAR(Cze_n_1+22)=Rok_kalendarzowy,MONTH(Cze_n_1+22)=7),Cze_n_1+22,""))</f>
        <v>43668</v>
      </c>
      <c r="D35" s="36">
        <f ca="1">IF(DAY(Cze_n_1)=1,IF(AND(YEAR(Cze_n_1+16)=Rok_kalendarzowy,MONTH(Cze_n_1+16)=7),Cze_n_1+16,""),IF(AND(YEAR(Cze_n_1+23)=Rok_kalendarzowy,MONTH(Cze_n_1+23)=7),Cze_n_1+23,""))</f>
        <v>43669</v>
      </c>
      <c r="E35" s="36">
        <f ca="1">IF(DAY(Cze_n_1)=1,IF(AND(YEAR(Cze_n_1+17)=Rok_kalendarzowy,MONTH(Cze_n_1+17)=7),Cze_n_1+17,""),IF(AND(YEAR(Cze_n_1+24)=Rok_kalendarzowy,MONTH(Cze_n_1+24)=7),Cze_n_1+24,""))</f>
        <v>43670</v>
      </c>
      <c r="F35" s="36">
        <f ca="1">IF(DAY(Cze_n_1)=1,IF(AND(YEAR(Cze_n_1+18)=Rok_kalendarzowy,MONTH(Cze_n_1+18)=7),Cze_n_1+18,""),IF(AND(YEAR(Cze_n_1+25)=Rok_kalendarzowy,MONTH(Cze_n_1+25)=7),Cze_n_1+25,""))</f>
        <v>43671</v>
      </c>
      <c r="G35" s="36">
        <f ca="1">IF(DAY(Cze_n_1)=1,IF(AND(YEAR(Cze_n_1+19)=Rok_kalendarzowy,MONTH(Cze_n_1+19)=7),Cze_n_1+19,""),IF(AND(YEAR(Cze_n_1+26)=Rok_kalendarzowy,MONTH(Cze_n_1+26)=7),Cze_n_1+26,""))</f>
        <v>43672</v>
      </c>
      <c r="H35" s="36">
        <f ca="1">IF(DAY(Cze_n_1)=1,IF(AND(YEAR(Cze_n_1+20)=Rok_kalendarzowy,MONTH(Cze_n_1+20)=7),Cze_n_1+20,""),IF(AND(YEAR(Cze_n_1+27)=Rok_kalendarzowy,MONTH(Cze_n_1+27)=7),Cze_n_1+27,""))</f>
        <v>43673</v>
      </c>
      <c r="I35" s="36">
        <f ca="1">IF(DAY(Cze_n_1)=1,IF(AND(YEAR(Cze_n_1+21)=Rok_kalendarzowy,MONTH(Cze_n_1+21)=7),Cze_n_1+21,""),IF(AND(YEAR(Cze_n_1+28)=Rok_kalendarzowy,MONTH(Cze_n_1+28)=7),Cze_n_1+28,""))</f>
        <v>43674</v>
      </c>
      <c r="J35" s="22"/>
      <c r="K35" s="36">
        <f ca="1">IF(DAY(Sie_n_1)=1,IF(AND(YEAR(Sie_n_1+15)=Rok_kalendarzowy,MONTH(Sie_n_1+15)=8),Sie_n_1+15,""),IF(AND(YEAR(Sie_n_1+22)=Rok_kalendarzowy,MONTH(Sie_n_1+22)=8),Sie_n_1+22,""))</f>
        <v>43696</v>
      </c>
      <c r="L35" s="36">
        <f ca="1">IF(DAY(Sie_n_1)=1,IF(AND(YEAR(Sie_n_1+16)=Rok_kalendarzowy,MONTH(Sie_n_1+16)=8),Sie_n_1+16,""),IF(AND(YEAR(Sie_n_1+23)=Rok_kalendarzowy,MONTH(Sie_n_1+23)=8),Sie_n_1+23,""))</f>
        <v>43697</v>
      </c>
      <c r="M35" s="36">
        <f ca="1">IF(DAY(Sie_n_1)=1,IF(AND(YEAR(Sie_n_1+17)=Rok_kalendarzowy,MONTH(Sie_n_1+17)=8),Sie_n_1+17,""),IF(AND(YEAR(Sie_n_1+24)=Rok_kalendarzowy,MONTH(Sie_n_1+24)=8),Sie_n_1+24,""))</f>
        <v>43698</v>
      </c>
      <c r="N35" s="36">
        <f ca="1">IF(DAY(Sie_n_1)=1,IF(AND(YEAR(Sie_n_1+18)=Rok_kalendarzowy,MONTH(Sie_n_1+18)=8),Sie_n_1+18,""),IF(AND(YEAR(Sie_n_1+25)=Rok_kalendarzowy,MONTH(Sie_n_1+25)=8),Sie_n_1+25,""))</f>
        <v>43699</v>
      </c>
      <c r="O35" s="36">
        <f ca="1">IF(DAY(Sie_n_1)=1,IF(AND(YEAR(Sie_n_1+19)=Rok_kalendarzowy,MONTH(Sie_n_1+19)=8),Sie_n_1+19,""),IF(AND(YEAR(Sie_n_1+26)=Rok_kalendarzowy,MONTH(Sie_n_1+26)=8),Sie_n_1+26,""))</f>
        <v>43700</v>
      </c>
      <c r="P35" s="36">
        <f ca="1">IF(DAY(Sie_n_1)=1,IF(AND(YEAR(Sie_n_1+20)=Rok_kalendarzowy,MONTH(Sie_n_1+20)=8),Sie_n_1+20,""),IF(AND(YEAR(Sie_n_1+27)=Rok_kalendarzowy,MONTH(Sie_n_1+27)=8),Sie_n_1+27,""))</f>
        <v>43701</v>
      </c>
      <c r="Q35" s="36">
        <f ca="1">IF(DAY(Sie_n_1)=1,IF(AND(YEAR(Sie_n_1+21)=Rok_kalendarzowy,MONTH(Sie_n_1+21)=8),Sie_n_1+21,""),IF(AND(YEAR(Sie_n_1+28)=Rok_kalendarzowy,MONTH(Sie_n_1+28)=8),Sie_n_1+28,""))</f>
        <v>43702</v>
      </c>
      <c r="S35" s="5"/>
      <c r="U35" s="11"/>
    </row>
    <row r="36" spans="3:21" ht="15" customHeight="1" x14ac:dyDescent="0.2">
      <c r="C36" s="36">
        <f ca="1">IF(DAY(Cze_n_1)=1,IF(AND(YEAR(Cze_n_1+22)=Rok_kalendarzowy,MONTH(Cze_n_1+22)=7),Cze_n_1+22,""),IF(AND(YEAR(Cze_n_1+29)=Rok_kalendarzowy,MONTH(Cze_n_1+29)=7),Cze_n_1+29,""))</f>
        <v>43675</v>
      </c>
      <c r="D36" s="36">
        <f ca="1">IF(DAY(Cze_n_1)=1,IF(AND(YEAR(Cze_n_1+23)=Rok_kalendarzowy,MONTH(Cze_n_1+23)=7),Cze_n_1+23,""),IF(AND(YEAR(Cze_n_1+30)=Rok_kalendarzowy,MONTH(Cze_n_1+30)=7),Cze_n_1+30,""))</f>
        <v>43676</v>
      </c>
      <c r="E36" s="36">
        <f ca="1">IF(DAY(Cze_n_1)=1,IF(AND(YEAR(Cze_n_1+24)=Rok_kalendarzowy,MONTH(Cze_n_1+24)=7),Cze_n_1+24,""),IF(AND(YEAR(Cze_n_1+31)=Rok_kalendarzowy,MONTH(Cze_n_1+31)=7),Cze_n_1+31,""))</f>
        <v>43677</v>
      </c>
      <c r="F36" s="36" t="str">
        <f ca="1">IF(DAY(Cze_n_1)=1,IF(AND(YEAR(Cze_n_1+25)=Rok_kalendarzowy,MONTH(Cze_n_1+25)=7),Cze_n_1+25,""),IF(AND(YEAR(Cze_n_1+32)=Rok_kalendarzowy,MONTH(Cze_n_1+32)=7),Cze_n_1+32,""))</f>
        <v/>
      </c>
      <c r="G36" s="36" t="str">
        <f ca="1">IF(DAY(Cze_n_1)=1,IF(AND(YEAR(Cze_n_1+26)=Rok_kalendarzowy,MONTH(Cze_n_1+26)=7),Cze_n_1+26,""),IF(AND(YEAR(Cze_n_1+33)=Rok_kalendarzowy,MONTH(Cze_n_1+33)=7),Cze_n_1+33,""))</f>
        <v/>
      </c>
      <c r="H36" s="36" t="str">
        <f ca="1">IF(DAY(Cze_n_1)=1,IF(AND(YEAR(Cze_n_1+27)=Rok_kalendarzowy,MONTH(Cze_n_1+27)=7),Cze_n_1+27,""),IF(AND(YEAR(Cze_n_1+34)=Rok_kalendarzowy,MONTH(Cze_n_1+34)=7),Cze_n_1+34,""))</f>
        <v/>
      </c>
      <c r="I36" s="36" t="str">
        <f ca="1">IF(DAY(Cze_n_1)=1,IF(AND(YEAR(Cze_n_1+28)=Rok_kalendarzowy,MONTH(Cze_n_1+28)=7),Cze_n_1+28,""),IF(AND(YEAR(Cze_n_1+35)=Rok_kalendarzowy,MONTH(Cze_n_1+35)=7),Cze_n_1+35,""))</f>
        <v/>
      </c>
      <c r="J36" s="22"/>
      <c r="K36" s="36">
        <f ca="1">IF(DAY(Sie_n_1)=1,IF(AND(YEAR(Sie_n_1+22)=Rok_kalendarzowy,MONTH(Sie_n_1+22)=8),Sie_n_1+22,""),IF(AND(YEAR(Sie_n_1+29)=Rok_kalendarzowy,MONTH(Sie_n_1+29)=8),Sie_n_1+29,""))</f>
        <v>43703</v>
      </c>
      <c r="L36" s="36">
        <f ca="1">IF(DAY(Sie_n_1)=1,IF(AND(YEAR(Sie_n_1+23)=Rok_kalendarzowy,MONTH(Sie_n_1+23)=8),Sie_n_1+23,""),IF(AND(YEAR(Sie_n_1+30)=Rok_kalendarzowy,MONTH(Sie_n_1+30)=8),Sie_n_1+30,""))</f>
        <v>43704</v>
      </c>
      <c r="M36" s="36">
        <f ca="1">IF(DAY(Sie_n_1)=1,IF(AND(YEAR(Sie_n_1+24)=Rok_kalendarzowy,MONTH(Sie_n_1+24)=8),Sie_n_1+24,""),IF(AND(YEAR(Sie_n_1+31)=Rok_kalendarzowy,MONTH(Sie_n_1+31)=8),Sie_n_1+31,""))</f>
        <v>43705</v>
      </c>
      <c r="N36" s="36">
        <f ca="1">IF(DAY(Sie_n_1)=1,IF(AND(YEAR(Sie_n_1+25)=Rok_kalendarzowy,MONTH(Sie_n_1+25)=8),Sie_n_1+25,""),IF(AND(YEAR(Sie_n_1+32)=Rok_kalendarzowy,MONTH(Sie_n_1+32)=8),Sie_n_1+32,""))</f>
        <v>43706</v>
      </c>
      <c r="O36" s="36">
        <f ca="1">IF(DAY(Sie_n_1)=1,IF(AND(YEAR(Sie_n_1+26)=Rok_kalendarzowy,MONTH(Sie_n_1+26)=8),Sie_n_1+26,""),IF(AND(YEAR(Sie_n_1+33)=Rok_kalendarzowy,MONTH(Sie_n_1+33)=8),Sie_n_1+33,""))</f>
        <v>43707</v>
      </c>
      <c r="P36" s="36">
        <f ca="1">IF(DAY(Sie_n_1)=1,IF(AND(YEAR(Sie_n_1+27)=Rok_kalendarzowy,MONTH(Sie_n_1+27)=8),Sie_n_1+27,""),IF(AND(YEAR(Sie_n_1+34)=Rok_kalendarzowy,MONTH(Sie_n_1+34)=8),Sie_n_1+34,""))</f>
        <v>43708</v>
      </c>
      <c r="Q36" s="36" t="str">
        <f ca="1">IF(DAY(Sie_n_1)=1,IF(AND(YEAR(Sie_n_1+28)=Rok_kalendarzowy,MONTH(Sie_n_1+28)=8),Sie_n_1+28,""),IF(AND(YEAR(Sie_n_1+35)=Rok_kalendarzowy,MONTH(Sie_n_1+35)=8),Sie_n_1+35,""))</f>
        <v/>
      </c>
      <c r="S36" s="5"/>
      <c r="U36" s="12"/>
    </row>
    <row r="37" spans="3:21" ht="15" customHeight="1" x14ac:dyDescent="0.2">
      <c r="C37" s="36" t="str">
        <f ca="1">IF(DAY(Cze_n_1)=1,IF(AND(YEAR(Cze_n_1+29)=Rok_kalendarzowy,MONTH(Cze_n_1+29)=7),Cze_n_1+29,""),IF(AND(YEAR(Cze_n_1+36)=Rok_kalendarzowy,MONTH(Cze_n_1+36)=7),Cze_n_1+36,""))</f>
        <v/>
      </c>
      <c r="D37" s="36" t="str">
        <f ca="1">IF(DAY(Cze_n_1)=1,IF(AND(YEAR(Cze_n_1+30)=Rok_kalendarzowy,MONTH(Cze_n_1+30)=7),Cze_n_1+30,""),IF(AND(YEAR(Cze_n_1+37)=Rok_kalendarzowy,MONTH(Cze_n_1+37)=7),Cze_n_1+37,""))</f>
        <v/>
      </c>
      <c r="E37" s="36" t="str">
        <f ca="1">IF(DAY(Cze_n_1)=1,IF(AND(YEAR(Cze_n_1+31)=Rok_kalendarzowy,MONTH(Cze_n_1+31)=7),Cze_n_1+31,""),IF(AND(YEAR(Cze_n_1+38)=Rok_kalendarzowy,MONTH(Cze_n_1+38)=7),Cze_n_1+38,""))</f>
        <v/>
      </c>
      <c r="F37" s="36" t="str">
        <f ca="1">IF(DAY(Cze_n_1)=1,IF(AND(YEAR(Cze_n_1+32)=Rok_kalendarzowy,MONTH(Cze_n_1+32)=7),Cze_n_1+32,""),IF(AND(YEAR(Cze_n_1+39)=Rok_kalendarzowy,MONTH(Cze_n_1+39)=7),Cze_n_1+39,""))</f>
        <v/>
      </c>
      <c r="G37" s="36" t="str">
        <f ca="1">IF(DAY(Cze_n_1)=1,IF(AND(YEAR(Cze_n_1+33)=Rok_kalendarzowy,MONTH(Cze_n_1+33)=7),Cze_n_1+33,""),IF(AND(YEAR(Cze_n_1+40)=Rok_kalendarzowy,MONTH(Cze_n_1+40)=7),Cze_n_1+40,""))</f>
        <v/>
      </c>
      <c r="H37" s="36" t="str">
        <f ca="1">IF(DAY(Cze_n_1)=1,IF(AND(YEAR(Cze_n_1+34)=Rok_kalendarzowy,MONTH(Cze_n_1+34)=7),Cze_n_1+34,""),IF(AND(YEAR(Cze_n_1+41)=Rok_kalendarzowy,MONTH(Cze_n_1+41)=7),Cze_n_1+41,""))</f>
        <v/>
      </c>
      <c r="I37" s="36" t="str">
        <f ca="1">IF(DAY(Cze_n_1)=1,IF(AND(YEAR(Cze_n_1+35)=Rok_kalendarzowy,MONTH(Cze_n_1+35)=7),Cze_n_1+35,""),IF(AND(YEAR(Cze_n_1+42)=Rok_kalendarzowy,MONTH(Cze_n_1+42)=7),Cze_n_1+42,""))</f>
        <v/>
      </c>
      <c r="J37" s="22"/>
      <c r="K37" s="36" t="str">
        <f ca="1">IF(DAY(Sie_n_1)=1,IF(AND(YEAR(Sie_n_1+29)=Rok_kalendarzowy,MONTH(Sie_n_1+29)=8),Sie_n_1+29,""),IF(AND(YEAR(Sie_n_1+36)=Rok_kalendarzowy,MONTH(Sie_n_1+36)=8),Sie_n_1+36,""))</f>
        <v/>
      </c>
      <c r="L37" s="36" t="str">
        <f ca="1">IF(DAY(Sie_n_1)=1,IF(AND(YEAR(Sie_n_1+30)=Rok_kalendarzowy,MONTH(Sie_n_1+30)=8),Sie_n_1+30,""),IF(AND(YEAR(Sie_n_1+37)=Rok_kalendarzowy,MONTH(Sie_n_1+37)=8),Sie_n_1+37,""))</f>
        <v/>
      </c>
      <c r="M37" s="36" t="str">
        <f ca="1">IF(DAY(Sie_n_1)=1,IF(AND(YEAR(Sie_n_1+31)=Rok_kalendarzowy,MONTH(Sie_n_1+31)=8),Sie_n_1+31,""),IF(AND(YEAR(Sie_n_1+38)=Rok_kalendarzowy,MONTH(Sie_n_1+38)=8),Sie_n_1+38,""))</f>
        <v/>
      </c>
      <c r="N37" s="36" t="str">
        <f ca="1">IF(DAY(Sie_n_1)=1,IF(AND(YEAR(Sie_n_1+32)=Rok_kalendarzowy,MONTH(Sie_n_1+32)=8),Sie_n_1+32,""),IF(AND(YEAR(Sie_n_1+39)=Rok_kalendarzowy,MONTH(Sie_n_1+39)=8),Sie_n_1+39,""))</f>
        <v/>
      </c>
      <c r="O37" s="36" t="str">
        <f ca="1">IF(DAY(Sie_n_1)=1,IF(AND(YEAR(Sie_n_1+33)=Rok_kalendarzowy,MONTH(Sie_n_1+33)=8),Sie_n_1+33,""),IF(AND(YEAR(Sie_n_1+40)=Rok_kalendarzowy,MONTH(Sie_n_1+40)=8),Sie_n_1+40,""))</f>
        <v/>
      </c>
      <c r="P37" s="36" t="str">
        <f ca="1">IF(DAY(Sie_n_1)=1,IF(AND(YEAR(Sie_n_1+34)=Rok_kalendarzowy,MONTH(Sie_n_1+34)=8),Sie_n_1+34,""),IF(AND(YEAR(Sie_n_1+41)=Rok_kalendarzowy,MONTH(Sie_n_1+41)=8),Sie_n_1+41,""))</f>
        <v/>
      </c>
      <c r="Q37" s="36" t="str">
        <f ca="1">IF(DAY(Sie_n_1)=1,IF(AND(YEAR(Sie_n_1+35)=Rok_kalendarzowy,MONTH(Sie_n_1+35)=8),Sie_n_1+35,""),IF(AND(YEAR(Sie_n_1+42)=Rok_kalendarzowy,MONTH(Sie_n_1+42)=8),Sie_n_1+42,""))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16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32" t="s">
        <v>1</v>
      </c>
      <c r="D40" s="32" t="s">
        <v>7</v>
      </c>
      <c r="E40" s="32" t="s">
        <v>9</v>
      </c>
      <c r="F40" s="32" t="s">
        <v>8</v>
      </c>
      <c r="G40" s="32" t="s">
        <v>1</v>
      </c>
      <c r="H40" s="32" t="s">
        <v>10</v>
      </c>
      <c r="I40" s="32" t="s">
        <v>11</v>
      </c>
      <c r="J40" s="22"/>
      <c r="K40" s="33" t="s">
        <v>1</v>
      </c>
      <c r="L40" s="33" t="s">
        <v>7</v>
      </c>
      <c r="M40" s="33" t="s">
        <v>9</v>
      </c>
      <c r="N40" s="33" t="s">
        <v>8</v>
      </c>
      <c r="O40" s="33" t="s">
        <v>1</v>
      </c>
      <c r="P40" s="33" t="s">
        <v>10</v>
      </c>
      <c r="Q40" s="33" t="s">
        <v>11</v>
      </c>
      <c r="S40" s="5"/>
      <c r="U40" s="18"/>
    </row>
    <row r="41" spans="3:21" ht="15" customHeight="1" x14ac:dyDescent="0.2">
      <c r="C41" s="36" t="str">
        <f ca="1">IF(DAY(Wrz_n_1)=1,"",IF(AND(YEAR(Wrz_n_1+1)=Rok_kalendarzowy,MONTH(Wrz_n_1+1)=9),Wrz_n_1+1,""))</f>
        <v/>
      </c>
      <c r="D41" s="36" t="str">
        <f ca="1">IF(DAY(Wrz_n_1)=1,"",IF(AND(YEAR(Wrz_n_1+2)=Rok_kalendarzowy,MONTH(Wrz_n_1+2)=9),Wrz_n_1+2,""))</f>
        <v/>
      </c>
      <c r="E41" s="36" t="str">
        <f ca="1">IF(DAY(Wrz_n_1)=1,"",IF(AND(YEAR(Wrz_n_1+3)=Rok_kalendarzowy,MONTH(Wrz_n_1+3)=9),Wrz_n_1+3,""))</f>
        <v/>
      </c>
      <c r="F41" s="36" t="str">
        <f ca="1">IF(DAY(Wrz_n_1)=1,"",IF(AND(YEAR(Wrz_n_1+4)=Rok_kalendarzowy,MONTH(Wrz_n_1+4)=9),Wrz_n_1+4,""))</f>
        <v/>
      </c>
      <c r="G41" s="36" t="str">
        <f ca="1">IF(DAY(Wrz_n_1)=1,"",IF(AND(YEAR(Wrz_n_1+5)=Rok_kalendarzowy,MONTH(Wrz_n_1+5)=9),Wrz_n_1+5,""))</f>
        <v/>
      </c>
      <c r="H41" s="36" t="str">
        <f ca="1">IF(DAY(Wrz_n_1)=1,"",IF(AND(YEAR(Wrz_n_1+6)=Rok_kalendarzowy,MONTH(Wrz_n_1+6)=9),Wrz_n_1+6,""))</f>
        <v/>
      </c>
      <c r="I41" s="36">
        <f ca="1">IF(DAY(Wrz_n_1)=1,IF(AND(YEAR(Wrz_n_1)=Rok_kalendarzowy,MONTH(Wrz_n_1)=9),Wrz_n_1,""),IF(AND(YEAR(Wrz_n_1+7)=Rok_kalendarzowy,MONTH(Wrz_n_1+7)=9),Wrz_n_1+7,""))</f>
        <v>43709</v>
      </c>
      <c r="J41" s="22"/>
      <c r="K41" s="36" t="str">
        <f ca="1">IF(DAY(Paź_n_1)=1,"",IF(AND(YEAR(Paź_n_1+1)=Rok_kalendarzowy,MONTH(Paź_n_1+1)=10),Paź_n_1+1,""))</f>
        <v/>
      </c>
      <c r="L41" s="36">
        <f ca="1">IF(DAY(Paź_n_1)=1,"",IF(AND(YEAR(Paź_n_1+2)=Rok_kalendarzowy,MONTH(Paź_n_1+2)=10),Paź_n_1+2,""))</f>
        <v>43739</v>
      </c>
      <c r="M41" s="36">
        <f ca="1">IF(DAY(Paź_n_1)=1,"",IF(AND(YEAR(Paź_n_1+3)=Rok_kalendarzowy,MONTH(Paź_n_1+3)=10),Paź_n_1+3,""))</f>
        <v>43740</v>
      </c>
      <c r="N41" s="36">
        <f ca="1">IF(DAY(Paź_n_1)=1,"",IF(AND(YEAR(Paź_n_1+4)=Rok_kalendarzowy,MONTH(Paź_n_1+4)=10),Paź_n_1+4,""))</f>
        <v>43741</v>
      </c>
      <c r="O41" s="36">
        <f ca="1">IF(DAY(Paź_n_1)=1,"",IF(AND(YEAR(Paź_n_1+5)=Rok_kalendarzowy,MONTH(Paź_n_1+5)=10),Paź_n_1+5,""))</f>
        <v>43742</v>
      </c>
      <c r="P41" s="36">
        <f ca="1">IF(DAY(Paź_n_1)=1,"",IF(AND(YEAR(Paź_n_1+6)=Rok_kalendarzowy,MONTH(Paź_n_1+6)=10),Paź_n_1+6,""))</f>
        <v>43743</v>
      </c>
      <c r="Q41" s="36">
        <f ca="1">IF(DAY(Paź_n_1)=1,IF(AND(YEAR(Paź_n_1)=Rok_kalendarzowy,MONTH(Paź_n_1)=10),Paź_n_1,""),IF(AND(YEAR(Paź_n_1+7)=Rok_kalendarzowy,MONTH(Paź_n_1+7)=10),Paź_n_1+7,""))</f>
        <v>43744</v>
      </c>
      <c r="S41" s="5"/>
      <c r="U41" s="11"/>
    </row>
    <row r="42" spans="3:21" ht="15" customHeight="1" x14ac:dyDescent="0.2">
      <c r="C42" s="36">
        <f ca="1">IF(DAY(Wrz_n_1)=1,IF(AND(YEAR(Wrz_n_1+1)=Rok_kalendarzowy,MONTH(Wrz_n_1+1)=9),Wrz_n_1+1,""),IF(AND(YEAR(Wrz_n_1+8)=Rok_kalendarzowy,MONTH(Wrz_n_1+8)=9),Wrz_n_1+8,""))</f>
        <v>43710</v>
      </c>
      <c r="D42" s="36">
        <f ca="1">IF(DAY(Wrz_n_1)=1,IF(AND(YEAR(Wrz_n_1+2)=Rok_kalendarzowy,MONTH(Wrz_n_1+2)=9),Wrz_n_1+2,""),IF(AND(YEAR(Wrz_n_1+9)=Rok_kalendarzowy,MONTH(Wrz_n_1+9)=9),Wrz_n_1+9,""))</f>
        <v>43711</v>
      </c>
      <c r="E42" s="36">
        <f ca="1">IF(DAY(Wrz_n_1)=1,IF(AND(YEAR(Wrz_n_1+3)=Rok_kalendarzowy,MONTH(Wrz_n_1+3)=9),Wrz_n_1+3,""),IF(AND(YEAR(Wrz_n_1+10)=Rok_kalendarzowy,MONTH(Wrz_n_1+10)=9),Wrz_n_1+10,""))</f>
        <v>43712</v>
      </c>
      <c r="F42" s="36">
        <f ca="1">IF(DAY(Wrz_n_1)=1,IF(AND(YEAR(Wrz_n_1+4)=Rok_kalendarzowy,MONTH(Wrz_n_1+4)=9),Wrz_n_1+4,""),IF(AND(YEAR(Wrz_n_1+11)=Rok_kalendarzowy,MONTH(Wrz_n_1+11)=9),Wrz_n_1+11,""))</f>
        <v>43713</v>
      </c>
      <c r="G42" s="36">
        <f ca="1">IF(DAY(Wrz_n_1)=1,IF(AND(YEAR(Wrz_n_1+5)=Rok_kalendarzowy,MONTH(Wrz_n_1+5)=9),Wrz_n_1+5,""),IF(AND(YEAR(Wrz_n_1+12)=Rok_kalendarzowy,MONTH(Wrz_n_1+12)=9),Wrz_n_1+12,""))</f>
        <v>43714</v>
      </c>
      <c r="H42" s="36">
        <f ca="1">IF(DAY(Wrz_n_1)=1,IF(AND(YEAR(Wrz_n_1+6)=Rok_kalendarzowy,MONTH(Wrz_n_1+6)=9),Wrz_n_1+6,""),IF(AND(YEAR(Wrz_n_1+13)=Rok_kalendarzowy,MONTH(Wrz_n_1+13)=9),Wrz_n_1+13,""))</f>
        <v>43715</v>
      </c>
      <c r="I42" s="36">
        <f ca="1">IF(DAY(Wrz_n_1)=1,IF(AND(YEAR(Wrz_n_1+7)=Rok_kalendarzowy,MONTH(Wrz_n_1+7)=9),Wrz_n_1+7,""),IF(AND(YEAR(Wrz_n_1+14)=Rok_kalendarzowy,MONTH(Wrz_n_1+14)=9),Wrz_n_1+14,""))</f>
        <v>43716</v>
      </c>
      <c r="J42" s="22"/>
      <c r="K42" s="36">
        <f ca="1">IF(DAY(Paź_n_1)=1,IF(AND(YEAR(Paź_n_1+1)=Rok_kalendarzowy,MONTH(Paź_n_1+1)=10),Paź_n_1+1,""),IF(AND(YEAR(Paź_n_1+8)=Rok_kalendarzowy,MONTH(Paź_n_1+8)=10),Paź_n_1+8,""))</f>
        <v>43745</v>
      </c>
      <c r="L42" s="36">
        <f ca="1">IF(DAY(Paź_n_1)=1,IF(AND(YEAR(Paź_n_1+2)=Rok_kalendarzowy,MONTH(Paź_n_1+2)=10),Paź_n_1+2,""),IF(AND(YEAR(Paź_n_1+9)=Rok_kalendarzowy,MONTH(Paź_n_1+9)=10),Paź_n_1+9,""))</f>
        <v>43746</v>
      </c>
      <c r="M42" s="36">
        <f ca="1">IF(DAY(Paź_n_1)=1,IF(AND(YEAR(Paź_n_1+3)=Rok_kalendarzowy,MONTH(Paź_n_1+3)=10),Paź_n_1+3,""),IF(AND(YEAR(Paź_n_1+10)=Rok_kalendarzowy,MONTH(Paź_n_1+10)=10),Paź_n_1+10,""))</f>
        <v>43747</v>
      </c>
      <c r="N42" s="36">
        <f ca="1">IF(DAY(Paź_n_1)=1,IF(AND(YEAR(Paź_n_1+4)=Rok_kalendarzowy,MONTH(Paź_n_1+4)=10),Paź_n_1+4,""),IF(AND(YEAR(Paź_n_1+11)=Rok_kalendarzowy,MONTH(Paź_n_1+11)=10),Paź_n_1+11,""))</f>
        <v>43748</v>
      </c>
      <c r="O42" s="36">
        <f ca="1">IF(DAY(Paź_n_1)=1,IF(AND(YEAR(Paź_n_1+5)=Rok_kalendarzowy,MONTH(Paź_n_1+5)=10),Paź_n_1+5,""),IF(AND(YEAR(Paź_n_1+12)=Rok_kalendarzowy,MONTH(Paź_n_1+12)=10),Paź_n_1+12,""))</f>
        <v>43749</v>
      </c>
      <c r="P42" s="36">
        <f ca="1">IF(DAY(Paź_n_1)=1,IF(AND(YEAR(Paź_n_1+6)=Rok_kalendarzowy,MONTH(Paź_n_1+6)=10),Paź_n_1+6,""),IF(AND(YEAR(Paź_n_1+13)=Rok_kalendarzowy,MONTH(Paź_n_1+13)=10),Paź_n_1+13,""))</f>
        <v>43750</v>
      </c>
      <c r="Q42" s="36">
        <f ca="1">IF(DAY(Paź_n_1)=1,IF(AND(YEAR(Paź_n_1+7)=Rok_kalendarzowy,MONTH(Paź_n_1+7)=10),Paź_n_1+7,""),IF(AND(YEAR(Paź_n_1+14)=Rok_kalendarzowy,MONTH(Paź_n_1+14)=10),Paź_n_1+14,""))</f>
        <v>43751</v>
      </c>
      <c r="S42" s="5"/>
      <c r="U42" s="11"/>
    </row>
    <row r="43" spans="3:21" ht="15" customHeight="1" x14ac:dyDescent="0.2">
      <c r="C43" s="36">
        <f ca="1">IF(DAY(Wrz_n_1)=1,IF(AND(YEAR(Wrz_n_1+8)=Rok_kalendarzowy,MONTH(Wrz_n_1+8)=9),Wrz_n_1+8,""),IF(AND(YEAR(Wrz_n_1+15)=Rok_kalendarzowy,MONTH(Wrz_n_1+15)=9),Wrz_n_1+15,""))</f>
        <v>43717</v>
      </c>
      <c r="D43" s="36">
        <f ca="1">IF(DAY(Wrz_n_1)=1,IF(AND(YEAR(Wrz_n_1+9)=Rok_kalendarzowy,MONTH(Wrz_n_1+9)=9),Wrz_n_1+9,""),IF(AND(YEAR(Wrz_n_1+16)=Rok_kalendarzowy,MONTH(Wrz_n_1+16)=9),Wrz_n_1+16,""))</f>
        <v>43718</v>
      </c>
      <c r="E43" s="36">
        <f ca="1">IF(DAY(Wrz_n_1)=1,IF(AND(YEAR(Wrz_n_1+10)=Rok_kalendarzowy,MONTH(Wrz_n_1+10)=9),Wrz_n_1+10,""),IF(AND(YEAR(Wrz_n_1+17)=Rok_kalendarzowy,MONTH(Wrz_n_1+17)=9),Wrz_n_1+17,""))</f>
        <v>43719</v>
      </c>
      <c r="F43" s="36">
        <f ca="1">IF(DAY(Wrz_n_1)=1,IF(AND(YEAR(Wrz_n_1+11)=Rok_kalendarzowy,MONTH(Wrz_n_1+11)=9),Wrz_n_1+11,""),IF(AND(YEAR(Wrz_n_1+18)=Rok_kalendarzowy,MONTH(Wrz_n_1+18)=9),Wrz_n_1+18,""))</f>
        <v>43720</v>
      </c>
      <c r="G43" s="36">
        <f ca="1">IF(DAY(Wrz_n_1)=1,IF(AND(YEAR(Wrz_n_1+12)=Rok_kalendarzowy,MONTH(Wrz_n_1+12)=9),Wrz_n_1+12,""),IF(AND(YEAR(Wrz_n_1+19)=Rok_kalendarzowy,MONTH(Wrz_n_1+19)=9),Wrz_n_1+19,""))</f>
        <v>43721</v>
      </c>
      <c r="H43" s="36">
        <f ca="1">IF(DAY(Wrz_n_1)=1,IF(AND(YEAR(Wrz_n_1+13)=Rok_kalendarzowy,MONTH(Wrz_n_1+13)=9),Wrz_n_1+13,""),IF(AND(YEAR(Wrz_n_1+20)=Rok_kalendarzowy,MONTH(Wrz_n_1+20)=9),Wrz_n_1+20,""))</f>
        <v>43722</v>
      </c>
      <c r="I43" s="36">
        <f ca="1">IF(DAY(Wrz_n_1)=1,IF(AND(YEAR(Wrz_n_1+14)=Rok_kalendarzowy,MONTH(Wrz_n_1+14)=9),Wrz_n_1+14,""),IF(AND(YEAR(Wrz_n_1+21)=Rok_kalendarzowy,MONTH(Wrz_n_1+21)=9),Wrz_n_1+21,""))</f>
        <v>43723</v>
      </c>
      <c r="J43" s="22"/>
      <c r="K43" s="36">
        <f ca="1">IF(DAY(Paź_n_1)=1,IF(AND(YEAR(Paź_n_1+8)=Rok_kalendarzowy,MONTH(Paź_n_1+8)=10),Paź_n_1+8,""),IF(AND(YEAR(Paź_n_1+15)=Rok_kalendarzowy,MONTH(Paź_n_1+15)=10),Paź_n_1+15,""))</f>
        <v>43752</v>
      </c>
      <c r="L43" s="36">
        <f ca="1">IF(DAY(Paź_n_1)=1,IF(AND(YEAR(Paź_n_1+9)=Rok_kalendarzowy,MONTH(Paź_n_1+9)=10),Paź_n_1+9,""),IF(AND(YEAR(Paź_n_1+16)=Rok_kalendarzowy,MONTH(Paź_n_1+16)=10),Paź_n_1+16,""))</f>
        <v>43753</v>
      </c>
      <c r="M43" s="36">
        <f ca="1">IF(DAY(Paź_n_1)=1,IF(AND(YEAR(Paź_n_1+10)=Rok_kalendarzowy,MONTH(Paź_n_1+10)=10),Paź_n_1+10,""),IF(AND(YEAR(Paź_n_1+17)=Rok_kalendarzowy,MONTH(Paź_n_1+17)=10),Paź_n_1+17,""))</f>
        <v>43754</v>
      </c>
      <c r="N43" s="36">
        <f ca="1">IF(DAY(Paź_n_1)=1,IF(AND(YEAR(Paź_n_1+11)=Rok_kalendarzowy,MONTH(Paź_n_1+11)=10),Paź_n_1+11,""),IF(AND(YEAR(Paź_n_1+18)=Rok_kalendarzowy,MONTH(Paź_n_1+18)=10),Paź_n_1+18,""))</f>
        <v>43755</v>
      </c>
      <c r="O43" s="36">
        <f ca="1">IF(DAY(Paź_n_1)=1,IF(AND(YEAR(Paź_n_1+12)=Rok_kalendarzowy,MONTH(Paź_n_1+12)=10),Paź_n_1+12,""),IF(AND(YEAR(Paź_n_1+19)=Rok_kalendarzowy,MONTH(Paź_n_1+19)=10),Paź_n_1+19,""))</f>
        <v>43756</v>
      </c>
      <c r="P43" s="36">
        <f ca="1">IF(DAY(Paź_n_1)=1,IF(AND(YEAR(Paź_n_1+13)=Rok_kalendarzowy,MONTH(Paź_n_1+13)=10),Paź_n_1+13,""),IF(AND(YEAR(Paź_n_1+20)=Rok_kalendarzowy,MONTH(Paź_n_1+20)=10),Paź_n_1+20,""))</f>
        <v>43757</v>
      </c>
      <c r="Q43" s="36">
        <f ca="1">IF(DAY(Paź_n_1)=1,IF(AND(YEAR(Paź_n_1+14)=Rok_kalendarzowy,MONTH(Paź_n_1+14)=10),Paź_n_1+14,""),IF(AND(YEAR(Paź_n_1+21)=Rok_kalendarzowy,MONTH(Paź_n_1+21)=10),Paź_n_1+21,""))</f>
        <v>43758</v>
      </c>
      <c r="S43" s="5"/>
      <c r="U43" s="18"/>
    </row>
    <row r="44" spans="3:21" ht="15" customHeight="1" x14ac:dyDescent="0.2">
      <c r="C44" s="36">
        <f ca="1">IF(DAY(Wrz_n_1)=1,IF(AND(YEAR(Wrz_n_1+15)=Rok_kalendarzowy,MONTH(Wrz_n_1+15)=9),Wrz_n_1+15,""),IF(AND(YEAR(Wrz_n_1+22)=Rok_kalendarzowy,MONTH(Wrz_n_1+22)=9),Wrz_n_1+22,""))</f>
        <v>43724</v>
      </c>
      <c r="D44" s="36">
        <f ca="1">IF(DAY(Wrz_n_1)=1,IF(AND(YEAR(Wrz_n_1+16)=Rok_kalendarzowy,MONTH(Wrz_n_1+16)=9),Wrz_n_1+16,""),IF(AND(YEAR(Wrz_n_1+23)=Rok_kalendarzowy,MONTH(Wrz_n_1+23)=9),Wrz_n_1+23,""))</f>
        <v>43725</v>
      </c>
      <c r="E44" s="36">
        <f ca="1">IF(DAY(Wrz_n_1)=1,IF(AND(YEAR(Wrz_n_1+17)=Rok_kalendarzowy,MONTH(Wrz_n_1+17)=9),Wrz_n_1+17,""),IF(AND(YEAR(Wrz_n_1+24)=Rok_kalendarzowy,MONTH(Wrz_n_1+24)=9),Wrz_n_1+24,""))</f>
        <v>43726</v>
      </c>
      <c r="F44" s="36">
        <f ca="1">IF(DAY(Wrz_n_1)=1,IF(AND(YEAR(Wrz_n_1+18)=Rok_kalendarzowy,MONTH(Wrz_n_1+18)=9),Wrz_n_1+18,""),IF(AND(YEAR(Wrz_n_1+25)=Rok_kalendarzowy,MONTH(Wrz_n_1+25)=9),Wrz_n_1+25,""))</f>
        <v>43727</v>
      </c>
      <c r="G44" s="36">
        <f ca="1">IF(DAY(Wrz_n_1)=1,IF(AND(YEAR(Wrz_n_1+19)=Rok_kalendarzowy,MONTH(Wrz_n_1+19)=9),Wrz_n_1+19,""),IF(AND(YEAR(Wrz_n_1+26)=Rok_kalendarzowy,MONTH(Wrz_n_1+26)=9),Wrz_n_1+26,""))</f>
        <v>43728</v>
      </c>
      <c r="H44" s="36">
        <f ca="1">IF(DAY(Wrz_n_1)=1,IF(AND(YEAR(Wrz_n_1+20)=Rok_kalendarzowy,MONTH(Wrz_n_1+20)=9),Wrz_n_1+20,""),IF(AND(YEAR(Wrz_n_1+27)=Rok_kalendarzowy,MONTH(Wrz_n_1+27)=9),Wrz_n_1+27,""))</f>
        <v>43729</v>
      </c>
      <c r="I44" s="36">
        <f ca="1">IF(DAY(Wrz_n_1)=1,IF(AND(YEAR(Wrz_n_1+21)=Rok_kalendarzowy,MONTH(Wrz_n_1+21)=9),Wrz_n_1+21,""),IF(AND(YEAR(Wrz_n_1+28)=Rok_kalendarzowy,MONTH(Wrz_n_1+28)=9),Wrz_n_1+28,""))</f>
        <v>43730</v>
      </c>
      <c r="J44" s="22"/>
      <c r="K44" s="36">
        <f ca="1">IF(DAY(Paź_n_1)=1,IF(AND(YEAR(Paź_n_1+15)=Rok_kalendarzowy,MONTH(Paź_n_1+15)=10),Paź_n_1+15,""),IF(AND(YEAR(Paź_n_1+22)=Rok_kalendarzowy,MONTH(Paź_n_1+22)=10),Paź_n_1+22,""))</f>
        <v>43759</v>
      </c>
      <c r="L44" s="36">
        <f ca="1">IF(DAY(Paź_n_1)=1,IF(AND(YEAR(Paź_n_1+16)=Rok_kalendarzowy,MONTH(Paź_n_1+16)=10),Paź_n_1+16,""),IF(AND(YEAR(Paź_n_1+23)=Rok_kalendarzowy,MONTH(Paź_n_1+23)=10),Paź_n_1+23,""))</f>
        <v>43760</v>
      </c>
      <c r="M44" s="36">
        <f ca="1">IF(DAY(Paź_n_1)=1,IF(AND(YEAR(Paź_n_1+17)=Rok_kalendarzowy,MONTH(Paź_n_1+17)=10),Paź_n_1+17,""),IF(AND(YEAR(Paź_n_1+24)=Rok_kalendarzowy,MONTH(Paź_n_1+24)=10),Paź_n_1+24,""))</f>
        <v>43761</v>
      </c>
      <c r="N44" s="36">
        <f ca="1">IF(DAY(Paź_n_1)=1,IF(AND(YEAR(Paź_n_1+18)=Rok_kalendarzowy,MONTH(Paź_n_1+18)=10),Paź_n_1+18,""),IF(AND(YEAR(Paź_n_1+25)=Rok_kalendarzowy,MONTH(Paź_n_1+25)=10),Paź_n_1+25,""))</f>
        <v>43762</v>
      </c>
      <c r="O44" s="36">
        <f ca="1">IF(DAY(Paź_n_1)=1,IF(AND(YEAR(Paź_n_1+19)=Rok_kalendarzowy,MONTH(Paź_n_1+19)=10),Paź_n_1+19,""),IF(AND(YEAR(Paź_n_1+26)=Rok_kalendarzowy,MONTH(Paź_n_1+26)=10),Paź_n_1+26,""))</f>
        <v>43763</v>
      </c>
      <c r="P44" s="36">
        <f ca="1">IF(DAY(Paź_n_1)=1,IF(AND(YEAR(Paź_n_1+20)=Rok_kalendarzowy,MONTH(Paź_n_1+20)=10),Paź_n_1+20,""),IF(AND(YEAR(Paź_n_1+27)=Rok_kalendarzowy,MONTH(Paź_n_1+27)=10),Paź_n_1+27,""))</f>
        <v>43764</v>
      </c>
      <c r="Q44" s="36">
        <f ca="1">IF(DAY(Paź_n_1)=1,IF(AND(YEAR(Paź_n_1+21)=Rok_kalendarzowy,MONTH(Paź_n_1+21)=10),Paź_n_1+21,""),IF(AND(YEAR(Paź_n_1+28)=Rok_kalendarzowy,MONTH(Paź_n_1+28)=10),Paź_n_1+28,""))</f>
        <v>43765</v>
      </c>
      <c r="S44" s="5"/>
      <c r="U44" s="17" t="s">
        <v>25</v>
      </c>
    </row>
    <row r="45" spans="3:21" ht="15" customHeight="1" x14ac:dyDescent="0.2">
      <c r="C45" s="36">
        <f ca="1">IF(DAY(Wrz_n_1)=1,IF(AND(YEAR(Wrz_n_1+22)=Rok_kalendarzowy,MONTH(Wrz_n_1+22)=9),Wrz_n_1+22,""),IF(AND(YEAR(Wrz_n_1+29)=Rok_kalendarzowy,MONTH(Wrz_n_1+29)=9),Wrz_n_1+29,""))</f>
        <v>43731</v>
      </c>
      <c r="D45" s="36">
        <f ca="1">IF(DAY(Wrz_n_1)=1,IF(AND(YEAR(Wrz_n_1+23)=Rok_kalendarzowy,MONTH(Wrz_n_1+23)=9),Wrz_n_1+23,""),IF(AND(YEAR(Wrz_n_1+30)=Rok_kalendarzowy,MONTH(Wrz_n_1+30)=9),Wrz_n_1+30,""))</f>
        <v>43732</v>
      </c>
      <c r="E45" s="36">
        <f ca="1">IF(DAY(Wrz_n_1)=1,IF(AND(YEAR(Wrz_n_1+24)=Rok_kalendarzowy,MONTH(Wrz_n_1+24)=9),Wrz_n_1+24,""),IF(AND(YEAR(Wrz_n_1+31)=Rok_kalendarzowy,MONTH(Wrz_n_1+31)=9),Wrz_n_1+31,""))</f>
        <v>43733</v>
      </c>
      <c r="F45" s="36">
        <f ca="1">IF(DAY(Wrz_n_1)=1,IF(AND(YEAR(Wrz_n_1+25)=Rok_kalendarzowy,MONTH(Wrz_n_1+25)=9),Wrz_n_1+25,""),IF(AND(YEAR(Wrz_n_1+32)=Rok_kalendarzowy,MONTH(Wrz_n_1+32)=9),Wrz_n_1+32,""))</f>
        <v>43734</v>
      </c>
      <c r="G45" s="36">
        <f ca="1">IF(DAY(Wrz_n_1)=1,IF(AND(YEAR(Wrz_n_1+26)=Rok_kalendarzowy,MONTH(Wrz_n_1+26)=9),Wrz_n_1+26,""),IF(AND(YEAR(Wrz_n_1+33)=Rok_kalendarzowy,MONTH(Wrz_n_1+33)=9),Wrz_n_1+33,""))</f>
        <v>43735</v>
      </c>
      <c r="H45" s="36">
        <f ca="1">IF(DAY(Wrz_n_1)=1,IF(AND(YEAR(Wrz_n_1+27)=Rok_kalendarzowy,MONTH(Wrz_n_1+27)=9),Wrz_n_1+27,""),IF(AND(YEAR(Wrz_n_1+34)=Rok_kalendarzowy,MONTH(Wrz_n_1+34)=9),Wrz_n_1+34,""))</f>
        <v>43736</v>
      </c>
      <c r="I45" s="36">
        <f ca="1">IF(DAY(Wrz_n_1)=1,IF(AND(YEAR(Wrz_n_1+28)=Rok_kalendarzowy,MONTH(Wrz_n_1+28)=9),Wrz_n_1+28,""),IF(AND(YEAR(Wrz_n_1+35)=Rok_kalendarzowy,MONTH(Wrz_n_1+35)=9),Wrz_n_1+35,""))</f>
        <v>43737</v>
      </c>
      <c r="J45" s="22"/>
      <c r="K45" s="36">
        <f ca="1">IF(DAY(Paź_n_1)=1,IF(AND(YEAR(Paź_n_1+22)=Rok_kalendarzowy,MONTH(Paź_n_1+22)=10),Paź_n_1+22,""),IF(AND(YEAR(Paź_n_1+29)=Rok_kalendarzowy,MONTH(Paź_n_1+29)=10),Paź_n_1+29,""))</f>
        <v>43766</v>
      </c>
      <c r="L45" s="36">
        <f ca="1">IF(DAY(Paź_n_1)=1,IF(AND(YEAR(Paź_n_1+23)=Rok_kalendarzowy,MONTH(Paź_n_1+23)=10),Paź_n_1+23,""),IF(AND(YEAR(Paź_n_1+30)=Rok_kalendarzowy,MONTH(Paź_n_1+30)=10),Paź_n_1+30,""))</f>
        <v>43767</v>
      </c>
      <c r="M45" s="36">
        <f ca="1">IF(DAY(Paź_n_1)=1,IF(AND(YEAR(Paź_n_1+24)=Rok_kalendarzowy,MONTH(Paź_n_1+24)=10),Paź_n_1+24,""),IF(AND(YEAR(Paź_n_1+31)=Rok_kalendarzowy,MONTH(Paź_n_1+31)=10),Paź_n_1+31,""))</f>
        <v>43768</v>
      </c>
      <c r="N45" s="36">
        <f ca="1">IF(DAY(Paź_n_1)=1,IF(AND(YEAR(Paź_n_1+25)=Rok_kalendarzowy,MONTH(Paź_n_1+25)=10),Paź_n_1+25,""),IF(AND(YEAR(Paź_n_1+32)=Rok_kalendarzowy,MONTH(Paź_n_1+32)=10),Paź_n_1+32,""))</f>
        <v>43769</v>
      </c>
      <c r="O45" s="36" t="str">
        <f ca="1">IF(DAY(Paź_n_1)=1,IF(AND(YEAR(Paź_n_1+26)=Rok_kalendarzowy,MONTH(Paź_n_1+26)=10),Paź_n_1+26,""),IF(AND(YEAR(Paź_n_1+33)=Rok_kalendarzowy,MONTH(Paź_n_1+33)=10),Paź_n_1+33,""))</f>
        <v/>
      </c>
      <c r="P45" s="36" t="str">
        <f ca="1">IF(DAY(Paź_n_1)=1,IF(AND(YEAR(Paź_n_1+27)=Rok_kalendarzowy,MONTH(Paź_n_1+27)=10),Paź_n_1+27,""),IF(AND(YEAR(Paź_n_1+34)=Rok_kalendarzowy,MONTH(Paź_n_1+34)=10),Paź_n_1+34,""))</f>
        <v/>
      </c>
      <c r="Q45" s="36" t="str">
        <f ca="1">IF(DAY(Paź_n_1)=1,IF(AND(YEAR(Paź_n_1+28)=Rok_kalendarzowy,MONTH(Paź_n_1+28)=10),Paź_n_1+28,""),IF(AND(YEAR(Paź_n_1+35)=Rok_kalendarzowy,MONTH(Paź_n_1+35)=10),Paź_n_1+35,""))</f>
        <v/>
      </c>
      <c r="S45" s="5"/>
      <c r="U45" s="10" t="s">
        <v>26</v>
      </c>
    </row>
    <row r="46" spans="3:21" ht="15" customHeight="1" x14ac:dyDescent="0.2">
      <c r="C46" s="36">
        <f ca="1">IF(DAY(Wrz_n_1)=1,IF(AND(YEAR(Wrz_n_1+29)=Rok_kalendarzowy,MONTH(Wrz_n_1+29)=9),Wrz_n_1+29,""),IF(AND(YEAR(Wrz_n_1+36)=Rok_kalendarzowy,MONTH(Wrz_n_1+36)=9),Wrz_n_1+36,""))</f>
        <v>43738</v>
      </c>
      <c r="D46" s="36" t="str">
        <f ca="1">IF(DAY(Wrz_n_1)=1,IF(AND(YEAR(Wrz_n_1+30)=Rok_kalendarzowy,MONTH(Wrz_n_1+30)=9),Wrz_n_1+30,""),IF(AND(YEAR(Wrz_n_1+37)=Rok_kalendarzowy,MONTH(Wrz_n_1+37)=9),Wrz_n_1+37,""))</f>
        <v/>
      </c>
      <c r="E46" s="36" t="str">
        <f ca="1">IF(DAY(Wrz_n_1)=1,IF(AND(YEAR(Wrz_n_1+31)=Rok_kalendarzowy,MONTH(Wrz_n_1+31)=9),Wrz_n_1+31,""),IF(AND(YEAR(Wrz_n_1+38)=Rok_kalendarzowy,MONTH(Wrz_n_1+38)=9),Wrz_n_1+38,""))</f>
        <v/>
      </c>
      <c r="F46" s="36" t="str">
        <f ca="1">IF(DAY(Wrz_n_1)=1,IF(AND(YEAR(Wrz_n_1+32)=Rok_kalendarzowy,MONTH(Wrz_n_1+32)=9),Wrz_n_1+32,""),IF(AND(YEAR(Wrz_n_1+39)=Rok_kalendarzowy,MONTH(Wrz_n_1+39)=9),Wrz_n_1+39,""))</f>
        <v/>
      </c>
      <c r="G46" s="36" t="str">
        <f ca="1">IF(DAY(Wrz_n_1)=1,IF(AND(YEAR(Wrz_n_1+33)=Rok_kalendarzowy,MONTH(Wrz_n_1+33)=9),Wrz_n_1+33,""),IF(AND(YEAR(Wrz_n_1+40)=Rok_kalendarzowy,MONTH(Wrz_n_1+40)=9),Wrz_n_1+40,""))</f>
        <v/>
      </c>
      <c r="H46" s="36" t="str">
        <f ca="1">IF(DAY(Wrz_n_1)=1,IF(AND(YEAR(Wrz_n_1+34)=Rok_kalendarzowy,MONTH(Wrz_n_1+34)=9),Wrz_n_1+34,""),IF(AND(YEAR(Wrz_n_1+41)=Rok_kalendarzowy,MONTH(Wrz_n_1+41)=9),Wrz_n_1+41,""))</f>
        <v/>
      </c>
      <c r="I46" s="36" t="str">
        <f ca="1">IF(DAY(Wrz_n_1)=1,IF(AND(YEAR(Wrz_n_1+35)=Rok_kalendarzowy,MONTH(Wrz_n_1+35)=9),Wrz_n_1+35,""),IF(AND(YEAR(Wrz_n_1+42)=Rok_kalendarzowy,MONTH(Wrz_n_1+42)=9),Wrz_n_1+42,""))</f>
        <v/>
      </c>
      <c r="J46" s="22"/>
      <c r="K46" s="36" t="str">
        <f ca="1">IF(DAY(Paź_n_1)=1,IF(AND(YEAR(Paź_n_1+29)=Rok_kalendarzowy,MONTH(Paź_n_1+29)=10),Paź_n_1+29,""),IF(AND(YEAR(Paź_n_1+36)=Rok_kalendarzowy,MONTH(Paź_n_1+36)=10),Paź_n_1+36,""))</f>
        <v/>
      </c>
      <c r="L46" s="36" t="str">
        <f ca="1">IF(DAY(Paź_n_1)=1,IF(AND(YEAR(Paź_n_1+30)=Rok_kalendarzowy,MONTH(Paź_n_1+30)=10),Paź_n_1+30,""),IF(AND(YEAR(Paź_n_1+37)=Rok_kalendarzowy,MONTH(Paź_n_1+37)=10),Paź_n_1+37,""))</f>
        <v/>
      </c>
      <c r="M46" s="36" t="str">
        <f ca="1">IF(DAY(Paź_n_1)=1,IF(AND(YEAR(Paź_n_1+31)=Rok_kalendarzowy,MONTH(Paź_n_1+31)=10),Paź_n_1+31,""),IF(AND(YEAR(Paź_n_1+38)=Rok_kalendarzowy,MONTH(Paź_n_1+38)=10),Paź_n_1+38,""))</f>
        <v/>
      </c>
      <c r="N46" s="36" t="str">
        <f ca="1">IF(DAY(Paź_n_1)=1,IF(AND(YEAR(Paź_n_1+32)=Rok_kalendarzowy,MONTH(Paź_n_1+32)=10),Paź_n_1+32,""),IF(AND(YEAR(Paź_n_1+39)=Rok_kalendarzowy,MONTH(Paź_n_1+39)=10),Paź_n_1+39,""))</f>
        <v/>
      </c>
      <c r="O46" s="36" t="str">
        <f ca="1">IF(DAY(Paź_n_1)=1,IF(AND(YEAR(Paź_n_1+33)=Rok_kalendarzowy,MONTH(Paź_n_1+33)=10),Paź_n_1+33,""),IF(AND(YEAR(Paź_n_1+40)=Rok_kalendarzowy,MONTH(Paź_n_1+40)=10),Paź_n_1+40,""))</f>
        <v/>
      </c>
      <c r="P46" s="36" t="str">
        <f ca="1">IF(DAY(Paź_n_1)=1,IF(AND(YEAR(Paź_n_1+34)=Rok_kalendarzowy,MONTH(Paź_n_1+34)=10),Paź_n_1+34,""),IF(AND(YEAR(Paź_n_1+41)=Rok_kalendarzowy,MONTH(Paź_n_1+41)=10),Paź_n_1+41,""))</f>
        <v/>
      </c>
      <c r="Q46" s="36" t="str">
        <f ca="1">IF(DAY(Paź_n_1)=1,IF(AND(YEAR(Paź_n_1+35)=Rok_kalendarzowy,MONTH(Paź_n_1+35)=10),Paź_n_1+35,""),IF(AND(YEAR(Paź_n_1+42)=Rok_kalendarzowy,MONTH(Paź_n_1+42)=10),Paź_n_1+42,""))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27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17</v>
      </c>
      <c r="L48" s="3"/>
      <c r="M48" s="3"/>
      <c r="N48" s="3"/>
      <c r="O48" s="3"/>
      <c r="P48" s="3"/>
      <c r="Q48" s="3"/>
      <c r="S48" s="5"/>
      <c r="U48" s="10" t="s">
        <v>28</v>
      </c>
    </row>
    <row r="49" spans="3:21" ht="15" customHeight="1" x14ac:dyDescent="0.2">
      <c r="C49" s="34" t="s">
        <v>1</v>
      </c>
      <c r="D49" s="34" t="s">
        <v>7</v>
      </c>
      <c r="E49" s="34" t="s">
        <v>9</v>
      </c>
      <c r="F49" s="34" t="s">
        <v>8</v>
      </c>
      <c r="G49" s="34" t="s">
        <v>1</v>
      </c>
      <c r="H49" s="34" t="s">
        <v>10</v>
      </c>
      <c r="I49" s="34" t="s">
        <v>11</v>
      </c>
      <c r="J49" s="23"/>
      <c r="K49" s="35" t="s">
        <v>1</v>
      </c>
      <c r="L49" s="35" t="s">
        <v>7</v>
      </c>
      <c r="M49" s="35" t="s">
        <v>9</v>
      </c>
      <c r="N49" s="35" t="s">
        <v>8</v>
      </c>
      <c r="O49" s="35" t="s">
        <v>1</v>
      </c>
      <c r="P49" s="35" t="s">
        <v>10</v>
      </c>
      <c r="Q49" s="35" t="s">
        <v>11</v>
      </c>
      <c r="S49" s="5"/>
      <c r="U49" s="10" t="s">
        <v>29</v>
      </c>
    </row>
    <row r="50" spans="3:21" ht="15" customHeight="1" x14ac:dyDescent="0.2">
      <c r="C50" s="36" t="str">
        <f ca="1">IF(DAY(Lis_n_1)=1,"",IF(AND(YEAR(Lis_n_1+1)=Rok_kalendarzowy,MONTH(Lis_n_1+1)=11),Lis_n_1+1,""))</f>
        <v/>
      </c>
      <c r="D50" s="36" t="str">
        <f ca="1">IF(DAY(Lis_n_1)=1,"",IF(AND(YEAR(Lis_n_1+2)=Rok_kalendarzowy,MONTH(Lis_n_1+2)=11),Lis_n_1+2,""))</f>
        <v/>
      </c>
      <c r="E50" s="36" t="str">
        <f ca="1">IF(DAY(Lis_n_1)=1,"",IF(AND(YEAR(Lis_n_1+3)=Rok_kalendarzowy,MONTH(Lis_n_1+3)=11),Lis_n_1+3,""))</f>
        <v/>
      </c>
      <c r="F50" s="36" t="str">
        <f ca="1">IF(DAY(Lis_n_1)=1,"",IF(AND(YEAR(Lis_n_1+4)=Rok_kalendarzowy,MONTH(Lis_n_1+4)=11),Lis_n_1+4,""))</f>
        <v/>
      </c>
      <c r="G50" s="36">
        <f ca="1">IF(DAY(Lis_n_1)=1,"",IF(AND(YEAR(Lis_n_1+5)=Rok_kalendarzowy,MONTH(Lis_n_1+5)=11),Lis_n_1+5,""))</f>
        <v>43770</v>
      </c>
      <c r="H50" s="36">
        <f ca="1">IF(DAY(Lis_n_1)=1,"",IF(AND(YEAR(Lis_n_1+6)=Rok_kalendarzowy,MONTH(Lis_n_1+6)=11),Lis_n_1+6,""))</f>
        <v>43771</v>
      </c>
      <c r="I50" s="36">
        <f ca="1">IF(DAY(Lis_n_1)=1,IF(AND(YEAR(Lis_n_1)=Rok_kalendarzowy,MONTH(Lis_n_1)=11),Lis_n_1,""),IF(AND(YEAR(Lis_n_1+7)=Rok_kalendarzowy,MONTH(Lis_n_1+7)=11),Lis_n_1+7,""))</f>
        <v>43772</v>
      </c>
      <c r="J50" s="22"/>
      <c r="K50" s="36" t="str">
        <f ca="1">IF(DAY(Gru_n_1)=1,"",IF(AND(YEAR(Gru_n_1+1)=Rok_kalendarzowy,MONTH(Gru_n_1+1)=12),Gru_n_1+1,""))</f>
        <v/>
      </c>
      <c r="L50" s="36" t="str">
        <f ca="1">IF(DAY(Gru_n_1)=1,"",IF(AND(YEAR(Gru_n_1+2)=Rok_kalendarzowy,MONTH(Gru_n_1+2)=12),Gru_n_1+2,""))</f>
        <v/>
      </c>
      <c r="M50" s="36" t="str">
        <f ca="1">IF(DAY(Gru_n_1)=1,"",IF(AND(YEAR(Gru_n_1+3)=Rok_kalendarzowy,MONTH(Gru_n_1+3)=12),Gru_n_1+3,""))</f>
        <v/>
      </c>
      <c r="N50" s="36" t="str">
        <f ca="1">IF(DAY(Gru_n_1)=1,"",IF(AND(YEAR(Gru_n_1+4)=Rok_kalendarzowy,MONTH(Gru_n_1+4)=12),Gru_n_1+4,""))</f>
        <v/>
      </c>
      <c r="O50" s="36" t="str">
        <f ca="1">IF(DAY(Gru_n_1)=1,"",IF(AND(YEAR(Gru_n_1+5)=Rok_kalendarzowy,MONTH(Gru_n_1+5)=12),Gru_n_1+5,""))</f>
        <v/>
      </c>
      <c r="P50" s="36" t="str">
        <f ca="1">IF(DAY(Gru_n_1)=1,"",IF(AND(YEAR(Gru_n_1+6)=Rok_kalendarzowy,MONTH(Gru_n_1+6)=12),Gru_n_1+6,""))</f>
        <v/>
      </c>
      <c r="Q50" s="36">
        <f ca="1">IF(DAY(Gru_n_1)=1,IF(AND(YEAR(Gru_n_1)=Rok_kalendarzowy,MONTH(Gru_n_1)=12),Gru_n_1,""),IF(AND(YEAR(Gru_n_1+7)=Rok_kalendarzowy,MONTH(Gru_n_1+7)=12),Gru_n_1+7,""))</f>
        <v>43800</v>
      </c>
      <c r="S50" s="5"/>
      <c r="U50" s="10"/>
    </row>
    <row r="51" spans="3:21" ht="15" customHeight="1" x14ac:dyDescent="0.2">
      <c r="C51" s="36">
        <f ca="1">IF(DAY(Lis_n_1)=1,IF(AND(YEAR(Lis_n_1+1)=Rok_kalendarzowy,MONTH(Lis_n_1+1)=11),Lis_n_1+1,""),IF(AND(YEAR(Lis_n_1+8)=Rok_kalendarzowy,MONTH(Lis_n_1+8)=11),Lis_n_1+8,""))</f>
        <v>43773</v>
      </c>
      <c r="D51" s="36">
        <f ca="1">IF(DAY(Lis_n_1)=1,IF(AND(YEAR(Lis_n_1+2)=Rok_kalendarzowy,MONTH(Lis_n_1+2)=11),Lis_n_1+2,""),IF(AND(YEAR(Lis_n_1+9)=Rok_kalendarzowy,MONTH(Lis_n_1+9)=11),Lis_n_1+9,""))</f>
        <v>43774</v>
      </c>
      <c r="E51" s="36">
        <f ca="1">IF(DAY(Lis_n_1)=1,IF(AND(YEAR(Lis_n_1+3)=Rok_kalendarzowy,MONTH(Lis_n_1+3)=11),Lis_n_1+3,""),IF(AND(YEAR(Lis_n_1+10)=Rok_kalendarzowy,MONTH(Lis_n_1+10)=11),Lis_n_1+10,""))</f>
        <v>43775</v>
      </c>
      <c r="F51" s="36">
        <f ca="1">IF(DAY(Lis_n_1)=1,IF(AND(YEAR(Lis_n_1+4)=Rok_kalendarzowy,MONTH(Lis_n_1+4)=11),Lis_n_1+4,""),IF(AND(YEAR(Lis_n_1+11)=Rok_kalendarzowy,MONTH(Lis_n_1+11)=11),Lis_n_1+11,""))</f>
        <v>43776</v>
      </c>
      <c r="G51" s="36">
        <f ca="1">IF(DAY(Lis_n_1)=1,IF(AND(YEAR(Lis_n_1+5)=Rok_kalendarzowy,MONTH(Lis_n_1+5)=11),Lis_n_1+5,""),IF(AND(YEAR(Lis_n_1+12)=Rok_kalendarzowy,MONTH(Lis_n_1+12)=11),Lis_n_1+12,""))</f>
        <v>43777</v>
      </c>
      <c r="H51" s="36">
        <f ca="1">IF(DAY(Lis_n_1)=1,IF(AND(YEAR(Lis_n_1+6)=Rok_kalendarzowy,MONTH(Lis_n_1+6)=11),Lis_n_1+6,""),IF(AND(YEAR(Lis_n_1+13)=Rok_kalendarzowy,MONTH(Lis_n_1+13)=11),Lis_n_1+13,""))</f>
        <v>43778</v>
      </c>
      <c r="I51" s="36">
        <f ca="1">IF(DAY(Lis_n_1)=1,IF(AND(YEAR(Lis_n_1+7)=Rok_kalendarzowy,MONTH(Lis_n_1+7)=11),Lis_n_1+7,""),IF(AND(YEAR(Lis_n_1+14)=Rok_kalendarzowy,MONTH(Lis_n_1+14)=11),Lis_n_1+14,""))</f>
        <v>43779</v>
      </c>
      <c r="J51" s="22"/>
      <c r="K51" s="36">
        <f ca="1">IF(DAY(Gru_n_1)=1,IF(AND(YEAR(Gru_n_1+1)=Rok_kalendarzowy,MONTH(Gru_n_1+1)=12),Gru_n_1+1,""),IF(AND(YEAR(Gru_n_1+8)=Rok_kalendarzowy,MONTH(Gru_n_1+8)=12),Gru_n_1+8,""))</f>
        <v>43801</v>
      </c>
      <c r="L51" s="36">
        <f ca="1">IF(DAY(Gru_n_1)=1,IF(AND(YEAR(Gru_n_1+2)=Rok_kalendarzowy,MONTH(Gru_n_1+2)=12),Gru_n_1+2,""),IF(AND(YEAR(Gru_n_1+9)=Rok_kalendarzowy,MONTH(Gru_n_1+9)=12),Gru_n_1+9,""))</f>
        <v>43802</v>
      </c>
      <c r="M51" s="36">
        <f ca="1">IF(DAY(Gru_n_1)=1,IF(AND(YEAR(Gru_n_1+3)=Rok_kalendarzowy,MONTH(Gru_n_1+3)=12),Gru_n_1+3,""),IF(AND(YEAR(Gru_n_1+10)=Rok_kalendarzowy,MONTH(Gru_n_1+10)=12),Gru_n_1+10,""))</f>
        <v>43803</v>
      </c>
      <c r="N51" s="36">
        <f ca="1">IF(DAY(Gru_n_1)=1,IF(AND(YEAR(Gru_n_1+4)=Rok_kalendarzowy,MONTH(Gru_n_1+4)=12),Gru_n_1+4,""),IF(AND(YEAR(Gru_n_1+11)=Rok_kalendarzowy,MONTH(Gru_n_1+11)=12),Gru_n_1+11,""))</f>
        <v>43804</v>
      </c>
      <c r="O51" s="36">
        <f ca="1">IF(DAY(Gru_n_1)=1,IF(AND(YEAR(Gru_n_1+5)=Rok_kalendarzowy,MONTH(Gru_n_1+5)=12),Gru_n_1+5,""),IF(AND(YEAR(Gru_n_1+12)=Rok_kalendarzowy,MONTH(Gru_n_1+12)=12),Gru_n_1+12,""))</f>
        <v>43805</v>
      </c>
      <c r="P51" s="36">
        <f ca="1">IF(DAY(Gru_n_1)=1,IF(AND(YEAR(Gru_n_1+6)=Rok_kalendarzowy,MONTH(Gru_n_1+6)=12),Gru_n_1+6,""),IF(AND(YEAR(Gru_n_1+13)=Rok_kalendarzowy,MONTH(Gru_n_1+13)=12),Gru_n_1+13,""))</f>
        <v>43806</v>
      </c>
      <c r="Q51" s="36">
        <f ca="1">IF(DAY(Gru_n_1)=1,IF(AND(YEAR(Gru_n_1+7)=Rok_kalendarzowy,MONTH(Gru_n_1+7)=12),Gru_n_1+7,""),IF(AND(YEAR(Gru_n_1+14)=Rok_kalendarzowy,MONTH(Gru_n_1+14)=12),Gru_n_1+14,""))</f>
        <v>43807</v>
      </c>
      <c r="S51" s="5"/>
      <c r="U51" s="9"/>
    </row>
    <row r="52" spans="3:21" ht="15" customHeight="1" x14ac:dyDescent="0.2">
      <c r="C52" s="36">
        <f ca="1">IF(DAY(Lis_n_1)=1,IF(AND(YEAR(Lis_n_1+8)=Rok_kalendarzowy,MONTH(Lis_n_1+8)=11),Lis_n_1+8,""),IF(AND(YEAR(Lis_n_1+15)=Rok_kalendarzowy,MONTH(Lis_n_1+15)=11),Lis_n_1+15,""))</f>
        <v>43780</v>
      </c>
      <c r="D52" s="36">
        <f ca="1">IF(DAY(Lis_n_1)=1,IF(AND(YEAR(Lis_n_1+9)=Rok_kalendarzowy,MONTH(Lis_n_1+9)=11),Lis_n_1+9,""),IF(AND(YEAR(Lis_n_1+16)=Rok_kalendarzowy,MONTH(Lis_n_1+16)=11),Lis_n_1+16,""))</f>
        <v>43781</v>
      </c>
      <c r="E52" s="36">
        <f ca="1">IF(DAY(Lis_n_1)=1,IF(AND(YEAR(Lis_n_1+10)=Rok_kalendarzowy,MONTH(Lis_n_1+10)=11),Lis_n_1+10,""),IF(AND(YEAR(Lis_n_1+17)=Rok_kalendarzowy,MONTH(Lis_n_1+17)=11),Lis_n_1+17,""))</f>
        <v>43782</v>
      </c>
      <c r="F52" s="36">
        <f ca="1">IF(DAY(Lis_n_1)=1,IF(AND(YEAR(Lis_n_1+11)=Rok_kalendarzowy,MONTH(Lis_n_1+11)=11),Lis_n_1+11,""),IF(AND(YEAR(Lis_n_1+18)=Rok_kalendarzowy,MONTH(Lis_n_1+18)=11),Lis_n_1+18,""))</f>
        <v>43783</v>
      </c>
      <c r="G52" s="36">
        <f ca="1">IF(DAY(Lis_n_1)=1,IF(AND(YEAR(Lis_n_1+12)=Rok_kalendarzowy,MONTH(Lis_n_1+12)=11),Lis_n_1+12,""),IF(AND(YEAR(Lis_n_1+19)=Rok_kalendarzowy,MONTH(Lis_n_1+19)=11),Lis_n_1+19,""))</f>
        <v>43784</v>
      </c>
      <c r="H52" s="36">
        <f ca="1">IF(DAY(Lis_n_1)=1,IF(AND(YEAR(Lis_n_1+13)=Rok_kalendarzowy,MONTH(Lis_n_1+13)=11),Lis_n_1+13,""),IF(AND(YEAR(Lis_n_1+20)=Rok_kalendarzowy,MONTH(Lis_n_1+20)=11),Lis_n_1+20,""))</f>
        <v>43785</v>
      </c>
      <c r="I52" s="36">
        <f ca="1">IF(DAY(Lis_n_1)=1,IF(AND(YEAR(Lis_n_1+14)=Rok_kalendarzowy,MONTH(Lis_n_1+14)=11),Lis_n_1+14,""),IF(AND(YEAR(Lis_n_1+21)=Rok_kalendarzowy,MONTH(Lis_n_1+21)=11),Lis_n_1+21,""))</f>
        <v>43786</v>
      </c>
      <c r="J52" s="22"/>
      <c r="K52" s="36">
        <f ca="1">IF(DAY(Gru_n_1)=1,IF(AND(YEAR(Gru_n_1+8)=Rok_kalendarzowy,MONTH(Gru_n_1+8)=12),Gru_n_1+8,""),IF(AND(YEAR(Gru_n_1+15)=Rok_kalendarzowy,MONTH(Gru_n_1+15)=12),Gru_n_1+15,""))</f>
        <v>43808</v>
      </c>
      <c r="L52" s="36">
        <f ca="1">IF(DAY(Gru_n_1)=1,IF(AND(YEAR(Gru_n_1+9)=Rok_kalendarzowy,MONTH(Gru_n_1+9)=12),Gru_n_1+9,""),IF(AND(YEAR(Gru_n_1+16)=Rok_kalendarzowy,MONTH(Gru_n_1+16)=12),Gru_n_1+16,""))</f>
        <v>43809</v>
      </c>
      <c r="M52" s="36">
        <f ca="1">IF(DAY(Gru_n_1)=1,IF(AND(YEAR(Gru_n_1+10)=Rok_kalendarzowy,MONTH(Gru_n_1+10)=12),Gru_n_1+10,""),IF(AND(YEAR(Gru_n_1+17)=Rok_kalendarzowy,MONTH(Gru_n_1+17)=12),Gru_n_1+17,""))</f>
        <v>43810</v>
      </c>
      <c r="N52" s="36">
        <f ca="1">IF(DAY(Gru_n_1)=1,IF(AND(YEAR(Gru_n_1+11)=Rok_kalendarzowy,MONTH(Gru_n_1+11)=12),Gru_n_1+11,""),IF(AND(YEAR(Gru_n_1+18)=Rok_kalendarzowy,MONTH(Gru_n_1+18)=12),Gru_n_1+18,""))</f>
        <v>43811</v>
      </c>
      <c r="O52" s="36">
        <f ca="1">IF(DAY(Gru_n_1)=1,IF(AND(YEAR(Gru_n_1+12)=Rok_kalendarzowy,MONTH(Gru_n_1+12)=12),Gru_n_1+12,""),IF(AND(YEAR(Gru_n_1+19)=Rok_kalendarzowy,MONTH(Gru_n_1+19)=12),Gru_n_1+19,""))</f>
        <v>43812</v>
      </c>
      <c r="P52" s="36">
        <f ca="1">IF(DAY(Gru_n_1)=1,IF(AND(YEAR(Gru_n_1+13)=Rok_kalendarzowy,MONTH(Gru_n_1+13)=12),Gru_n_1+13,""),IF(AND(YEAR(Gru_n_1+20)=Rok_kalendarzowy,MONTH(Gru_n_1+20)=12),Gru_n_1+20,""))</f>
        <v>43813</v>
      </c>
      <c r="Q52" s="36">
        <f ca="1">IF(DAY(Gru_n_1)=1,IF(AND(YEAR(Gru_n_1+14)=Rok_kalendarzowy,MONTH(Gru_n_1+14)=12),Gru_n_1+14,""),IF(AND(YEAR(Gru_n_1+21)=Rok_kalendarzowy,MONTH(Gru_n_1+21)=12),Gru_n_1+21,""))</f>
        <v>43814</v>
      </c>
      <c r="S52" s="5"/>
      <c r="U52" s="9"/>
    </row>
    <row r="53" spans="3:21" ht="15" customHeight="1" x14ac:dyDescent="0.2">
      <c r="C53" s="36">
        <f ca="1">IF(DAY(Lis_n_1)=1,IF(AND(YEAR(Lis_n_1+15)=Rok_kalendarzowy,MONTH(Lis_n_1+15)=11),Lis_n_1+15,""),IF(AND(YEAR(Lis_n_1+22)=Rok_kalendarzowy,MONTH(Lis_n_1+22)=11),Lis_n_1+22,""))</f>
        <v>43787</v>
      </c>
      <c r="D53" s="36">
        <f ca="1">IF(DAY(Lis_n_1)=1,IF(AND(YEAR(Lis_n_1+16)=Rok_kalendarzowy,MONTH(Lis_n_1+16)=11),Lis_n_1+16,""),IF(AND(YEAR(Lis_n_1+23)=Rok_kalendarzowy,MONTH(Lis_n_1+23)=11),Lis_n_1+23,""))</f>
        <v>43788</v>
      </c>
      <c r="E53" s="36">
        <f ca="1">IF(DAY(Lis_n_1)=1,IF(AND(YEAR(Lis_n_1+17)=Rok_kalendarzowy,MONTH(Lis_n_1+17)=11),Lis_n_1+17,""),IF(AND(YEAR(Lis_n_1+24)=Rok_kalendarzowy,MONTH(Lis_n_1+24)=11),Lis_n_1+24,""))</f>
        <v>43789</v>
      </c>
      <c r="F53" s="36">
        <f ca="1">IF(DAY(Lis_n_1)=1,IF(AND(YEAR(Lis_n_1+18)=Rok_kalendarzowy,MONTH(Lis_n_1+18)=11),Lis_n_1+18,""),IF(AND(YEAR(Lis_n_1+25)=Rok_kalendarzowy,MONTH(Lis_n_1+25)=11),Lis_n_1+25,""))</f>
        <v>43790</v>
      </c>
      <c r="G53" s="36">
        <f ca="1">IF(DAY(Lis_n_1)=1,IF(AND(YEAR(Lis_n_1+19)=Rok_kalendarzowy,MONTH(Lis_n_1+19)=11),Lis_n_1+19,""),IF(AND(YEAR(Lis_n_1+26)=Rok_kalendarzowy,MONTH(Lis_n_1+26)=11),Lis_n_1+26,""))</f>
        <v>43791</v>
      </c>
      <c r="H53" s="36">
        <f ca="1">IF(DAY(Lis_n_1)=1,IF(AND(YEAR(Lis_n_1+20)=Rok_kalendarzowy,MONTH(Lis_n_1+20)=11),Lis_n_1+20,""),IF(AND(YEAR(Lis_n_1+27)=Rok_kalendarzowy,MONTH(Lis_n_1+27)=11),Lis_n_1+27,""))</f>
        <v>43792</v>
      </c>
      <c r="I53" s="36">
        <f ca="1">IF(DAY(Lis_n_1)=1,IF(AND(YEAR(Lis_n_1+21)=Rok_kalendarzowy,MONTH(Lis_n_1+21)=11),Lis_n_1+21,""),IF(AND(YEAR(Lis_n_1+28)=Rok_kalendarzowy,MONTH(Lis_n_1+28)=11),Lis_n_1+28,""))</f>
        <v>43793</v>
      </c>
      <c r="J53" s="22"/>
      <c r="K53" s="36">
        <f ca="1">IF(DAY(Gru_n_1)=1,IF(AND(YEAR(Gru_n_1+15)=Rok_kalendarzowy,MONTH(Gru_n_1+15)=12),Gru_n_1+15,""),IF(AND(YEAR(Gru_n_1+22)=Rok_kalendarzowy,MONTH(Gru_n_1+22)=12),Gru_n_1+22,""))</f>
        <v>43815</v>
      </c>
      <c r="L53" s="36">
        <f ca="1">IF(DAY(Gru_n_1)=1,IF(AND(YEAR(Gru_n_1+16)=Rok_kalendarzowy,MONTH(Gru_n_1+16)=12),Gru_n_1+16,""),IF(AND(YEAR(Gru_n_1+23)=Rok_kalendarzowy,MONTH(Gru_n_1+23)=12),Gru_n_1+23,""))</f>
        <v>43816</v>
      </c>
      <c r="M53" s="36">
        <f ca="1">IF(DAY(Gru_n_1)=1,IF(AND(YEAR(Gru_n_1+17)=Rok_kalendarzowy,MONTH(Gru_n_1+17)=12),Gru_n_1+17,""),IF(AND(YEAR(Gru_n_1+24)=Rok_kalendarzowy,MONTH(Gru_n_1+24)=12),Gru_n_1+24,""))</f>
        <v>43817</v>
      </c>
      <c r="N53" s="36">
        <f ca="1">IF(DAY(Gru_n_1)=1,IF(AND(YEAR(Gru_n_1+18)=Rok_kalendarzowy,MONTH(Gru_n_1+18)=12),Gru_n_1+18,""),IF(AND(YEAR(Gru_n_1+25)=Rok_kalendarzowy,MONTH(Gru_n_1+25)=12),Gru_n_1+25,""))</f>
        <v>43818</v>
      </c>
      <c r="O53" s="36">
        <f ca="1">IF(DAY(Gru_n_1)=1,IF(AND(YEAR(Gru_n_1+19)=Rok_kalendarzowy,MONTH(Gru_n_1+19)=12),Gru_n_1+19,""),IF(AND(YEAR(Gru_n_1+26)=Rok_kalendarzowy,MONTH(Gru_n_1+26)=12),Gru_n_1+26,""))</f>
        <v>43819</v>
      </c>
      <c r="P53" s="36">
        <f ca="1">IF(DAY(Gru_n_1)=1,IF(AND(YEAR(Gru_n_1+20)=Rok_kalendarzowy,MONTH(Gru_n_1+20)=12),Gru_n_1+20,""),IF(AND(YEAR(Gru_n_1+27)=Rok_kalendarzowy,MONTH(Gru_n_1+27)=12),Gru_n_1+27,""))</f>
        <v>43820</v>
      </c>
      <c r="Q53" s="36">
        <f ca="1">IF(DAY(Gru_n_1)=1,IF(AND(YEAR(Gru_n_1+21)=Rok_kalendarzowy,MONTH(Gru_n_1+21)=12),Gru_n_1+21,""),IF(AND(YEAR(Gru_n_1+28)=Rok_kalendarzowy,MONTH(Gru_n_1+28)=12),Gru_n_1+28,""))</f>
        <v>43821</v>
      </c>
      <c r="S53" s="5"/>
      <c r="U53" s="9"/>
    </row>
    <row r="54" spans="3:21" ht="15" customHeight="1" x14ac:dyDescent="0.2">
      <c r="C54" s="36">
        <f ca="1">IF(DAY(Lis_n_1)=1,IF(AND(YEAR(Lis_n_1+22)=Rok_kalendarzowy,MONTH(Lis_n_1+22)=11),Lis_n_1+22,""),IF(AND(YEAR(Lis_n_1+29)=Rok_kalendarzowy,MONTH(Lis_n_1+29)=11),Lis_n_1+29,""))</f>
        <v>43794</v>
      </c>
      <c r="D54" s="36">
        <f ca="1">IF(DAY(Lis_n_1)=1,IF(AND(YEAR(Lis_n_1+23)=Rok_kalendarzowy,MONTH(Lis_n_1+23)=11),Lis_n_1+23,""),IF(AND(YEAR(Lis_n_1+30)=Rok_kalendarzowy,MONTH(Lis_n_1+30)=11),Lis_n_1+30,""))</f>
        <v>43795</v>
      </c>
      <c r="E54" s="36">
        <f ca="1">IF(DAY(Lis_n_1)=1,IF(AND(YEAR(Lis_n_1+24)=Rok_kalendarzowy,MONTH(Lis_n_1+24)=11),Lis_n_1+24,""),IF(AND(YEAR(Lis_n_1+31)=Rok_kalendarzowy,MONTH(Lis_n_1+31)=11),Lis_n_1+31,""))</f>
        <v>43796</v>
      </c>
      <c r="F54" s="36">
        <f ca="1">IF(DAY(Lis_n_1)=1,IF(AND(YEAR(Lis_n_1+25)=Rok_kalendarzowy,MONTH(Lis_n_1+25)=11),Lis_n_1+25,""),IF(AND(YEAR(Lis_n_1+32)=Rok_kalendarzowy,MONTH(Lis_n_1+32)=11),Lis_n_1+32,""))</f>
        <v>43797</v>
      </c>
      <c r="G54" s="36">
        <f ca="1">IF(DAY(Lis_n_1)=1,IF(AND(YEAR(Lis_n_1+26)=Rok_kalendarzowy,MONTH(Lis_n_1+26)=11),Lis_n_1+26,""),IF(AND(YEAR(Lis_n_1+33)=Rok_kalendarzowy,MONTH(Lis_n_1+33)=11),Lis_n_1+33,""))</f>
        <v>43798</v>
      </c>
      <c r="H54" s="36">
        <f ca="1">IF(DAY(Lis_n_1)=1,IF(AND(YEAR(Lis_n_1+27)=Rok_kalendarzowy,MONTH(Lis_n_1+27)=11),Lis_n_1+27,""),IF(AND(YEAR(Lis_n_1+34)=Rok_kalendarzowy,MONTH(Lis_n_1+34)=11),Lis_n_1+34,""))</f>
        <v>43799</v>
      </c>
      <c r="I54" s="36" t="str">
        <f ca="1">IF(DAY(Lis_n_1)=1,IF(AND(YEAR(Lis_n_1+28)=Rok_kalendarzowy,MONTH(Lis_n_1+28)=11),Lis_n_1+28,""),IF(AND(YEAR(Lis_n_1+35)=Rok_kalendarzowy,MONTH(Lis_n_1+35)=11),Lis_n_1+35,""))</f>
        <v/>
      </c>
      <c r="J54" s="22"/>
      <c r="K54" s="36">
        <f ca="1">IF(DAY(Gru_n_1)=1,IF(AND(YEAR(Gru_n_1+22)=Rok_kalendarzowy,MONTH(Gru_n_1+22)=12),Gru_n_1+22,""),IF(AND(YEAR(Gru_n_1+29)=Rok_kalendarzowy,MONTH(Gru_n_1+29)=12),Gru_n_1+29,""))</f>
        <v>43822</v>
      </c>
      <c r="L54" s="36">
        <f ca="1">IF(DAY(Gru_n_1)=1,IF(AND(YEAR(Gru_n_1+23)=Rok_kalendarzowy,MONTH(Gru_n_1+23)=12),Gru_n_1+23,""),IF(AND(YEAR(Gru_n_1+30)=Rok_kalendarzowy,MONTH(Gru_n_1+30)=12),Gru_n_1+30,""))</f>
        <v>43823</v>
      </c>
      <c r="M54" s="36">
        <f ca="1">IF(DAY(Gru_n_1)=1,IF(AND(YEAR(Gru_n_1+24)=Rok_kalendarzowy,MONTH(Gru_n_1+24)=12),Gru_n_1+24,""),IF(AND(YEAR(Gru_n_1+31)=Rok_kalendarzowy,MONTH(Gru_n_1+31)=12),Gru_n_1+31,""))</f>
        <v>43824</v>
      </c>
      <c r="N54" s="36">
        <f ca="1">IF(DAY(Gru_n_1)=1,IF(AND(YEAR(Gru_n_1+25)=Rok_kalendarzowy,MONTH(Gru_n_1+25)=12),Gru_n_1+25,""),IF(AND(YEAR(Gru_n_1+32)=Rok_kalendarzowy,MONTH(Gru_n_1+32)=12),Gru_n_1+32,""))</f>
        <v>43825</v>
      </c>
      <c r="O54" s="36">
        <f ca="1">IF(DAY(Gru_n_1)=1,IF(AND(YEAR(Gru_n_1+26)=Rok_kalendarzowy,MONTH(Gru_n_1+26)=12),Gru_n_1+26,""),IF(AND(YEAR(Gru_n_1+33)=Rok_kalendarzowy,MONTH(Gru_n_1+33)=12),Gru_n_1+33,""))</f>
        <v>43826</v>
      </c>
      <c r="P54" s="36">
        <f ca="1">IF(DAY(Gru_n_1)=1,IF(AND(YEAR(Gru_n_1+27)=Rok_kalendarzowy,MONTH(Gru_n_1+27)=12),Gru_n_1+27,""),IF(AND(YEAR(Gru_n_1+34)=Rok_kalendarzowy,MONTH(Gru_n_1+34)=12),Gru_n_1+34,""))</f>
        <v>43827</v>
      </c>
      <c r="Q54" s="36">
        <f ca="1">IF(DAY(Gru_n_1)=1,IF(AND(YEAR(Gru_n_1+28)=Rok_kalendarzowy,MONTH(Gru_n_1+28)=12),Gru_n_1+28,""),IF(AND(YEAR(Gru_n_1+35)=Rok_kalendarzowy,MONTH(Gru_n_1+35)=12),Gru_n_1+35,""))</f>
        <v>43828</v>
      </c>
      <c r="S54" s="5"/>
      <c r="U54" s="9"/>
    </row>
    <row r="55" spans="3:21" ht="15" customHeight="1" x14ac:dyDescent="0.2">
      <c r="C55" s="36" t="str">
        <f ca="1">IF(DAY(Lis_n_1)=1,IF(AND(YEAR(Lis_n_1+29)=Rok_kalendarzowy,MONTH(Lis_n_1+29)=11),Lis_n_1+29,""),IF(AND(YEAR(Lis_n_1+36)=Rok_kalendarzowy,MONTH(Lis_n_1+36)=11),Lis_n_1+36,""))</f>
        <v/>
      </c>
      <c r="D55" s="36" t="str">
        <f ca="1">IF(DAY(Lis_n_1)=1,IF(AND(YEAR(Lis_n_1+30)=Rok_kalendarzowy,MONTH(Lis_n_1+30)=11),Lis_n_1+30,""),IF(AND(YEAR(Lis_n_1+37)=Rok_kalendarzowy,MONTH(Lis_n_1+37)=11),Lis_n_1+37,""))</f>
        <v/>
      </c>
      <c r="E55" s="36" t="str">
        <f ca="1">IF(DAY(Lis_n_1)=1,IF(AND(YEAR(Lis_n_1+31)=Rok_kalendarzowy,MONTH(Lis_n_1+31)=11),Lis_n_1+31,""),IF(AND(YEAR(Lis_n_1+38)=Rok_kalendarzowy,MONTH(Lis_n_1+38)=11),Lis_n_1+38,""))</f>
        <v/>
      </c>
      <c r="F55" s="36" t="str">
        <f ca="1">IF(DAY(Lis_n_1)=1,IF(AND(YEAR(Lis_n_1+32)=Rok_kalendarzowy,MONTH(Lis_n_1+32)=11),Lis_n_1+32,""),IF(AND(YEAR(Lis_n_1+39)=Rok_kalendarzowy,MONTH(Lis_n_1+39)=11),Lis_n_1+39,""))</f>
        <v/>
      </c>
      <c r="G55" s="36" t="str">
        <f ca="1">IF(DAY(Lis_n_1)=1,IF(AND(YEAR(Lis_n_1+33)=Rok_kalendarzowy,MONTH(Lis_n_1+33)=11),Lis_n_1+33,""),IF(AND(YEAR(Lis_n_1+40)=Rok_kalendarzowy,MONTH(Lis_n_1+40)=11),Lis_n_1+40,""))</f>
        <v/>
      </c>
      <c r="H55" s="36" t="str">
        <f ca="1">IF(DAY(Lis_n_1)=1,IF(AND(YEAR(Lis_n_1+34)=Rok_kalendarzowy,MONTH(Lis_n_1+34)=11),Lis_n_1+34,""),IF(AND(YEAR(Lis_n_1+41)=Rok_kalendarzowy,MONTH(Lis_n_1+41)=11),Lis_n_1+41,""))</f>
        <v/>
      </c>
      <c r="I55" s="36" t="str">
        <f ca="1">IF(DAY(Lis_n_1)=1,IF(AND(YEAR(Lis_n_1+35)=Rok_kalendarzowy,MONTH(Lis_n_1+35)=11),Lis_n_1+35,""),IF(AND(YEAR(Lis_n_1+42)=Rok_kalendarzowy,MONTH(Lis_n_1+42)=11),Lis_n_1+42,""))</f>
        <v/>
      </c>
      <c r="J55" s="22"/>
      <c r="K55" s="36">
        <f ca="1">IF(DAY(Gru_n_1)=1,IF(AND(YEAR(Gru_n_1+29)=Rok_kalendarzowy,MONTH(Gru_n_1+29)=12),Gru_n_1+29,""),IF(AND(YEAR(Gru_n_1+36)=Rok_kalendarzowy,MONTH(Gru_n_1+36)=12),Gru_n_1+36,""))</f>
        <v>43829</v>
      </c>
      <c r="L55" s="36">
        <f ca="1">IF(DAY(Gru_n_1)=1,IF(AND(YEAR(Gru_n_1+30)=Rok_kalendarzowy,MONTH(Gru_n_1+30)=12),Gru_n_1+30,""),IF(AND(YEAR(Gru_n_1+37)=Rok_kalendarzowy,MONTH(Gru_n_1+37)=12),Gru_n_1+37,""))</f>
        <v>43830</v>
      </c>
      <c r="M55" s="36" t="str">
        <f ca="1">IF(DAY(Gru_n_1)=1,IF(AND(YEAR(Gru_n_1+31)=Rok_kalendarzowy,MONTH(Gru_n_1+31)=12),Gru_n_1+31,""),IF(AND(YEAR(Gru_n_1+38)=Rok_kalendarzowy,MONTH(Gru_n_1+38)=12),Gru_n_1+38,""))</f>
        <v/>
      </c>
      <c r="N55" s="36" t="str">
        <f ca="1">IF(DAY(Gru_n_1)=1,IF(AND(YEAR(Gru_n_1+32)=Rok_kalendarzowy,MONTH(Gru_n_1+32)=12),Gru_n_1+32,""),IF(AND(YEAR(Gru_n_1+39)=Rok_kalendarzowy,MONTH(Gru_n_1+39)=12),Gru_n_1+39,""))</f>
        <v/>
      </c>
      <c r="O55" s="36" t="str">
        <f ca="1">IF(DAY(Gru_n_1)=1,IF(AND(YEAR(Gru_n_1+33)=Rok_kalendarzowy,MONTH(Gru_n_1+33)=12),Gru_n_1+33,""),IF(AND(YEAR(Gru_n_1+40)=Rok_kalendarzowy,MONTH(Gru_n_1+40)=12),Gru_n_1+40,""))</f>
        <v/>
      </c>
      <c r="P55" s="36" t="str">
        <f ca="1">IF(DAY(Gru_n_1)=1,IF(AND(YEAR(Gru_n_1+34)=Rok_kalendarzowy,MONTH(Gru_n_1+34)=12),Gru_n_1+34,""),IF(AND(YEAR(Gru_n_1+41)=Rok_kalendarzowy,MONTH(Gru_n_1+41)=12),Gru_n_1+41,""))</f>
        <v/>
      </c>
      <c r="Q55" s="36" t="str">
        <f ca="1">IF(DAY(Gru_n_1)=1,IF(AND(YEAR(Gru_n_1+35)=Rok_kalendarzowy,MONTH(Gru_n_1+35)=12),Gru_n_1+35,""),IF(AND(YEAR(Gru_n_1+42)=Rok_kalendarzowy,MONTH(Gru_n_1+42)=12),Gru_n_1+42,""))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Nieprawidłowy rok" error="Wprowadź rok od 1900 do 9999 lub znajdź rok za pomocą paska przewijania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Pokrętło">
              <controlPr defaultSize="0" print="0" autoPict="0" altText="Zmień rok kalendarzowy, używając przycisku pokrętła, lub wprowadź rok w komórce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Kalendarz roczny</vt:lpstr>
      <vt:lpstr>'Kalendarz roczny'!Obszar_wydruku</vt:lpstr>
      <vt:lpstr>Rok_kalendarzowy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2019-06-11T01:04:38Z</dcterms:modified>
</cp:coreProperties>
</file>