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15" windowWidth="15105" windowHeight="7950" tabRatio="788"/>
  </bookViews>
  <sheets>
    <sheet name="Agenda" sheetId="14" r:id="rId1"/>
    <sheet name="Lcto" sheetId="16" r:id="rId2"/>
  </sheets>
  <definedNames>
    <definedName name="_xlnm._FilterDatabase" localSheetId="1" hidden="1">Lcto!$A$1:$C$11</definedName>
    <definedName name="Conta">Lcto!$J$2:$L$20</definedName>
    <definedName name="DataComp">Lcto!$A$2:$A$20</definedName>
    <definedName name="DataLiquid">Lcto!$B$2:$B$20</definedName>
    <definedName name="DescricaoConta">Lcto!$C$2:$C$20</definedName>
    <definedName name="FluxoCaixa">Lcto!$E$2:$E$20</definedName>
    <definedName name="_xlnm.Print_Area" localSheetId="0">Agenda!$A$1:$L$56</definedName>
    <definedName name="_xlnm.Print_Area" localSheetId="1">Lcto!$A$1:$J$65</definedName>
    <definedName name="TipoLancamento">Lcto!$D$2:$D$20</definedName>
  </definedNames>
  <calcPr calcId="145621"/>
</workbook>
</file>

<file path=xl/calcChain.xml><?xml version="1.0" encoding="utf-8"?>
<calcChain xmlns="http://schemas.openxmlformats.org/spreadsheetml/2006/main">
  <c r="N14" i="16" l="1"/>
  <c r="N13" i="16"/>
  <c r="N12" i="16"/>
  <c r="N11" i="16"/>
  <c r="N10" i="16"/>
  <c r="N9" i="16"/>
  <c r="N8" i="16"/>
  <c r="N7" i="16"/>
  <c r="N6" i="16"/>
  <c r="N5" i="16"/>
  <c r="N4" i="16"/>
  <c r="N3" i="16"/>
  <c r="N2" i="16"/>
  <c r="O2" i="16" s="1"/>
  <c r="M2" i="16"/>
  <c r="M14" i="16"/>
  <c r="M13" i="16"/>
  <c r="M12" i="16"/>
  <c r="M11" i="16"/>
  <c r="M10" i="16"/>
  <c r="M9" i="16"/>
  <c r="M8" i="16"/>
  <c r="M7" i="16"/>
  <c r="M6" i="16"/>
  <c r="M5" i="16"/>
  <c r="M4" i="16"/>
  <c r="M3" i="16"/>
  <c r="R8" i="14"/>
  <c r="F2" i="16"/>
  <c r="F3" i="16" s="1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O3" i="16" l="1"/>
  <c r="O7" i="16"/>
  <c r="O11" i="16"/>
  <c r="O4" i="16"/>
  <c r="O8" i="16"/>
  <c r="O12" i="16"/>
  <c r="O5" i="16"/>
  <c r="O9" i="16"/>
  <c r="O13" i="16"/>
  <c r="O6" i="16"/>
  <c r="O10" i="16"/>
  <c r="O14" i="16"/>
  <c r="R6" i="14"/>
  <c r="R7" i="14"/>
  <c r="N5" i="14"/>
  <c r="O8" i="14" s="1"/>
  <c r="L5" i="14"/>
  <c r="M8" i="14" s="1"/>
  <c r="J5" i="14"/>
  <c r="K8" i="14" s="1"/>
  <c r="H5" i="14"/>
  <c r="I8" i="14" s="1"/>
  <c r="F5" i="14"/>
  <c r="D5" i="14"/>
  <c r="E8" i="14" s="1"/>
  <c r="B5" i="14"/>
  <c r="C8" i="14" s="1"/>
  <c r="R9" i="14" l="1"/>
  <c r="I7" i="14"/>
  <c r="K7" i="14"/>
  <c r="M7" i="14"/>
  <c r="O7" i="14"/>
  <c r="C6" i="14"/>
  <c r="C7" i="14"/>
  <c r="B10" i="14"/>
  <c r="E7" i="14"/>
  <c r="G7" i="14"/>
  <c r="G8" i="14"/>
  <c r="C13" i="14" l="1"/>
  <c r="C12" i="14"/>
  <c r="C9" i="14"/>
  <c r="E6" i="14" s="1"/>
  <c r="E9" i="14" s="1"/>
  <c r="G6" i="14" s="1"/>
  <c r="G9" i="14" s="1"/>
  <c r="I6" i="14" s="1"/>
  <c r="I9" i="14" s="1"/>
  <c r="K6" i="14" s="1"/>
  <c r="K9" i="14" s="1"/>
  <c r="M6" i="14" s="1"/>
  <c r="M9" i="14" s="1"/>
  <c r="O6" i="14" s="1"/>
  <c r="O9" i="14" s="1"/>
  <c r="C11" i="14" s="1"/>
  <c r="C14" i="14" s="1"/>
  <c r="D10" i="14"/>
  <c r="E11" i="14" l="1"/>
  <c r="E13" i="14"/>
  <c r="E12" i="14"/>
  <c r="F10" i="14"/>
  <c r="G13" i="14" l="1"/>
  <c r="G12" i="14"/>
  <c r="E14" i="14"/>
  <c r="G11" i="14" s="1"/>
  <c r="H10" i="14"/>
  <c r="G14" i="14" l="1"/>
  <c r="I11" i="14" s="1"/>
  <c r="I14" i="14" s="1"/>
  <c r="I13" i="14"/>
  <c r="I12" i="14"/>
  <c r="J10" i="14"/>
  <c r="K13" i="14" l="1"/>
  <c r="K12" i="14"/>
  <c r="K11" i="14"/>
  <c r="K14" i="14" s="1"/>
  <c r="L10" i="14"/>
  <c r="M13" i="14" l="1"/>
  <c r="M12" i="14"/>
  <c r="M11" i="14"/>
  <c r="M14" i="14" s="1"/>
  <c r="N10" i="14"/>
  <c r="O13" i="14" l="1"/>
  <c r="O12" i="14"/>
  <c r="O11" i="14"/>
  <c r="B15" i="14"/>
  <c r="O14" i="14" l="1"/>
  <c r="C18" i="14"/>
  <c r="C17" i="14"/>
  <c r="C16" i="14"/>
  <c r="C19" i="14" s="1"/>
  <c r="D15" i="14"/>
  <c r="E16" i="14" l="1"/>
  <c r="E18" i="14"/>
  <c r="E17" i="14"/>
  <c r="F15" i="14"/>
  <c r="G18" i="14" l="1"/>
  <c r="G17" i="14"/>
  <c r="E19" i="14"/>
  <c r="G16" i="14" s="1"/>
  <c r="H15" i="14"/>
  <c r="G19" i="14" l="1"/>
  <c r="I18" i="14"/>
  <c r="I17" i="14"/>
  <c r="I16" i="14"/>
  <c r="I19" i="14" s="1"/>
  <c r="J15" i="14"/>
  <c r="K18" i="14" l="1"/>
  <c r="K17" i="14"/>
  <c r="K16" i="14"/>
  <c r="K19" i="14" s="1"/>
  <c r="L15" i="14"/>
  <c r="M18" i="14" l="1"/>
  <c r="M17" i="14"/>
  <c r="M16" i="14"/>
  <c r="M19" i="14" s="1"/>
  <c r="N15" i="14"/>
  <c r="O18" i="14" l="1"/>
  <c r="O17" i="14"/>
  <c r="O16" i="14"/>
  <c r="O19" i="14" s="1"/>
  <c r="B20" i="14"/>
  <c r="C23" i="14" l="1"/>
  <c r="C22" i="14"/>
  <c r="C21" i="14"/>
  <c r="D20" i="14"/>
  <c r="C24" i="14" l="1"/>
  <c r="E21" i="14"/>
  <c r="E23" i="14"/>
  <c r="E22" i="14"/>
  <c r="F20" i="14"/>
  <c r="G23" i="14" l="1"/>
  <c r="G22" i="14"/>
  <c r="E24" i="14"/>
  <c r="G21" i="14" s="1"/>
  <c r="H20" i="14"/>
  <c r="G24" i="14" l="1"/>
  <c r="I23" i="14"/>
  <c r="I22" i="14"/>
  <c r="I21" i="14"/>
  <c r="I24" i="14" s="1"/>
  <c r="J20" i="14"/>
  <c r="K23" i="14" l="1"/>
  <c r="K22" i="14"/>
  <c r="K21" i="14"/>
  <c r="L20" i="14"/>
  <c r="K24" i="14" l="1"/>
  <c r="M23" i="14"/>
  <c r="M22" i="14"/>
  <c r="M21" i="14"/>
  <c r="N20" i="14"/>
  <c r="M24" i="14" l="1"/>
  <c r="O23" i="14"/>
  <c r="O22" i="14"/>
  <c r="O21" i="14"/>
  <c r="O24" i="14" s="1"/>
  <c r="B25" i="14"/>
  <c r="C28" i="14" l="1"/>
  <c r="C27" i="14"/>
  <c r="C26" i="14"/>
  <c r="D25" i="14"/>
  <c r="C29" i="14" l="1"/>
  <c r="E26" i="14"/>
  <c r="E28" i="14"/>
  <c r="E27" i="14"/>
  <c r="F25" i="14"/>
  <c r="G28" i="14" l="1"/>
  <c r="G27" i="14"/>
  <c r="E29" i="14"/>
  <c r="G26" i="14" s="1"/>
  <c r="H25" i="14"/>
  <c r="G29" i="14" l="1"/>
  <c r="I28" i="14"/>
  <c r="I27" i="14"/>
  <c r="I26" i="14"/>
  <c r="I29" i="14" s="1"/>
  <c r="J25" i="14"/>
  <c r="K28" i="14" l="1"/>
  <c r="K27" i="14"/>
  <c r="K26" i="14"/>
  <c r="L25" i="14"/>
  <c r="K29" i="14" l="1"/>
  <c r="M28" i="14"/>
  <c r="M27" i="14"/>
  <c r="M26" i="14"/>
  <c r="M29" i="14" s="1"/>
  <c r="N25" i="14"/>
  <c r="B30" i="14" s="1"/>
  <c r="C33" i="14" l="1"/>
  <c r="D30" i="14"/>
  <c r="C32" i="14"/>
  <c r="O28" i="14"/>
  <c r="O27" i="14"/>
  <c r="O26" i="14"/>
  <c r="O29" i="14" l="1"/>
  <c r="C31" i="14" s="1"/>
  <c r="C34" i="14" s="1"/>
  <c r="E31" i="14" s="1"/>
  <c r="E33" i="14"/>
  <c r="E32" i="14"/>
  <c r="F30" i="14"/>
  <c r="E34" i="14" l="1"/>
  <c r="G33" i="14"/>
  <c r="G32" i="14"/>
  <c r="G31" i="14"/>
  <c r="G34" i="14" s="1"/>
  <c r="H30" i="14"/>
  <c r="I33" i="14" l="1"/>
  <c r="I32" i="14"/>
  <c r="I31" i="14"/>
  <c r="I34" i="14" s="1"/>
  <c r="J30" i="14"/>
  <c r="K33" i="14" l="1"/>
  <c r="K32" i="14"/>
  <c r="K31" i="14"/>
  <c r="L30" i="14"/>
  <c r="K34" i="14" l="1"/>
  <c r="M33" i="14"/>
  <c r="M32" i="14"/>
  <c r="M31" i="14"/>
  <c r="M34" i="14" s="1"/>
  <c r="N30" i="14"/>
  <c r="O33" i="14" l="1"/>
  <c r="O32" i="14"/>
  <c r="O31" i="14"/>
  <c r="O34" i="14" s="1"/>
</calcChain>
</file>

<file path=xl/sharedStrings.xml><?xml version="1.0" encoding="utf-8"?>
<sst xmlns="http://schemas.openxmlformats.org/spreadsheetml/2006/main" count="70" uniqueCount="46">
  <si>
    <t>Segunda</t>
  </si>
  <si>
    <t>Terça</t>
  </si>
  <si>
    <t>Quarta</t>
  </si>
  <si>
    <t>Quinta</t>
  </si>
  <si>
    <t>Sexta</t>
  </si>
  <si>
    <t>Sábado</t>
  </si>
  <si>
    <t>Domingo</t>
    <phoneticPr fontId="1" type="noConversion"/>
  </si>
  <si>
    <t>Fluxo de caixa ($)</t>
  </si>
  <si>
    <t>Descrição do fluxo (contas autorizadas)</t>
  </si>
  <si>
    <t>S</t>
  </si>
  <si>
    <t>C</t>
  </si>
  <si>
    <t>D</t>
  </si>
  <si>
    <t>Tipo</t>
  </si>
  <si>
    <t>Tipo  S/C/D</t>
  </si>
  <si>
    <t>=Saldo</t>
  </si>
  <si>
    <t>=Crédito</t>
  </si>
  <si>
    <t>=Débito</t>
  </si>
  <si>
    <t>Sd Inicial:</t>
  </si>
  <si>
    <t>Data de liquidação</t>
  </si>
  <si>
    <t>Data da Competência</t>
  </si>
  <si>
    <t>Saldo em Conta Banco 1</t>
  </si>
  <si>
    <t>Saldo em Conta Banco 2</t>
  </si>
  <si>
    <t>Pagamento Despesa 1</t>
  </si>
  <si>
    <t>Pagamento Despesa 2</t>
  </si>
  <si>
    <t>Pagamento Despesa 3</t>
  </si>
  <si>
    <t>Pagamento Despesa 4</t>
  </si>
  <si>
    <t>Pagamento Despesa 5</t>
  </si>
  <si>
    <t>Pagamento Despesa 6</t>
  </si>
  <si>
    <t>Pagamento Despesa 7</t>
  </si>
  <si>
    <t>Pagamento Despesa 8</t>
  </si>
  <si>
    <t>Recebimento fornecedor 1</t>
  </si>
  <si>
    <t>Recebimento fornecedor 2</t>
  </si>
  <si>
    <t>Recebimento fornecedor 3</t>
  </si>
  <si>
    <t>Recebimento fornecedor 4</t>
  </si>
  <si>
    <t>Saldo</t>
  </si>
  <si>
    <t>Fluxo Caixa ($) Saldo</t>
  </si>
  <si>
    <t>Tot Cred:</t>
  </si>
  <si>
    <t>Tot Deb:</t>
  </si>
  <si>
    <t>Saldo:</t>
  </si>
  <si>
    <t>Dia</t>
  </si>
  <si>
    <t>Recebimento Fornecedor 1</t>
  </si>
  <si>
    <t>Recebimento Fornecedor 2</t>
  </si>
  <si>
    <t>Recebimento Fornecedor 3</t>
  </si>
  <si>
    <t>Competência</t>
  </si>
  <si>
    <t>Liqidação</t>
  </si>
  <si>
    <t>Nome das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</si>
</sst>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16]mmmm\-yy;@"/>
    <numFmt numFmtId="165" formatCode="d/m;@"/>
    <numFmt numFmtId="166" formatCode="dd/mm/yy;@"/>
    <numFmt numFmtId="167" formatCode="d/m/yy;@"/>
    <numFmt numFmtId="168" formatCode="dd;@"/>
    <numFmt numFmtId="169" formatCode="d;@"/>
  </numFmts>
  <fonts count="17" x14ac:knownFonts="1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1"/>
      <color indexed="9"/>
      <name val="Gill Sans MT"/>
      <family val="2"/>
    </font>
    <font>
      <sz val="34"/>
      <color indexed="41"/>
      <name val="Gill Sans MT"/>
      <family val="2"/>
    </font>
    <font>
      <sz val="10"/>
      <name val="Arial"/>
      <family val="2"/>
    </font>
    <font>
      <sz val="10"/>
      <color theme="1"/>
      <name val="Gill Sans MT"/>
      <family val="2"/>
    </font>
    <font>
      <sz val="10"/>
      <color theme="1"/>
      <name val="Arial"/>
      <family val="2"/>
    </font>
    <font>
      <b/>
      <sz val="8"/>
      <color theme="1"/>
      <name val="Gill Sans MT"/>
      <family val="2"/>
    </font>
    <font>
      <b/>
      <sz val="11"/>
      <color theme="9" tint="-0.249977111117893"/>
      <name val="Gill Sans MT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9"/>
      <name val="Tahoma"/>
      <family val="2"/>
    </font>
    <font>
      <sz val="9"/>
      <color indexed="12"/>
      <name val="Tahoma"/>
      <family val="2"/>
    </font>
    <font>
      <sz val="20"/>
      <color indexed="4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9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41"/>
      </top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/>
      <top/>
      <bottom/>
      <diagonal/>
    </border>
    <border>
      <left/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/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Border="1"/>
    <xf numFmtId="164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 indent="2"/>
    </xf>
    <xf numFmtId="0" fontId="7" fillId="0" borderId="0" xfId="0" applyFont="1" applyBorder="1"/>
    <xf numFmtId="0" fontId="7" fillId="0" borderId="0" xfId="0" applyFont="1" applyFill="1" applyBorder="1" applyAlignment="1">
      <alignment horizontal="left" vertical="top" wrapText="1" indent="2"/>
    </xf>
    <xf numFmtId="166" fontId="0" fillId="0" borderId="0" xfId="0" applyNumberFormat="1"/>
    <xf numFmtId="166" fontId="8" fillId="0" borderId="5" xfId="0" applyNumberFormat="1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wrapText="1"/>
    </xf>
    <xf numFmtId="40" fontId="11" fillId="0" borderId="16" xfId="0" applyNumberFormat="1" applyFont="1" applyBorder="1"/>
    <xf numFmtId="0" fontId="0" fillId="0" borderId="0" xfId="0" applyAlignment="1">
      <alignment horizontal="center"/>
    </xf>
    <xf numFmtId="0" fontId="0" fillId="0" borderId="0" xfId="0" quotePrefix="1"/>
    <xf numFmtId="0" fontId="13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43" fontId="12" fillId="0" borderId="7" xfId="1" applyFont="1" applyFill="1" applyBorder="1" applyAlignment="1">
      <alignment horizontal="right" vertical="center"/>
    </xf>
    <xf numFmtId="43" fontId="13" fillId="0" borderId="8" xfId="1" applyFont="1" applyFill="1" applyBorder="1" applyAlignment="1">
      <alignment horizontal="center" vertical="center"/>
    </xf>
    <xf numFmtId="43" fontId="13" fillId="0" borderId="9" xfId="1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14" fontId="14" fillId="0" borderId="16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0" fontId="15" fillId="0" borderId="16" xfId="0" applyNumberFormat="1" applyFont="1" applyBorder="1"/>
    <xf numFmtId="40" fontId="15" fillId="0" borderId="14" xfId="0" applyNumberFormat="1" applyFont="1" applyFill="1" applyBorder="1"/>
    <xf numFmtId="165" fontId="9" fillId="0" borderId="4" xfId="0" applyNumberFormat="1" applyFont="1" applyFill="1" applyBorder="1" applyAlignment="1">
      <alignment horizontal="left" vertical="top"/>
    </xf>
    <xf numFmtId="14" fontId="14" fillId="0" borderId="16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40" fontId="11" fillId="0" borderId="14" xfId="0" applyNumberFormat="1" applyFont="1" applyBorder="1"/>
    <xf numFmtId="40" fontId="15" fillId="0" borderId="16" xfId="0" applyNumberFormat="1" applyFont="1" applyFill="1" applyBorder="1"/>
    <xf numFmtId="40" fontId="15" fillId="0" borderId="0" xfId="0" applyNumberFormat="1" applyFont="1" applyBorder="1"/>
    <xf numFmtId="40" fontId="15" fillId="0" borderId="0" xfId="0" applyNumberFormat="1" applyFont="1" applyFill="1" applyBorder="1"/>
    <xf numFmtId="0" fontId="14" fillId="4" borderId="0" xfId="0" applyFont="1" applyFill="1" applyBorder="1" applyAlignment="1">
      <alignment horizontal="center" vertical="center"/>
    </xf>
    <xf numFmtId="168" fontId="9" fillId="0" borderId="4" xfId="0" applyNumberFormat="1" applyFont="1" applyFill="1" applyBorder="1" applyAlignment="1">
      <alignment horizontal="left" vertical="top"/>
    </xf>
    <xf numFmtId="168" fontId="9" fillId="0" borderId="10" xfId="0" applyNumberFormat="1" applyFont="1" applyFill="1" applyBorder="1" applyAlignment="1">
      <alignment horizontal="left" vertical="top"/>
    </xf>
    <xf numFmtId="169" fontId="9" fillId="0" borderId="4" xfId="0" applyNumberFormat="1" applyFont="1" applyFill="1" applyBorder="1" applyAlignment="1">
      <alignment horizontal="left" vertical="top"/>
    </xf>
    <xf numFmtId="0" fontId="10" fillId="4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164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0" fillId="4" borderId="1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53">
    <dxf>
      <font>
        <color rgb="FF0070C0"/>
      </font>
    </dxf>
    <dxf>
      <font>
        <color rgb="FFFF0000"/>
      </font>
    </dxf>
    <dxf>
      <font>
        <color theme="1"/>
      </font>
      <fill>
        <patternFill>
          <fgColor rgb="FFFFFF00"/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1"/>
      </font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0043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34</xdr:row>
      <xdr:rowOff>85725</xdr:rowOff>
    </xdr:from>
    <xdr:ext cx="18563" cy="207959"/>
    <xdr:sp macro="" textlink="">
      <xdr:nvSpPr>
        <xdr:cNvPr id="14364" name="Text Box 28"/>
        <xdr:cNvSpPr txBox="1">
          <a:spLocks noChangeArrowheads="1"/>
        </xdr:cNvSpPr>
      </xdr:nvSpPr>
      <xdr:spPr bwMode="auto">
        <a:xfrm>
          <a:off x="247650" y="4867275"/>
          <a:ext cx="148502" cy="17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1114425</xdr:colOff>
      <xdr:row>32</xdr:row>
      <xdr:rowOff>704850</xdr:rowOff>
    </xdr:from>
    <xdr:ext cx="18552" cy="207959"/>
    <xdr:sp macro="" textlink="">
      <xdr:nvSpPr>
        <xdr:cNvPr id="14413" name="Text Box 77"/>
        <xdr:cNvSpPr txBox="1">
          <a:spLocks noChangeArrowheads="1"/>
        </xdr:cNvSpPr>
      </xdr:nvSpPr>
      <xdr:spPr bwMode="auto">
        <a:xfrm>
          <a:off x="5238750" y="1200150"/>
          <a:ext cx="83484" cy="17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endParaRPr lang="pt-BR"/>
        </a:p>
      </xdr:txBody>
    </xdr:sp>
    <xdr:clientData/>
  </xdr:oneCellAnchor>
  <xdr:oneCellAnchor>
    <xdr:from>
      <xdr:col>16</xdr:col>
      <xdr:colOff>21166</xdr:colOff>
      <xdr:row>9</xdr:row>
      <xdr:rowOff>63499</xdr:rowOff>
    </xdr:from>
    <xdr:ext cx="2741084" cy="1612901"/>
    <xdr:sp macro="" textlink="">
      <xdr:nvSpPr>
        <xdr:cNvPr id="27" name="CaixaDeTexto 26"/>
        <xdr:cNvSpPr txBox="1"/>
      </xdr:nvSpPr>
      <xdr:spPr>
        <a:xfrm>
          <a:off x="10041466" y="2178049"/>
          <a:ext cx="2741084" cy="161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Na Planilha </a:t>
          </a:r>
          <a:r>
            <a:rPr lang="pt-BR" sz="1100" b="1" u="sng"/>
            <a:t>Agenda</a:t>
          </a:r>
          <a:r>
            <a:rPr lang="pt-BR" sz="1100"/>
            <a:t> Inserir no Título o primeiro</a:t>
          </a:r>
          <a:r>
            <a:rPr lang="pt-BR" sz="1100" baseline="0"/>
            <a:t> dia do Mês</a:t>
          </a:r>
        </a:p>
        <a:p>
          <a:r>
            <a:rPr lang="pt-BR" sz="1100" baseline="0"/>
            <a:t>Ex.: 01/1/xx ou .... 01/12/xx.</a:t>
          </a:r>
        </a:p>
        <a:p>
          <a:endParaRPr lang="pt-BR" sz="1100" baseline="0"/>
        </a:p>
        <a:p>
          <a:r>
            <a:rPr lang="pt-BR" sz="1100" b="1" i="1" baseline="0"/>
            <a:t>Mude a Data do calendário para 01/01/11 e verá o resultado</a:t>
          </a:r>
        </a:p>
        <a:p>
          <a:endParaRPr lang="pt-BR" sz="1100" baseline="0"/>
        </a:p>
        <a:p>
          <a:r>
            <a:rPr lang="pt-BR" sz="1100" baseline="0"/>
            <a:t>Na Planilha </a:t>
          </a:r>
          <a:r>
            <a:rPr lang="pt-BR" sz="1100" b="1" u="sng" baseline="0"/>
            <a:t>Lcto</a:t>
          </a:r>
          <a:r>
            <a:rPr lang="pt-BR" sz="1100" baseline="0"/>
            <a:t>, focê lança os seus pagamentos de acordo com a competência</a:t>
          </a:r>
        </a:p>
        <a:p>
          <a:endParaRPr lang="pt-BR" sz="1100" baseline="0"/>
        </a:p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14</xdr:row>
      <xdr:rowOff>142875</xdr:rowOff>
    </xdr:from>
    <xdr:to>
      <xdr:col>15</xdr:col>
      <xdr:colOff>28575</xdr:colOff>
      <xdr:row>27</xdr:row>
      <xdr:rowOff>95250</xdr:rowOff>
    </xdr:to>
    <xdr:sp macro="" textlink="">
      <xdr:nvSpPr>
        <xdr:cNvPr id="2" name="CaixaDeTexto 1"/>
        <xdr:cNvSpPr txBox="1"/>
      </xdr:nvSpPr>
      <xdr:spPr>
        <a:xfrm>
          <a:off x="6791325" y="2895600"/>
          <a:ext cx="4486275" cy="2057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Gerenciados de Nomes (Fórmulas)</a:t>
          </a:r>
        </a:p>
        <a:p>
          <a:r>
            <a:rPr lang="pt-BR" sz="1100"/>
            <a:t>No Gerenciados</a:t>
          </a:r>
          <a:r>
            <a:rPr lang="pt-BR" sz="1100" baseline="0"/>
            <a:t> de Nomes você poderá alterar o nomes que está vinculado o range das células  para os cálculos.</a:t>
          </a:r>
        </a:p>
        <a:p>
          <a:r>
            <a:rPr lang="pt-BR" sz="1100" b="1"/>
            <a:t>Conta</a:t>
          </a:r>
          <a:r>
            <a:rPr lang="pt-BR" sz="1100" baseline="0"/>
            <a:t> = Coluna Nome das Contas</a:t>
          </a:r>
        </a:p>
        <a:p>
          <a:r>
            <a:rPr lang="pt-BR" sz="1100" b="1" baseline="0"/>
            <a:t>DataComp</a:t>
          </a:r>
          <a:r>
            <a:rPr lang="pt-BR" sz="1100" baseline="0"/>
            <a:t> = Coluna da Data de Competência</a:t>
          </a:r>
        </a:p>
        <a:p>
          <a:r>
            <a:rPr lang="pt-BR" sz="1100" b="1" baseline="0"/>
            <a:t>Data Liquid </a:t>
          </a:r>
          <a:r>
            <a:rPr lang="pt-BR" sz="1100" baseline="0"/>
            <a:t>= Coluna da Data de Liquidação</a:t>
          </a:r>
        </a:p>
        <a:p>
          <a:r>
            <a:rPr lang="pt-BR" sz="1100" b="1" baseline="0"/>
            <a:t>DescricaoConta</a:t>
          </a:r>
          <a:r>
            <a:rPr lang="pt-BR" sz="1100" baseline="0"/>
            <a:t> = Coluna da Descrição da Conta</a:t>
          </a:r>
        </a:p>
        <a:p>
          <a:r>
            <a:rPr lang="pt-BR" sz="1100" b="1" baseline="0"/>
            <a:t>FluxoCaixa</a:t>
          </a:r>
          <a:r>
            <a:rPr lang="pt-BR" sz="1100" baseline="0"/>
            <a:t> = Coluna dos Falores do Fluxo de Caixa</a:t>
          </a:r>
        </a:p>
        <a:p>
          <a:r>
            <a:rPr lang="pt-BR" sz="1100" b="1" baseline="0"/>
            <a:t>TipoLacamento</a:t>
          </a:r>
          <a:r>
            <a:rPr lang="pt-BR" sz="1100" baseline="0"/>
            <a:t> = Coluna Tipo (S/C/D)</a:t>
          </a:r>
        </a:p>
        <a:p>
          <a:endParaRPr lang="pt-BR" sz="1100" baseline="0"/>
        </a:p>
        <a:p>
          <a:r>
            <a:rPr lang="pt-BR" sz="1050" b="1" baseline="0"/>
            <a:t>ATENÇÃO - Planilha Agenda está bloqueado mas s/ senha</a:t>
          </a:r>
          <a:r>
            <a:rPr lang="pt-BR" sz="1100" baseline="0"/>
            <a:t>.</a:t>
          </a:r>
        </a:p>
        <a:p>
          <a:endParaRPr lang="pt-BR" sz="1100" baseline="0"/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8"/>
  <sheetViews>
    <sheetView showGridLines="0" tabSelected="1" zoomScaleNormal="100" workbookViewId="0">
      <pane ySplit="4" topLeftCell="A5" activePane="bottomLeft" state="frozen"/>
      <selection pane="bottomLeft" activeCell="B3" sqref="B3"/>
    </sheetView>
  </sheetViews>
  <sheetFormatPr defaultRowHeight="12.75" x14ac:dyDescent="0.2"/>
  <cols>
    <col min="2" max="4" width="9.7109375" customWidth="1"/>
    <col min="5" max="5" width="12.28515625" bestFit="1" customWidth="1"/>
    <col min="6" max="15" width="9.7109375" customWidth="1"/>
    <col min="16" max="16" width="2.5703125" customWidth="1"/>
    <col min="18" max="18" width="9.28515625" bestFit="1" customWidth="1"/>
  </cols>
  <sheetData>
    <row r="1" spans="2:18" s="1" customFormat="1" ht="13.5" thickBot="1" x14ac:dyDescent="0.25"/>
    <row r="2" spans="2:18" s="1" customFormat="1" ht="31.5" thickBot="1" x14ac:dyDescent="0.25">
      <c r="B2" s="42">
        <v>40483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8" s="1" customFormat="1" ht="9.9499999999999993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8" s="2" customFormat="1" ht="21.75" customHeight="1" x14ac:dyDescent="0.25">
      <c r="B4" s="45" t="s">
        <v>6</v>
      </c>
      <c r="C4" s="46"/>
      <c r="D4" s="45" t="s">
        <v>0</v>
      </c>
      <c r="E4" s="47"/>
      <c r="F4" s="47" t="s">
        <v>1</v>
      </c>
      <c r="G4" s="47"/>
      <c r="H4" s="47" t="s">
        <v>2</v>
      </c>
      <c r="I4" s="47"/>
      <c r="J4" s="47" t="s">
        <v>3</v>
      </c>
      <c r="K4" s="47"/>
      <c r="L4" s="47" t="s">
        <v>4</v>
      </c>
      <c r="M4" s="47"/>
      <c r="N4" s="48" t="s">
        <v>5</v>
      </c>
      <c r="O4" s="48"/>
    </row>
    <row r="5" spans="2:18" ht="18" customHeight="1" x14ac:dyDescent="0.2">
      <c r="B5" s="37">
        <f>IF(WEEKDAY($B$2)=1,$B$2,($B$2-WEEKDAY($B$2)+1))</f>
        <v>40482</v>
      </c>
      <c r="C5" s="10"/>
      <c r="D5" s="38">
        <f>IF(WEEKDAY($B$2)=2,$B$2,($B$2-WEEKDAY($B$2)+2))</f>
        <v>40483</v>
      </c>
      <c r="E5" s="10"/>
      <c r="F5" s="38">
        <f>IF(WEEKDAY($B$2)=3,$B$2,($B$2-WEEKDAY($B$2)+3))</f>
        <v>40484</v>
      </c>
      <c r="G5" s="10"/>
      <c r="H5" s="38">
        <f>IF(WEEKDAY($B$2)=4,$B$2,($B$2-WEEKDAY($B$2)+4))</f>
        <v>40485</v>
      </c>
      <c r="I5" s="10"/>
      <c r="J5" s="38">
        <f>IF(WEEKDAY($B$2)=5,$B$2,($B$2-WEEKDAY($B$2)+5))</f>
        <v>40486</v>
      </c>
      <c r="K5" s="10"/>
      <c r="L5" s="38">
        <f>IF(WEEKDAY($B$2)=6,$B$2,($B$2-WEEKDAY($B$2)+6))</f>
        <v>40487</v>
      </c>
      <c r="M5" s="10"/>
      <c r="N5" s="38">
        <f>IF(WEEKDAY($B$2)=7,$B$2,($B$2-WEEKDAY($B$2))+7)</f>
        <v>40488</v>
      </c>
      <c r="O5" s="10"/>
      <c r="Q5" s="28" t="s">
        <v>39</v>
      </c>
      <c r="R5" s="10"/>
    </row>
    <row r="6" spans="2:18" ht="18" customHeight="1" x14ac:dyDescent="0.2">
      <c r="B6" s="17"/>
      <c r="C6" s="18">
        <f>SUMIFS(FluxoCaixa,DataComp,B5,TipoLancamento,"S")</f>
        <v>0</v>
      </c>
      <c r="D6" s="17"/>
      <c r="E6" s="18">
        <f>SUMIFS(FluxoCaixa,DataComp,D5,TipoLancamento,"S")+C9</f>
        <v>0</v>
      </c>
      <c r="F6" s="17"/>
      <c r="G6" s="18">
        <f>SUMIFS(FluxoCaixa,DataComp,F5,TipoLancamento,"S")+E9</f>
        <v>0</v>
      </c>
      <c r="H6" s="17"/>
      <c r="I6" s="18">
        <f>SUMIFS(FluxoCaixa,DataComp,H5,TipoLancamento,"S")+G9</f>
        <v>0</v>
      </c>
      <c r="J6" s="17"/>
      <c r="K6" s="18">
        <f>SUMIFS(FluxoCaixa,DataComp,J5,TipoLancamento,"S")+I9</f>
        <v>0</v>
      </c>
      <c r="L6" s="17"/>
      <c r="M6" s="18">
        <f>SUMIFS(FluxoCaixa,DataComp,L5,TipoLancamento,"S")+K9</f>
        <v>0</v>
      </c>
      <c r="N6" s="17"/>
      <c r="O6" s="18">
        <f>SUMIFS(FluxoCaixa,DataComp,N5,TipoLancamento,"S")+M9</f>
        <v>0</v>
      </c>
      <c r="Q6" s="17" t="s">
        <v>17</v>
      </c>
      <c r="R6" s="18">
        <f>SUMIFS(FluxoCaixa,DataComp,Q5,TipoLancamento,"S")+P9</f>
        <v>0</v>
      </c>
    </row>
    <row r="7" spans="2:18" ht="18" customHeight="1" x14ac:dyDescent="0.2">
      <c r="B7" s="17"/>
      <c r="C7" s="18">
        <f>SUMIFS(FluxoCaixa,DataComp,B5,TipoLancamento,"C")</f>
        <v>0</v>
      </c>
      <c r="D7" s="16"/>
      <c r="E7" s="18">
        <f>SUMIFS(FluxoCaixa,DataComp,D5,TipoLancamento,"C")</f>
        <v>0</v>
      </c>
      <c r="F7" s="16"/>
      <c r="G7" s="18">
        <f>SUMIFS(FluxoCaixa,DataComp,F5,TipoLancamento,"C")</f>
        <v>0</v>
      </c>
      <c r="H7" s="16"/>
      <c r="I7" s="18">
        <f>SUMIFS(FluxoCaixa,DataComp,H5,TipoLancamento,"C")</f>
        <v>0</v>
      </c>
      <c r="J7" s="16"/>
      <c r="K7" s="18">
        <f>SUMIFS(FluxoCaixa,DataComp,J5,TipoLancamento,"C")</f>
        <v>0</v>
      </c>
      <c r="L7" s="16"/>
      <c r="M7" s="18">
        <f>SUMIFS(FluxoCaixa,DataComp,L5,TipoLancamento,"C")</f>
        <v>0</v>
      </c>
      <c r="N7" s="16"/>
      <c r="O7" s="18">
        <f>SUMIFS(FluxoCaixa,DataComp,N5,TipoLancamento,"C")</f>
        <v>0</v>
      </c>
      <c r="Q7" s="16" t="s">
        <v>36</v>
      </c>
      <c r="R7" s="18">
        <f>SUMIFS(FluxoCaixa,DataComp,Q5,TipoLancamento,"C")</f>
        <v>0</v>
      </c>
    </row>
    <row r="8" spans="2:18" ht="18" customHeight="1" x14ac:dyDescent="0.2">
      <c r="B8" s="17"/>
      <c r="C8" s="18">
        <f>SUMIFS(FluxoCaixa,DataComp,B5,TipoLancamento,"D")</f>
        <v>0</v>
      </c>
      <c r="D8" s="16"/>
      <c r="E8" s="18">
        <f>SUMIFS(FluxoCaixa,DataComp,D5,TipoLancamento,"D")</f>
        <v>0</v>
      </c>
      <c r="F8" s="16"/>
      <c r="G8" s="18">
        <f>SUMIFS(FluxoCaixa,DataComp,F5,TipoLancamento,"D")</f>
        <v>0</v>
      </c>
      <c r="H8" s="16"/>
      <c r="I8" s="18">
        <f>SUMIFS(FluxoCaixa,DataComp,H5,TipoLancamento,"D")</f>
        <v>0</v>
      </c>
      <c r="J8" s="16"/>
      <c r="K8" s="18">
        <f>SUMIFS(FluxoCaixa,DataComp,J5,TipoLancamento,"D")</f>
        <v>0</v>
      </c>
      <c r="L8" s="16"/>
      <c r="M8" s="18">
        <f>SUMIFS(FluxoCaixa,DataComp,L5,TipoLancamento,"D")</f>
        <v>0</v>
      </c>
      <c r="N8" s="16"/>
      <c r="O8" s="18">
        <f>SUMIFS(FluxoCaixa,DataComp,N5,TipoLancamento,"D")</f>
        <v>0</v>
      </c>
      <c r="Q8" s="16" t="s">
        <v>37</v>
      </c>
      <c r="R8" s="18">
        <f>SUMIFS(FluxoCaixa,DataComp,Q5,TipoLancamento,"D")</f>
        <v>0</v>
      </c>
    </row>
    <row r="9" spans="2:18" ht="18" customHeight="1" x14ac:dyDescent="0.2">
      <c r="B9" s="19"/>
      <c r="C9" s="20">
        <f>SUM(C6:C8)</f>
        <v>0</v>
      </c>
      <c r="D9" s="15"/>
      <c r="E9" s="20">
        <f>SUM(E6:E8)</f>
        <v>0</v>
      </c>
      <c r="F9" s="15"/>
      <c r="G9" s="20">
        <f>SUM(G6:G8)</f>
        <v>0</v>
      </c>
      <c r="H9" s="15"/>
      <c r="I9" s="20">
        <f>SUM(I6:I8)</f>
        <v>0</v>
      </c>
      <c r="J9" s="15"/>
      <c r="K9" s="20">
        <f>SUM(K6:K8)</f>
        <v>0</v>
      </c>
      <c r="L9" s="15"/>
      <c r="M9" s="20">
        <f>SUM(M6:M8)</f>
        <v>0</v>
      </c>
      <c r="N9" s="15"/>
      <c r="O9" s="20">
        <f>SUM(O6:O8)</f>
        <v>0</v>
      </c>
      <c r="Q9" s="15" t="s">
        <v>38</v>
      </c>
      <c r="R9" s="20">
        <f>SUM(R6:R8)</f>
        <v>0</v>
      </c>
    </row>
    <row r="10" spans="2:18" ht="18" customHeight="1" x14ac:dyDescent="0.2">
      <c r="B10" s="37">
        <f>N5+1</f>
        <v>40489</v>
      </c>
      <c r="C10" s="9"/>
      <c r="D10" s="37">
        <f>B10+1</f>
        <v>40490</v>
      </c>
      <c r="E10" s="9"/>
      <c r="F10" s="37">
        <f>D10+1</f>
        <v>40491</v>
      </c>
      <c r="G10" s="9"/>
      <c r="H10" s="37">
        <f>F10+1</f>
        <v>40492</v>
      </c>
      <c r="I10" s="9"/>
      <c r="J10" s="37">
        <f>H10+1</f>
        <v>40493</v>
      </c>
      <c r="K10" s="9"/>
      <c r="L10" s="37">
        <f>J10+1</f>
        <v>40494</v>
      </c>
      <c r="M10" s="9"/>
      <c r="N10" s="37">
        <f>L10+1</f>
        <v>40495</v>
      </c>
      <c r="O10" s="9"/>
      <c r="Q10" s="8"/>
    </row>
    <row r="11" spans="2:18" ht="18" customHeight="1" x14ac:dyDescent="0.2">
      <c r="B11" s="17"/>
      <c r="C11" s="18">
        <f>SUMIFS(FluxoCaixa,DataComp,B10,TipoLancamento,"S")+O9</f>
        <v>0</v>
      </c>
      <c r="D11" s="17"/>
      <c r="E11" s="18">
        <f>SUMIFS(FluxoCaixa,DataComp,D10,TipoLancamento,"S")+C14</f>
        <v>0</v>
      </c>
      <c r="F11" s="17"/>
      <c r="G11" s="18">
        <f>SUMIFS(FluxoCaixa,DataComp,F10,TipoLancamento,"S")+E14</f>
        <v>0</v>
      </c>
      <c r="H11" s="17"/>
      <c r="I11" s="18">
        <f>SUMIFS(FluxoCaixa,DataComp,H10,TipoLancamento,"S")+G14</f>
        <v>0</v>
      </c>
      <c r="J11" s="17"/>
      <c r="K11" s="18">
        <f>SUMIFS(FluxoCaixa,DataComp,J10,TipoLancamento,"S")+I14</f>
        <v>0</v>
      </c>
      <c r="L11" s="17"/>
      <c r="M11" s="18">
        <f>SUMIFS(FluxoCaixa,DataComp,L10,TipoLancamento,"S")+K14</f>
        <v>0</v>
      </c>
      <c r="N11" s="17"/>
      <c r="O11" s="18">
        <f>SUMIFS(FluxoCaixa,DataComp,N10,TipoLancamento,"S")+M14</f>
        <v>0</v>
      </c>
    </row>
    <row r="12" spans="2:18" ht="15.75" x14ac:dyDescent="0.2">
      <c r="B12" s="17"/>
      <c r="C12" s="18">
        <f>SUMIFS(FluxoCaixa,DataComp,B10,TipoLancamento,"C")</f>
        <v>0</v>
      </c>
      <c r="D12" s="16"/>
      <c r="E12" s="18">
        <f>SUMIFS(FluxoCaixa,DataComp,D10,TipoLancamento,"C")</f>
        <v>0</v>
      </c>
      <c r="F12" s="16"/>
      <c r="G12" s="18">
        <f>SUMIFS(FluxoCaixa,DataComp,F10,TipoLancamento,"C")</f>
        <v>0</v>
      </c>
      <c r="H12" s="16"/>
      <c r="I12" s="18">
        <f>SUMIFS(FluxoCaixa,DataComp,H10,TipoLancamento,"C")</f>
        <v>0</v>
      </c>
      <c r="J12" s="16"/>
      <c r="K12" s="18">
        <f>SUMIFS(FluxoCaixa,DataComp,J10,TipoLancamento,"C")</f>
        <v>0</v>
      </c>
      <c r="L12" s="16"/>
      <c r="M12" s="18">
        <f>SUMIFS(FluxoCaixa,DataComp,L10,TipoLancamento,"C")</f>
        <v>0</v>
      </c>
      <c r="N12" s="16"/>
      <c r="O12" s="18">
        <f>SUMIFS(FluxoCaixa,DataComp,N10,TipoLancamento,"C")</f>
        <v>0</v>
      </c>
    </row>
    <row r="13" spans="2:18" ht="15.75" x14ac:dyDescent="0.2">
      <c r="B13" s="17"/>
      <c r="C13" s="18">
        <f>SUMIFS(FluxoCaixa,DataComp,B10,TipoLancamento,"D")</f>
        <v>0</v>
      </c>
      <c r="D13" s="16"/>
      <c r="E13" s="18">
        <f>SUMIFS(FluxoCaixa,DataComp,D10,TipoLancamento,"D")</f>
        <v>0</v>
      </c>
      <c r="F13" s="16"/>
      <c r="G13" s="18">
        <f>SUMIFS(FluxoCaixa,DataComp,F10,TipoLancamento,"D")</f>
        <v>0</v>
      </c>
      <c r="H13" s="16"/>
      <c r="I13" s="18">
        <f>SUMIFS(FluxoCaixa,DataComp,H10,TipoLancamento,"D")</f>
        <v>0</v>
      </c>
      <c r="J13" s="16"/>
      <c r="K13" s="18">
        <f>SUMIFS(FluxoCaixa,DataComp,J10,TipoLancamento,"D")</f>
        <v>0</v>
      </c>
      <c r="L13" s="16"/>
      <c r="M13" s="18">
        <f>SUMIFS(FluxoCaixa,DataComp,L10,TipoLancamento,"D")</f>
        <v>0</v>
      </c>
      <c r="N13" s="16"/>
      <c r="O13" s="18">
        <f>SUMIFS(FluxoCaixa,DataComp,N10,TipoLancamento,"D")</f>
        <v>0</v>
      </c>
    </row>
    <row r="14" spans="2:18" ht="15.75" x14ac:dyDescent="0.2">
      <c r="B14" s="19"/>
      <c r="C14" s="20">
        <f>SUM(C11:C13)</f>
        <v>0</v>
      </c>
      <c r="D14" s="15"/>
      <c r="E14" s="20">
        <f>SUM(E11:E13)</f>
        <v>0</v>
      </c>
      <c r="F14" s="15"/>
      <c r="G14" s="20">
        <f>SUM(G11:G13)</f>
        <v>0</v>
      </c>
      <c r="H14" s="15"/>
      <c r="I14" s="20">
        <f>SUM(I11:I13)</f>
        <v>0</v>
      </c>
      <c r="J14" s="15"/>
      <c r="K14" s="20">
        <f>SUM(K11:K13)</f>
        <v>0</v>
      </c>
      <c r="L14" s="15"/>
      <c r="M14" s="20">
        <f>SUM(M11:M13)</f>
        <v>0</v>
      </c>
      <c r="N14" s="15"/>
      <c r="O14" s="20">
        <f>SUM(O11:O13)</f>
        <v>0</v>
      </c>
    </row>
    <row r="15" spans="2:18" ht="17.25" x14ac:dyDescent="0.2">
      <c r="B15" s="39">
        <f>N10+1</f>
        <v>40496</v>
      </c>
      <c r="C15" s="9"/>
      <c r="D15" s="39">
        <f>B15+1</f>
        <v>40497</v>
      </c>
      <c r="E15" s="9"/>
      <c r="F15" s="39">
        <f>D15+1</f>
        <v>40498</v>
      </c>
      <c r="G15" s="9"/>
      <c r="H15" s="39">
        <f>F15+1</f>
        <v>40499</v>
      </c>
      <c r="I15" s="9"/>
      <c r="J15" s="39">
        <f>H15+1</f>
        <v>40500</v>
      </c>
      <c r="K15" s="9"/>
      <c r="L15" s="39">
        <f>J15+1</f>
        <v>40501</v>
      </c>
      <c r="M15" s="9"/>
      <c r="N15" s="39">
        <f>L15+1</f>
        <v>40502</v>
      </c>
      <c r="O15" s="9"/>
    </row>
    <row r="16" spans="2:18" ht="15.75" x14ac:dyDescent="0.2">
      <c r="B16" s="17"/>
      <c r="C16" s="18">
        <f>SUMIFS(FluxoCaixa,DataComp,B15,TipoLancamento,"S")+O14</f>
        <v>0</v>
      </c>
      <c r="D16" s="17"/>
      <c r="E16" s="18">
        <f>SUMIFS(FluxoCaixa,DataComp,D15,TipoLancamento,"S")+C19</f>
        <v>0</v>
      </c>
      <c r="F16" s="17"/>
      <c r="G16" s="18">
        <f>SUMIFS(FluxoCaixa,DataComp,F15,TipoLancamento,"S")+E19</f>
        <v>0</v>
      </c>
      <c r="H16" s="17"/>
      <c r="I16" s="18">
        <f>SUMIFS(FluxoCaixa,DataComp,H15,TipoLancamento,"S")+G19</f>
        <v>0</v>
      </c>
      <c r="J16" s="17"/>
      <c r="K16" s="18">
        <f>SUMIFS(FluxoCaixa,DataComp,J15,TipoLancamento,"S")+I19</f>
        <v>0</v>
      </c>
      <c r="L16" s="17"/>
      <c r="M16" s="18">
        <f>SUMIFS(FluxoCaixa,DataComp,L15,TipoLancamento,"S")+K19</f>
        <v>0</v>
      </c>
      <c r="N16" s="17"/>
      <c r="O16" s="18">
        <f>SUMIFS(FluxoCaixa,DataComp,N15,TipoLancamento,"S")+M19</f>
        <v>0</v>
      </c>
    </row>
    <row r="17" spans="2:15" ht="15.75" x14ac:dyDescent="0.2">
      <c r="B17" s="17"/>
      <c r="C17" s="18">
        <f>SUMIFS(FluxoCaixa,DataComp,B15,TipoLancamento,"C")</f>
        <v>0</v>
      </c>
      <c r="D17" s="16"/>
      <c r="E17" s="18">
        <f>SUMIFS(FluxoCaixa,DataComp,D15,TipoLancamento,"C")</f>
        <v>0</v>
      </c>
      <c r="F17" s="16"/>
      <c r="G17" s="18">
        <f>SUMIFS(FluxoCaixa,DataComp,F15,TipoLancamento,"C")</f>
        <v>0</v>
      </c>
      <c r="H17" s="16"/>
      <c r="I17" s="18">
        <f>SUMIFS(FluxoCaixa,DataComp,H15,TipoLancamento,"C")</f>
        <v>0</v>
      </c>
      <c r="J17" s="16"/>
      <c r="K17" s="18">
        <f>SUMIFS(FluxoCaixa,DataComp,J15,TipoLancamento,"C")</f>
        <v>0</v>
      </c>
      <c r="L17" s="16"/>
      <c r="M17" s="18">
        <f>SUMIFS(FluxoCaixa,DataComp,L15,TipoLancamento,"C")</f>
        <v>0</v>
      </c>
      <c r="N17" s="16"/>
      <c r="O17" s="18">
        <f>SUMIFS(FluxoCaixa,DataComp,N15,TipoLancamento,"C")</f>
        <v>0</v>
      </c>
    </row>
    <row r="18" spans="2:15" ht="15.75" x14ac:dyDescent="0.2">
      <c r="B18" s="17"/>
      <c r="C18" s="18">
        <f>SUMIFS(FluxoCaixa,DataComp,B15,TipoLancamento,"D")</f>
        <v>0</v>
      </c>
      <c r="D18" s="16"/>
      <c r="E18" s="18">
        <f>SUMIFS(FluxoCaixa,DataComp,D15,TipoLancamento,"D")</f>
        <v>0</v>
      </c>
      <c r="F18" s="16"/>
      <c r="G18" s="18">
        <f>SUMIFS(FluxoCaixa,DataComp,F15,TipoLancamento,"D")</f>
        <v>0</v>
      </c>
      <c r="H18" s="16"/>
      <c r="I18" s="18">
        <f>SUMIFS(FluxoCaixa,DataComp,H15,TipoLancamento,"D")</f>
        <v>0</v>
      </c>
      <c r="J18" s="16"/>
      <c r="K18" s="18">
        <f>SUMIFS(FluxoCaixa,DataComp,J15,TipoLancamento,"D")</f>
        <v>0</v>
      </c>
      <c r="L18" s="16"/>
      <c r="M18" s="18">
        <f>SUMIFS(FluxoCaixa,DataComp,L15,TipoLancamento,"D")</f>
        <v>0</v>
      </c>
      <c r="N18" s="16"/>
      <c r="O18" s="18">
        <f>SUMIFS(FluxoCaixa,DataComp,N15,TipoLancamento,"D")</f>
        <v>0</v>
      </c>
    </row>
    <row r="19" spans="2:15" ht="15.75" x14ac:dyDescent="0.2">
      <c r="B19" s="19"/>
      <c r="C19" s="20">
        <f>SUM(C16:C18)</f>
        <v>0</v>
      </c>
      <c r="D19" s="15"/>
      <c r="E19" s="20">
        <f>SUM(E16:E18)</f>
        <v>0</v>
      </c>
      <c r="F19" s="15"/>
      <c r="G19" s="20">
        <f>SUM(G16:G18)</f>
        <v>0</v>
      </c>
      <c r="H19" s="15"/>
      <c r="I19" s="20">
        <f>SUM(I16:I18)</f>
        <v>0</v>
      </c>
      <c r="J19" s="15"/>
      <c r="K19" s="20">
        <f>SUM(K16:K18)</f>
        <v>0</v>
      </c>
      <c r="L19" s="15"/>
      <c r="M19" s="20">
        <f>SUM(M16:M18)</f>
        <v>0</v>
      </c>
      <c r="N19" s="15"/>
      <c r="O19" s="20">
        <f>SUM(O16:O18)</f>
        <v>0</v>
      </c>
    </row>
    <row r="20" spans="2:15" ht="17.25" x14ac:dyDescent="0.2">
      <c r="B20" s="39">
        <f>N15+1</f>
        <v>40503</v>
      </c>
      <c r="C20" s="9"/>
      <c r="D20" s="39">
        <f>B20+1</f>
        <v>40504</v>
      </c>
      <c r="E20" s="9"/>
      <c r="F20" s="39">
        <f>D20+1</f>
        <v>40505</v>
      </c>
      <c r="G20" s="9"/>
      <c r="H20" s="39">
        <f>F20+1</f>
        <v>40506</v>
      </c>
      <c r="I20" s="9"/>
      <c r="J20" s="39">
        <f>H20+1</f>
        <v>40507</v>
      </c>
      <c r="K20" s="9"/>
      <c r="L20" s="39">
        <f>J20+1</f>
        <v>40508</v>
      </c>
      <c r="M20" s="9"/>
      <c r="N20" s="39">
        <f>L20+1</f>
        <v>40509</v>
      </c>
      <c r="O20" s="9"/>
    </row>
    <row r="21" spans="2:15" ht="15.75" x14ac:dyDescent="0.2">
      <c r="B21" s="17"/>
      <c r="C21" s="18">
        <f>SUMIFS(FluxoCaixa,DataComp,B20,TipoLancamento,"S")+O19</f>
        <v>0</v>
      </c>
      <c r="D21" s="17"/>
      <c r="E21" s="18">
        <f>SUMIFS(FluxoCaixa,DataComp,D20,TipoLancamento,"S")+C24</f>
        <v>0</v>
      </c>
      <c r="F21" s="17"/>
      <c r="G21" s="18">
        <f>SUMIFS(FluxoCaixa,DataComp,F20,TipoLancamento,"S")+E24</f>
        <v>0</v>
      </c>
      <c r="H21" s="17"/>
      <c r="I21" s="18">
        <f>SUMIFS(FluxoCaixa,DataComp,H20,TipoLancamento,"S")+G24</f>
        <v>0</v>
      </c>
      <c r="J21" s="17"/>
      <c r="K21" s="18">
        <f>SUMIFS(FluxoCaixa,DataComp,J20,TipoLancamento,"S")+I24</f>
        <v>0</v>
      </c>
      <c r="L21" s="17"/>
      <c r="M21" s="18">
        <f>SUMIFS(FluxoCaixa,DataComp,L20,TipoLancamento,"S")+K24</f>
        <v>0</v>
      </c>
      <c r="N21" s="17"/>
      <c r="O21" s="18">
        <f>SUMIFS(FluxoCaixa,DataComp,N20,TipoLancamento,"S")+M24</f>
        <v>0</v>
      </c>
    </row>
    <row r="22" spans="2:15" ht="15.75" x14ac:dyDescent="0.2">
      <c r="B22" s="17"/>
      <c r="C22" s="18">
        <f>SUMIFS(FluxoCaixa,DataComp,B20,TipoLancamento,"C")</f>
        <v>0</v>
      </c>
      <c r="D22" s="16"/>
      <c r="E22" s="18">
        <f>SUMIFS(FluxoCaixa,DataComp,D20,TipoLancamento,"C")</f>
        <v>0</v>
      </c>
      <c r="F22" s="16"/>
      <c r="G22" s="18">
        <f>SUMIFS(FluxoCaixa,DataComp,F20,TipoLancamento,"C")</f>
        <v>0</v>
      </c>
      <c r="H22" s="16"/>
      <c r="I22" s="18">
        <f>SUMIFS(FluxoCaixa,DataComp,H20,TipoLancamento,"C")</f>
        <v>0</v>
      </c>
      <c r="J22" s="16"/>
      <c r="K22" s="18">
        <f>SUMIFS(FluxoCaixa,DataComp,J20,TipoLancamento,"C")</f>
        <v>0</v>
      </c>
      <c r="L22" s="16"/>
      <c r="M22" s="18">
        <f>SUMIFS(FluxoCaixa,DataComp,L20,TipoLancamento,"C")</f>
        <v>0</v>
      </c>
      <c r="N22" s="16"/>
      <c r="O22" s="18">
        <f>SUMIFS(FluxoCaixa,DataComp,N20,TipoLancamento,"C")</f>
        <v>0</v>
      </c>
    </row>
    <row r="23" spans="2:15" ht="15.75" x14ac:dyDescent="0.2">
      <c r="B23" s="17"/>
      <c r="C23" s="18">
        <f>SUMIFS(FluxoCaixa,DataComp,B20,TipoLancamento,"D")</f>
        <v>0</v>
      </c>
      <c r="D23" s="16"/>
      <c r="E23" s="18">
        <f>SUMIFS(FluxoCaixa,DataComp,D20,TipoLancamento,"D")</f>
        <v>0</v>
      </c>
      <c r="F23" s="16"/>
      <c r="G23" s="18">
        <f>SUMIFS(FluxoCaixa,DataComp,F20,TipoLancamento,"D")</f>
        <v>0</v>
      </c>
      <c r="H23" s="16"/>
      <c r="I23" s="18">
        <f>SUMIFS(FluxoCaixa,DataComp,H20,TipoLancamento,"D")</f>
        <v>0</v>
      </c>
      <c r="J23" s="16"/>
      <c r="K23" s="18">
        <f>SUMIFS(FluxoCaixa,DataComp,J20,TipoLancamento,"D")</f>
        <v>0</v>
      </c>
      <c r="L23" s="16"/>
      <c r="M23" s="18">
        <f>SUMIFS(FluxoCaixa,DataComp,L20,TipoLancamento,"D")</f>
        <v>0</v>
      </c>
      <c r="N23" s="16"/>
      <c r="O23" s="18">
        <f>SUMIFS(FluxoCaixa,DataComp,N20,TipoLancamento,"D")</f>
        <v>0</v>
      </c>
    </row>
    <row r="24" spans="2:15" ht="15.75" x14ac:dyDescent="0.2">
      <c r="B24" s="19"/>
      <c r="C24" s="20">
        <f>SUM(C21:C23)</f>
        <v>0</v>
      </c>
      <c r="D24" s="15"/>
      <c r="E24" s="20">
        <f>SUM(E21:E23)</f>
        <v>0</v>
      </c>
      <c r="F24" s="15"/>
      <c r="G24" s="20">
        <f>SUM(G21:G23)</f>
        <v>0</v>
      </c>
      <c r="H24" s="15"/>
      <c r="I24" s="20">
        <f>SUM(I21:I23)</f>
        <v>0</v>
      </c>
      <c r="J24" s="15"/>
      <c r="K24" s="20">
        <f>SUM(K21:K23)</f>
        <v>0</v>
      </c>
      <c r="L24" s="15"/>
      <c r="M24" s="20">
        <f>SUM(M21:M23)</f>
        <v>0</v>
      </c>
      <c r="N24" s="15"/>
      <c r="O24" s="20">
        <f>SUM(O21:O23)</f>
        <v>0</v>
      </c>
    </row>
    <row r="25" spans="2:15" ht="17.25" x14ac:dyDescent="0.2">
      <c r="B25" s="39">
        <f>N20+1</f>
        <v>40510</v>
      </c>
      <c r="C25" s="9"/>
      <c r="D25" s="39">
        <f>B25+1</f>
        <v>40511</v>
      </c>
      <c r="E25" s="9"/>
      <c r="F25" s="39">
        <f>D25+1</f>
        <v>40512</v>
      </c>
      <c r="G25" s="9"/>
      <c r="H25" s="39">
        <f>F25+1</f>
        <v>40513</v>
      </c>
      <c r="I25" s="9"/>
      <c r="J25" s="39">
        <f>H25+1</f>
        <v>40514</v>
      </c>
      <c r="K25" s="9"/>
      <c r="L25" s="39">
        <f>J25+1</f>
        <v>40515</v>
      </c>
      <c r="M25" s="9"/>
      <c r="N25" s="39">
        <f>L25+1</f>
        <v>40516</v>
      </c>
      <c r="O25" s="9"/>
    </row>
    <row r="26" spans="2:15" ht="15.75" x14ac:dyDescent="0.2">
      <c r="B26" s="17"/>
      <c r="C26" s="18">
        <f>SUMIFS(FluxoCaixa,DataComp,B25,TipoLancamento,"S")+O24</f>
        <v>0</v>
      </c>
      <c r="D26" s="17"/>
      <c r="E26" s="18">
        <f>SUMIFS(FluxoCaixa,DataComp,D25,TipoLancamento,"S")+C29</f>
        <v>0</v>
      </c>
      <c r="F26" s="17"/>
      <c r="G26" s="18">
        <f>SUMIFS(FluxoCaixa,DataComp,F25,TipoLancamento,"S")+E29</f>
        <v>0</v>
      </c>
      <c r="H26" s="17"/>
      <c r="I26" s="18">
        <f>SUMIFS(FluxoCaixa,DataComp,H25,TipoLancamento,"S")+G29</f>
        <v>0</v>
      </c>
      <c r="J26" s="17"/>
      <c r="K26" s="18">
        <f>SUMIFS(FluxoCaixa,DataComp,J25,TipoLancamento,"S")+I29</f>
        <v>0</v>
      </c>
      <c r="L26" s="17"/>
      <c r="M26" s="18">
        <f>SUMIFS(FluxoCaixa,DataComp,L25,TipoLancamento,"S")+K29</f>
        <v>0</v>
      </c>
      <c r="N26" s="17"/>
      <c r="O26" s="18">
        <f>SUMIFS(FluxoCaixa,DataComp,N25,TipoLancamento,"S")+M29</f>
        <v>0</v>
      </c>
    </row>
    <row r="27" spans="2:15" ht="15.75" x14ac:dyDescent="0.2">
      <c r="B27" s="17"/>
      <c r="C27" s="18">
        <f>SUMIFS(FluxoCaixa,DataComp,B25,TipoLancamento,"C")</f>
        <v>0</v>
      </c>
      <c r="D27" s="16"/>
      <c r="E27" s="18">
        <f>SUMIFS(FluxoCaixa,DataComp,D25,TipoLancamento,"C")</f>
        <v>0</v>
      </c>
      <c r="F27" s="16"/>
      <c r="G27" s="18">
        <f>SUMIFS(FluxoCaixa,DataComp,F25,TipoLancamento,"C")</f>
        <v>0</v>
      </c>
      <c r="H27" s="16"/>
      <c r="I27" s="18">
        <f>SUMIFS(FluxoCaixa,DataComp,H25,TipoLancamento,"C")</f>
        <v>0</v>
      </c>
      <c r="J27" s="16"/>
      <c r="K27" s="18">
        <f>SUMIFS(FluxoCaixa,DataComp,J25,TipoLancamento,"C")</f>
        <v>0</v>
      </c>
      <c r="L27" s="16"/>
      <c r="M27" s="18">
        <f>SUMIFS(FluxoCaixa,DataComp,L25,TipoLancamento,"C")</f>
        <v>0</v>
      </c>
      <c r="N27" s="16"/>
      <c r="O27" s="18">
        <f>SUMIFS(FluxoCaixa,DataComp,N25,TipoLancamento,"C")</f>
        <v>0</v>
      </c>
    </row>
    <row r="28" spans="2:15" ht="15.75" x14ac:dyDescent="0.2">
      <c r="B28" s="17"/>
      <c r="C28" s="18">
        <f>SUMIFS(FluxoCaixa,DataComp,B25,TipoLancamento,"D")</f>
        <v>0</v>
      </c>
      <c r="D28" s="16"/>
      <c r="E28" s="18">
        <f>SUMIFS(FluxoCaixa,DataComp,D25,TipoLancamento,"D")</f>
        <v>0</v>
      </c>
      <c r="F28" s="16"/>
      <c r="G28" s="18">
        <f>SUMIFS(FluxoCaixa,DataComp,F25,TipoLancamento,"D")</f>
        <v>0</v>
      </c>
      <c r="H28" s="16"/>
      <c r="I28" s="18">
        <f>SUMIFS(FluxoCaixa,DataComp,H25,TipoLancamento,"D")</f>
        <v>0</v>
      </c>
      <c r="J28" s="16"/>
      <c r="K28" s="18">
        <f>SUMIFS(FluxoCaixa,DataComp,J25,TipoLancamento,"D")</f>
        <v>0</v>
      </c>
      <c r="L28" s="16"/>
      <c r="M28" s="18">
        <f>SUMIFS(FluxoCaixa,DataComp,L25,TipoLancamento,"D")</f>
        <v>0</v>
      </c>
      <c r="N28" s="16"/>
      <c r="O28" s="18">
        <f>SUMIFS(FluxoCaixa,DataComp,N25,TipoLancamento,"D")</f>
        <v>0</v>
      </c>
    </row>
    <row r="29" spans="2:15" ht="15.75" x14ac:dyDescent="0.2">
      <c r="B29" s="19"/>
      <c r="C29" s="20">
        <f>SUM(C26:C28)</f>
        <v>0</v>
      </c>
      <c r="D29" s="15"/>
      <c r="E29" s="20">
        <f>SUM(E26:E28)</f>
        <v>0</v>
      </c>
      <c r="F29" s="15"/>
      <c r="G29" s="20">
        <f>SUM(G26:G28)</f>
        <v>0</v>
      </c>
      <c r="H29" s="15"/>
      <c r="I29" s="20">
        <f>SUM(I26:I28)</f>
        <v>0</v>
      </c>
      <c r="J29" s="15"/>
      <c r="K29" s="20">
        <f>SUM(K26:K28)</f>
        <v>0</v>
      </c>
      <c r="L29" s="15"/>
      <c r="M29" s="20">
        <f>SUM(M26:M28)</f>
        <v>0</v>
      </c>
      <c r="N29" s="15"/>
      <c r="O29" s="20">
        <f>SUM(O26:O28)</f>
        <v>0</v>
      </c>
    </row>
    <row r="30" spans="2:15" ht="17.25" x14ac:dyDescent="0.2">
      <c r="B30" s="39">
        <f>N25+1</f>
        <v>40517</v>
      </c>
      <c r="C30" s="9"/>
      <c r="D30" s="39">
        <f>B30+1</f>
        <v>40518</v>
      </c>
      <c r="E30" s="9"/>
      <c r="F30" s="39">
        <f>D30+1</f>
        <v>40519</v>
      </c>
      <c r="G30" s="9"/>
      <c r="H30" s="39">
        <f>F30+1</f>
        <v>40520</v>
      </c>
      <c r="I30" s="9"/>
      <c r="J30" s="39">
        <f>H30+1</f>
        <v>40521</v>
      </c>
      <c r="K30" s="9"/>
      <c r="L30" s="39">
        <f>J30+1</f>
        <v>40522</v>
      </c>
      <c r="M30" s="9"/>
      <c r="N30" s="39">
        <f>L30+1</f>
        <v>40523</v>
      </c>
      <c r="O30" s="9"/>
    </row>
    <row r="31" spans="2:15" ht="15.75" x14ac:dyDescent="0.2">
      <c r="B31" s="17"/>
      <c r="C31" s="18">
        <f>SUMIFS(FluxoCaixa,DataComp,B30,TipoLancamento,"S")+O29</f>
        <v>0</v>
      </c>
      <c r="D31" s="17"/>
      <c r="E31" s="18">
        <f>SUMIFS(FluxoCaixa,DataComp,D30,TipoLancamento,"S")+C34</f>
        <v>0</v>
      </c>
      <c r="F31" s="17"/>
      <c r="G31" s="18">
        <f>SUMIFS(FluxoCaixa,DataComp,F30,TipoLancamento,"S")+E34</f>
        <v>0</v>
      </c>
      <c r="H31" s="17"/>
      <c r="I31" s="18">
        <f>SUMIFS(FluxoCaixa,DataComp,H30,TipoLancamento,"S")+G34</f>
        <v>0</v>
      </c>
      <c r="J31" s="17"/>
      <c r="K31" s="18">
        <f>SUMIFS(FluxoCaixa,DataComp,J30,TipoLancamento,"S")+I34</f>
        <v>0</v>
      </c>
      <c r="L31" s="17"/>
      <c r="M31" s="18">
        <f>SUMIFS(FluxoCaixa,DataComp,L30,TipoLancamento,"S")+K34</f>
        <v>0</v>
      </c>
      <c r="N31" s="17"/>
      <c r="O31" s="18">
        <f>SUMIFS(FluxoCaixa,DataComp,N30,TipoLancamento,"S")+M34</f>
        <v>0</v>
      </c>
    </row>
    <row r="32" spans="2:15" ht="15.75" x14ac:dyDescent="0.2">
      <c r="B32" s="17"/>
      <c r="C32" s="18">
        <f>SUMIFS(FluxoCaixa,DataComp,B30,TipoLancamento,"C")</f>
        <v>0</v>
      </c>
      <c r="D32" s="16"/>
      <c r="E32" s="18">
        <f>SUMIFS(FluxoCaixa,DataComp,D30,TipoLancamento,"C")</f>
        <v>0</v>
      </c>
      <c r="F32" s="16"/>
      <c r="G32" s="18">
        <f>SUMIFS(FluxoCaixa,DataComp,F30,TipoLancamento,"C")</f>
        <v>0</v>
      </c>
      <c r="H32" s="16"/>
      <c r="I32" s="18">
        <f>SUMIFS(FluxoCaixa,DataComp,H30,TipoLancamento,"C")</f>
        <v>0</v>
      </c>
      <c r="J32" s="16"/>
      <c r="K32" s="18">
        <f>SUMIFS(FluxoCaixa,DataComp,J30,TipoLancamento,"C")</f>
        <v>0</v>
      </c>
      <c r="L32" s="16"/>
      <c r="M32" s="18">
        <f>SUMIFS(FluxoCaixa,DataComp,L30,TipoLancamento,"C")</f>
        <v>0</v>
      </c>
      <c r="N32" s="16"/>
      <c r="O32" s="18">
        <f>SUMIFS(FluxoCaixa,DataComp,N30,TipoLancamento,"C")</f>
        <v>0</v>
      </c>
    </row>
    <row r="33" spans="2:15" ht="15.75" x14ac:dyDescent="0.2">
      <c r="B33" s="17"/>
      <c r="C33" s="18">
        <f>SUMIFS(FluxoCaixa,DataComp,B30,TipoLancamento,"D")</f>
        <v>0</v>
      </c>
      <c r="D33" s="16"/>
      <c r="E33" s="18">
        <f>SUMIFS(FluxoCaixa,DataComp,D30,TipoLancamento,"D")</f>
        <v>0</v>
      </c>
      <c r="F33" s="16"/>
      <c r="G33" s="18">
        <f>SUMIFS(FluxoCaixa,DataComp,F30,TipoLancamento,"D")</f>
        <v>0</v>
      </c>
      <c r="H33" s="16"/>
      <c r="I33" s="18">
        <f>SUMIFS(FluxoCaixa,DataComp,H30,TipoLancamento,"D")</f>
        <v>0</v>
      </c>
      <c r="J33" s="16"/>
      <c r="K33" s="18">
        <f>SUMIFS(FluxoCaixa,DataComp,J30,TipoLancamento,"D")</f>
        <v>0</v>
      </c>
      <c r="L33" s="16"/>
      <c r="M33" s="18">
        <f>SUMIFS(FluxoCaixa,DataComp,L30,TipoLancamento,"D")</f>
        <v>0</v>
      </c>
      <c r="N33" s="16"/>
      <c r="O33" s="18">
        <f>SUMIFS(FluxoCaixa,DataComp,N30,TipoLancamento,"D")</f>
        <v>0</v>
      </c>
    </row>
    <row r="34" spans="2:15" ht="15.75" x14ac:dyDescent="0.2">
      <c r="B34" s="19"/>
      <c r="C34" s="20">
        <f>SUM(C31:C33)</f>
        <v>0</v>
      </c>
      <c r="D34" s="15"/>
      <c r="E34" s="20">
        <f>SUM(E31:E33)</f>
        <v>0</v>
      </c>
      <c r="F34" s="15"/>
      <c r="G34" s="20">
        <f>SUM(G31:G33)</f>
        <v>0</v>
      </c>
      <c r="H34" s="15"/>
      <c r="I34" s="20">
        <f>SUM(I31:I33)</f>
        <v>0</v>
      </c>
      <c r="J34" s="15"/>
      <c r="K34" s="20">
        <f>SUM(K31:K33)</f>
        <v>0</v>
      </c>
      <c r="L34" s="15"/>
      <c r="M34" s="20">
        <f>SUM(M31:M33)</f>
        <v>0</v>
      </c>
      <c r="N34" s="15"/>
      <c r="O34" s="20">
        <f>SUM(O31:O33)</f>
        <v>0</v>
      </c>
    </row>
    <row r="35" spans="2:15" ht="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5" x14ac:dyDescent="0.2">
      <c r="B36" s="5"/>
      <c r="C36" s="5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7"/>
    </row>
    <row r="37" spans="2:15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 formatCells="0" formatColumns="0" formatRows="0" insertColumns="0" insertRows="0" insertHyperlinks="0" deleteColumns="0" deleteRows="0"/>
  <mergeCells count="9">
    <mergeCell ref="B2:O2"/>
    <mergeCell ref="D36:N36"/>
    <mergeCell ref="B4:C4"/>
    <mergeCell ref="D4:E4"/>
    <mergeCell ref="F4:G4"/>
    <mergeCell ref="H4:I4"/>
    <mergeCell ref="J4:K4"/>
    <mergeCell ref="L4:M4"/>
    <mergeCell ref="N4:O4"/>
  </mergeCells>
  <phoneticPr fontId="1" type="noConversion"/>
  <conditionalFormatting sqref="M13:M14 L12:L15 O13:O14 J10 H10 F10 D10 B10 B5 D5 F5 H5 J5 L5 N5 B15 D15 F15 H15 J15 N12:N15 N25 B20 D20 F20 H20 J20 L20 N20 B25 D25 F25 H25 J25 L25 L10:O10">
    <cfRule type="timePeriod" dxfId="152" priority="157" stopIfTrue="1" timePeriod="today">
      <formula>FLOOR(B5,1)=TODAY()</formula>
    </cfRule>
  </conditionalFormatting>
  <conditionalFormatting sqref="E6:E9">
    <cfRule type="cellIs" dxfId="151" priority="151" operator="lessThan">
      <formula>0</formula>
    </cfRule>
    <cfRule type="cellIs" dxfId="150" priority="152" operator="greaterThan">
      <formula>0</formula>
    </cfRule>
  </conditionalFormatting>
  <conditionalFormatting sqref="G6:G9">
    <cfRule type="cellIs" dxfId="149" priority="149" operator="lessThan">
      <formula>0</formula>
    </cfRule>
    <cfRule type="cellIs" dxfId="148" priority="150" operator="greaterThan">
      <formula>0</formula>
    </cfRule>
  </conditionalFormatting>
  <conditionalFormatting sqref="I6:I9">
    <cfRule type="cellIs" dxfId="147" priority="147" operator="lessThan">
      <formula>0</formula>
    </cfRule>
    <cfRule type="cellIs" dxfId="146" priority="148" operator="greaterThan">
      <formula>0</formula>
    </cfRule>
  </conditionalFormatting>
  <conditionalFormatting sqref="K6:K9">
    <cfRule type="cellIs" dxfId="145" priority="145" operator="lessThan">
      <formula>0</formula>
    </cfRule>
    <cfRule type="cellIs" dxfId="144" priority="146" operator="greaterThan">
      <formula>0</formula>
    </cfRule>
  </conditionalFormatting>
  <conditionalFormatting sqref="M6:M9">
    <cfRule type="cellIs" dxfId="143" priority="143" operator="lessThan">
      <formula>0</formula>
    </cfRule>
    <cfRule type="cellIs" dxfId="142" priority="144" operator="greaterThan">
      <formula>0</formula>
    </cfRule>
  </conditionalFormatting>
  <conditionalFormatting sqref="O6:O9">
    <cfRule type="cellIs" dxfId="141" priority="141" operator="lessThan">
      <formula>0</formula>
    </cfRule>
    <cfRule type="cellIs" dxfId="140" priority="142" operator="greaterThan">
      <formula>0</formula>
    </cfRule>
  </conditionalFormatting>
  <conditionalFormatting sqref="C6:C9">
    <cfRule type="cellIs" dxfId="139" priority="139" operator="lessThan">
      <formula>0</formula>
    </cfRule>
    <cfRule type="cellIs" dxfId="138" priority="140" operator="greaterThan">
      <formula>0</formula>
    </cfRule>
  </conditionalFormatting>
  <conditionalFormatting sqref="E11:E14">
    <cfRule type="cellIs" dxfId="137" priority="137" operator="lessThan">
      <formula>0</formula>
    </cfRule>
    <cfRule type="cellIs" dxfId="136" priority="138" operator="greaterThan">
      <formula>0</formula>
    </cfRule>
  </conditionalFormatting>
  <conditionalFormatting sqref="G11:G14">
    <cfRule type="cellIs" dxfId="135" priority="135" operator="lessThan">
      <formula>0</formula>
    </cfRule>
    <cfRule type="cellIs" dxfId="134" priority="136" operator="greaterThan">
      <formula>0</formula>
    </cfRule>
  </conditionalFormatting>
  <conditionalFormatting sqref="I11:I14">
    <cfRule type="cellIs" dxfId="133" priority="133" operator="lessThan">
      <formula>0</formula>
    </cfRule>
    <cfRule type="cellIs" dxfId="132" priority="134" operator="greaterThan">
      <formula>0</formula>
    </cfRule>
  </conditionalFormatting>
  <conditionalFormatting sqref="K11:K14">
    <cfRule type="cellIs" dxfId="131" priority="131" operator="lessThan">
      <formula>0</formula>
    </cfRule>
    <cfRule type="cellIs" dxfId="130" priority="132" operator="greaterThan">
      <formula>0</formula>
    </cfRule>
  </conditionalFormatting>
  <conditionalFormatting sqref="M11:M14">
    <cfRule type="cellIs" dxfId="129" priority="129" operator="lessThan">
      <formula>0</formula>
    </cfRule>
    <cfRule type="cellIs" dxfId="128" priority="130" operator="greaterThan">
      <formula>0</formula>
    </cfRule>
  </conditionalFormatting>
  <conditionalFormatting sqref="O11:O14">
    <cfRule type="cellIs" dxfId="127" priority="127" operator="lessThan">
      <formula>0</formula>
    </cfRule>
    <cfRule type="cellIs" dxfId="126" priority="128" operator="greaterThan">
      <formula>0</formula>
    </cfRule>
  </conditionalFormatting>
  <conditionalFormatting sqref="C11:C14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M18:M19 L17:L19 O18:O19 N17:N19">
    <cfRule type="timePeriod" dxfId="123" priority="124" stopIfTrue="1" timePeriod="today">
      <formula>FLOOR(L17,1)=TODAY()</formula>
    </cfRule>
  </conditionalFormatting>
  <conditionalFormatting sqref="E16:E19">
    <cfRule type="cellIs" dxfId="122" priority="122" operator="lessThan">
      <formula>0</formula>
    </cfRule>
    <cfRule type="cellIs" dxfId="121" priority="123" operator="greaterThan">
      <formula>0</formula>
    </cfRule>
  </conditionalFormatting>
  <conditionalFormatting sqref="G16:G19">
    <cfRule type="cellIs" dxfId="120" priority="120" operator="lessThan">
      <formula>0</formula>
    </cfRule>
    <cfRule type="cellIs" dxfId="119" priority="121" operator="greaterThan">
      <formula>0</formula>
    </cfRule>
  </conditionalFormatting>
  <conditionalFormatting sqref="I16:I19">
    <cfRule type="cellIs" dxfId="118" priority="118" operator="lessThan">
      <formula>0</formula>
    </cfRule>
    <cfRule type="cellIs" dxfId="117" priority="119" operator="greaterThan">
      <formula>0</formula>
    </cfRule>
  </conditionalFormatting>
  <conditionalFormatting sqref="K16:K19">
    <cfRule type="cellIs" dxfId="116" priority="116" operator="lessThan">
      <formula>0</formula>
    </cfRule>
    <cfRule type="cellIs" dxfId="115" priority="117" operator="greaterThan">
      <formula>0</formula>
    </cfRule>
  </conditionalFormatting>
  <conditionalFormatting sqref="M16:M19">
    <cfRule type="cellIs" dxfId="114" priority="114" operator="lessThan">
      <formula>0</formula>
    </cfRule>
    <cfRule type="cellIs" dxfId="113" priority="115" operator="greaterThan">
      <formula>0</formula>
    </cfRule>
  </conditionalFormatting>
  <conditionalFormatting sqref="O16:O19">
    <cfRule type="cellIs" dxfId="112" priority="112" operator="lessThan">
      <formula>0</formula>
    </cfRule>
    <cfRule type="cellIs" dxfId="111" priority="113" operator="greaterThan">
      <formula>0</formula>
    </cfRule>
  </conditionalFormatting>
  <conditionalFormatting sqref="C16:C19">
    <cfRule type="cellIs" dxfId="110" priority="110" operator="lessThan">
      <formula>0</formula>
    </cfRule>
    <cfRule type="cellIs" dxfId="109" priority="111" operator="greaterThan">
      <formula>0</formula>
    </cfRule>
  </conditionalFormatting>
  <conditionalFormatting sqref="M23:M24 L22:L24 O23:O24 N22:N24">
    <cfRule type="timePeriod" dxfId="108" priority="109" stopIfTrue="1" timePeriod="today">
      <formula>FLOOR(L22,1)=TODAY()</formula>
    </cfRule>
  </conditionalFormatting>
  <conditionalFormatting sqref="E21:E24">
    <cfRule type="cellIs" dxfId="107" priority="107" operator="lessThan">
      <formula>0</formula>
    </cfRule>
    <cfRule type="cellIs" dxfId="106" priority="108" operator="greaterThan">
      <formula>0</formula>
    </cfRule>
  </conditionalFormatting>
  <conditionalFormatting sqref="G21:G24">
    <cfRule type="cellIs" dxfId="105" priority="105" operator="lessThan">
      <formula>0</formula>
    </cfRule>
    <cfRule type="cellIs" dxfId="104" priority="106" operator="greaterThan">
      <formula>0</formula>
    </cfRule>
  </conditionalFormatting>
  <conditionalFormatting sqref="I21:I24">
    <cfRule type="cellIs" dxfId="103" priority="103" operator="lessThan">
      <formula>0</formula>
    </cfRule>
    <cfRule type="cellIs" dxfId="102" priority="104" operator="greaterThan">
      <formula>0</formula>
    </cfRule>
  </conditionalFormatting>
  <conditionalFormatting sqref="K21:K24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M21:M24">
    <cfRule type="cellIs" dxfId="99" priority="99" operator="lessThan">
      <formula>0</formula>
    </cfRule>
    <cfRule type="cellIs" dxfId="98" priority="100" operator="greaterThan">
      <formula>0</formula>
    </cfRule>
  </conditionalFormatting>
  <conditionalFormatting sqref="O21:O24">
    <cfRule type="cellIs" dxfId="97" priority="97" operator="lessThan">
      <formula>0</formula>
    </cfRule>
    <cfRule type="cellIs" dxfId="96" priority="98" operator="greaterThan">
      <formula>0</formula>
    </cfRule>
  </conditionalFormatting>
  <conditionalFormatting sqref="C21:C24">
    <cfRule type="cellIs" dxfId="95" priority="95" operator="lessThan">
      <formula>0</formula>
    </cfRule>
    <cfRule type="cellIs" dxfId="94" priority="96" operator="greaterThan">
      <formula>0</formula>
    </cfRule>
  </conditionalFormatting>
  <conditionalFormatting sqref="M28:M29 L27:L29 O28:O29 N27:N29">
    <cfRule type="timePeriod" dxfId="93" priority="94" stopIfTrue="1" timePeriod="today">
      <formula>FLOOR(L27,1)=TODAY()</formula>
    </cfRule>
  </conditionalFormatting>
  <conditionalFormatting sqref="E26:E29">
    <cfRule type="cellIs" dxfId="92" priority="92" operator="lessThan">
      <formula>0</formula>
    </cfRule>
    <cfRule type="cellIs" dxfId="91" priority="93" operator="greaterThan">
      <formula>0</formula>
    </cfRule>
  </conditionalFormatting>
  <conditionalFormatting sqref="G26:G29">
    <cfRule type="cellIs" dxfId="90" priority="90" operator="lessThan">
      <formula>0</formula>
    </cfRule>
    <cfRule type="cellIs" dxfId="89" priority="91" operator="greaterThan">
      <formula>0</formula>
    </cfRule>
  </conditionalFormatting>
  <conditionalFormatting sqref="I26:I29">
    <cfRule type="cellIs" dxfId="88" priority="88" operator="lessThan">
      <formula>0</formula>
    </cfRule>
    <cfRule type="cellIs" dxfId="87" priority="89" operator="greaterThan">
      <formula>0</formula>
    </cfRule>
  </conditionalFormatting>
  <conditionalFormatting sqref="K26:K29">
    <cfRule type="cellIs" dxfId="86" priority="86" operator="lessThan">
      <formula>0</formula>
    </cfRule>
    <cfRule type="cellIs" dxfId="85" priority="87" operator="greaterThan">
      <formula>0</formula>
    </cfRule>
  </conditionalFormatting>
  <conditionalFormatting sqref="M26:M29">
    <cfRule type="cellIs" dxfId="84" priority="84" operator="lessThan">
      <formula>0</formula>
    </cfRule>
    <cfRule type="cellIs" dxfId="83" priority="85" operator="greaterThan">
      <formula>0</formula>
    </cfRule>
  </conditionalFormatting>
  <conditionalFormatting sqref="O26:O29">
    <cfRule type="cellIs" dxfId="82" priority="82" operator="lessThan">
      <formula>0</formula>
    </cfRule>
    <cfRule type="cellIs" dxfId="81" priority="83" operator="greaterThan">
      <formula>0</formula>
    </cfRule>
  </conditionalFormatting>
  <conditionalFormatting sqref="C26:C29">
    <cfRule type="cellIs" dxfId="80" priority="80" operator="lessThan">
      <formula>0</formula>
    </cfRule>
    <cfRule type="cellIs" dxfId="79" priority="81" operator="greaterThan">
      <formula>0</formula>
    </cfRule>
  </conditionalFormatting>
  <conditionalFormatting sqref="E11:E14 E16:E19 E21:E24 E26:E29">
    <cfRule type="cellIs" dxfId="78" priority="78" operator="lessThan">
      <formula>0</formula>
    </cfRule>
    <cfRule type="cellIs" dxfId="77" priority="79" operator="greaterThan">
      <formula>0</formula>
    </cfRule>
  </conditionalFormatting>
  <conditionalFormatting sqref="G11:G14 G16:G19 G21:G24 G26:G29">
    <cfRule type="cellIs" dxfId="76" priority="76" operator="lessThan">
      <formula>0</formula>
    </cfRule>
    <cfRule type="cellIs" dxfId="75" priority="77" operator="greaterThan">
      <formula>0</formula>
    </cfRule>
  </conditionalFormatting>
  <conditionalFormatting sqref="I11:I14 I16:I19 I21:I24 I26:I29">
    <cfRule type="cellIs" dxfId="74" priority="74" operator="lessThan">
      <formula>0</formula>
    </cfRule>
    <cfRule type="cellIs" dxfId="73" priority="75" operator="greaterThan">
      <formula>0</formula>
    </cfRule>
  </conditionalFormatting>
  <conditionalFormatting sqref="K11:K14 K16:K19 K21:K24 K26:K29">
    <cfRule type="cellIs" dxfId="72" priority="72" operator="lessThan">
      <formula>0</formula>
    </cfRule>
    <cfRule type="cellIs" dxfId="71" priority="73" operator="greaterThan">
      <formula>0</formula>
    </cfRule>
  </conditionalFormatting>
  <conditionalFormatting sqref="M11:M14 M16:M19 M21:M24 M26:M29">
    <cfRule type="cellIs" dxfId="70" priority="70" operator="lessThan">
      <formula>0</formula>
    </cfRule>
    <cfRule type="cellIs" dxfId="69" priority="71" operator="greaterThan">
      <formula>0</formula>
    </cfRule>
  </conditionalFormatting>
  <conditionalFormatting sqref="O11:O14 O16:O19 O21:O24 O26:O29">
    <cfRule type="cellIs" dxfId="68" priority="68" operator="lessThan">
      <formula>0</formula>
    </cfRule>
    <cfRule type="cellIs" dxfId="67" priority="69" operator="greaterThan">
      <formula>0</formula>
    </cfRule>
  </conditionalFormatting>
  <conditionalFormatting sqref="C11:C14 C16:C19 C21:C24 C26:C29">
    <cfRule type="cellIs" dxfId="66" priority="66" operator="lessThan">
      <formula>0</formula>
    </cfRule>
    <cfRule type="cellIs" dxfId="65" priority="67" operator="greaterThan">
      <formula>0</formula>
    </cfRule>
  </conditionalFormatting>
  <conditionalFormatting sqref="E11:E14 E16:E19 E21:E24 E26:E29">
    <cfRule type="cellIs" dxfId="64" priority="64" operator="lessThan">
      <formula>0</formula>
    </cfRule>
    <cfRule type="cellIs" dxfId="63" priority="65" operator="greaterThan">
      <formula>0</formula>
    </cfRule>
  </conditionalFormatting>
  <conditionalFormatting sqref="G11:G14 G16:G19 G21:G24 G26:G29">
    <cfRule type="cellIs" dxfId="62" priority="62" operator="lessThan">
      <formula>0</formula>
    </cfRule>
    <cfRule type="cellIs" dxfId="61" priority="63" operator="greaterThan">
      <formula>0</formula>
    </cfRule>
  </conditionalFormatting>
  <conditionalFormatting sqref="I11:I14 I16:I19 I21:I24 I26:I29">
    <cfRule type="cellIs" dxfId="60" priority="60" operator="lessThan">
      <formula>0</formula>
    </cfRule>
    <cfRule type="cellIs" dxfId="59" priority="61" operator="greaterThan">
      <formula>0</formula>
    </cfRule>
  </conditionalFormatting>
  <conditionalFormatting sqref="K11:K14 K16:K19 K21:K24 K26:K29">
    <cfRule type="cellIs" dxfId="58" priority="58" operator="lessThan">
      <formula>0</formula>
    </cfRule>
    <cfRule type="cellIs" dxfId="57" priority="59" operator="greaterThan">
      <formula>0</formula>
    </cfRule>
  </conditionalFormatting>
  <conditionalFormatting sqref="M11:M14 M16:M19 M21:M24 M26:M29">
    <cfRule type="cellIs" dxfId="56" priority="56" operator="lessThan">
      <formula>0</formula>
    </cfRule>
    <cfRule type="cellIs" dxfId="55" priority="57" operator="greaterThan">
      <formula>0</formula>
    </cfRule>
  </conditionalFormatting>
  <conditionalFormatting sqref="O11:O14 O16:O19 O21:O24 O26:O29">
    <cfRule type="cellIs" dxfId="54" priority="54" operator="lessThan">
      <formula>0</formula>
    </cfRule>
    <cfRule type="cellIs" dxfId="53" priority="55" operator="greaterThan">
      <formula>0</formula>
    </cfRule>
  </conditionalFormatting>
  <conditionalFormatting sqref="C11:C14 C16:C19 C21:C24 C26:C29">
    <cfRule type="cellIs" dxfId="52" priority="52" operator="lessThan">
      <formula>0</formula>
    </cfRule>
    <cfRule type="cellIs" dxfId="51" priority="53" operator="greaterThan">
      <formula>0</formula>
    </cfRule>
  </conditionalFormatting>
  <conditionalFormatting sqref="C16 C21 C26">
    <cfRule type="cellIs" dxfId="50" priority="50" operator="lessThan">
      <formula>0</formula>
    </cfRule>
    <cfRule type="cellIs" dxfId="49" priority="51" operator="greaterThan">
      <formula>0</formula>
    </cfRule>
  </conditionalFormatting>
  <conditionalFormatting sqref="N30 B30 D30 F30 H30 J30 L30">
    <cfRule type="timePeriod" dxfId="48" priority="49" stopIfTrue="1" timePeriod="today">
      <formula>FLOOR(B30,1)=TODAY()</formula>
    </cfRule>
  </conditionalFormatting>
  <conditionalFormatting sqref="M33:M34 L32:L34 O33:O34 N32:N34">
    <cfRule type="timePeriod" dxfId="47" priority="48" stopIfTrue="1" timePeriod="today">
      <formula>FLOOR(L32,1)=TODAY()</formula>
    </cfRule>
  </conditionalFormatting>
  <conditionalFormatting sqref="E31:E34">
    <cfRule type="cellIs" dxfId="46" priority="46" operator="lessThan">
      <formula>0</formula>
    </cfRule>
    <cfRule type="cellIs" dxfId="45" priority="47" operator="greaterThan">
      <formula>0</formula>
    </cfRule>
  </conditionalFormatting>
  <conditionalFormatting sqref="G31:G34">
    <cfRule type="cellIs" dxfId="44" priority="44" operator="lessThan">
      <formula>0</formula>
    </cfRule>
    <cfRule type="cellIs" dxfId="43" priority="45" operator="greaterThan">
      <formula>0</formula>
    </cfRule>
  </conditionalFormatting>
  <conditionalFormatting sqref="I31:I34">
    <cfRule type="cellIs" dxfId="42" priority="42" operator="lessThan">
      <formula>0</formula>
    </cfRule>
    <cfRule type="cellIs" dxfId="41" priority="43" operator="greaterThan">
      <formula>0</formula>
    </cfRule>
  </conditionalFormatting>
  <conditionalFormatting sqref="K31:K34">
    <cfRule type="cellIs" dxfId="40" priority="40" operator="lessThan">
      <formula>0</formula>
    </cfRule>
    <cfRule type="cellIs" dxfId="39" priority="41" operator="greaterThan">
      <formula>0</formula>
    </cfRule>
  </conditionalFormatting>
  <conditionalFormatting sqref="M31:M34">
    <cfRule type="cellIs" dxfId="38" priority="38" operator="lessThan">
      <formula>0</formula>
    </cfRule>
    <cfRule type="cellIs" dxfId="37" priority="39" operator="greaterThan">
      <formula>0</formula>
    </cfRule>
  </conditionalFormatting>
  <conditionalFormatting sqref="O31:O34">
    <cfRule type="cellIs" dxfId="36" priority="36" operator="lessThan">
      <formula>0</formula>
    </cfRule>
    <cfRule type="cellIs" dxfId="35" priority="37" operator="greaterThan">
      <formula>0</formula>
    </cfRule>
  </conditionalFormatting>
  <conditionalFormatting sqref="C31:C34">
    <cfRule type="cellIs" dxfId="34" priority="34" operator="lessThan">
      <formula>0</formula>
    </cfRule>
    <cfRule type="cellIs" dxfId="33" priority="35" operator="greaterThan">
      <formula>0</formula>
    </cfRule>
  </conditionalFormatting>
  <conditionalFormatting sqref="E31:E34">
    <cfRule type="cellIs" dxfId="32" priority="32" operator="lessThan">
      <formula>0</formula>
    </cfRule>
    <cfRule type="cellIs" dxfId="31" priority="33" operator="greaterThan">
      <formula>0</formula>
    </cfRule>
  </conditionalFormatting>
  <conditionalFormatting sqref="G31:G34">
    <cfRule type="cellIs" dxfId="30" priority="30" operator="lessThan">
      <formula>0</formula>
    </cfRule>
    <cfRule type="cellIs" dxfId="29" priority="31" operator="greaterThan">
      <formula>0</formula>
    </cfRule>
  </conditionalFormatting>
  <conditionalFormatting sqref="I31:I34"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K31:K34">
    <cfRule type="cellIs" dxfId="26" priority="26" operator="lessThan">
      <formula>0</formula>
    </cfRule>
    <cfRule type="cellIs" dxfId="25" priority="27" operator="greaterThan">
      <formula>0</formula>
    </cfRule>
  </conditionalFormatting>
  <conditionalFormatting sqref="M31:M34">
    <cfRule type="cellIs" dxfId="24" priority="24" operator="lessThan">
      <formula>0</formula>
    </cfRule>
    <cfRule type="cellIs" dxfId="23" priority="25" operator="greaterThan">
      <formula>0</formula>
    </cfRule>
  </conditionalFormatting>
  <conditionalFormatting sqref="O31:O34">
    <cfRule type="cellIs" dxfId="22" priority="22" operator="lessThan">
      <formula>0</formula>
    </cfRule>
    <cfRule type="cellIs" dxfId="21" priority="23" operator="greaterThan">
      <formula>0</formula>
    </cfRule>
  </conditionalFormatting>
  <conditionalFormatting sqref="C31:C34">
    <cfRule type="cellIs" dxfId="20" priority="20" operator="lessThan">
      <formula>0</formula>
    </cfRule>
    <cfRule type="cellIs" dxfId="19" priority="21" operator="greaterThan">
      <formula>0</formula>
    </cfRule>
  </conditionalFormatting>
  <conditionalFormatting sqref="E31:E34">
    <cfRule type="cellIs" dxfId="18" priority="18" operator="lessThan">
      <formula>0</formula>
    </cfRule>
    <cfRule type="cellIs" dxfId="17" priority="19" operator="greaterThan">
      <formula>0</formula>
    </cfRule>
  </conditionalFormatting>
  <conditionalFormatting sqref="G31:G34">
    <cfRule type="cellIs" dxfId="16" priority="16" operator="lessThan">
      <formula>0</formula>
    </cfRule>
    <cfRule type="cellIs" dxfId="15" priority="17" operator="greaterThan">
      <formula>0</formula>
    </cfRule>
  </conditionalFormatting>
  <conditionalFormatting sqref="I31:I34"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K31:K34">
    <cfRule type="cellIs" dxfId="12" priority="12" operator="lessThan">
      <formula>0</formula>
    </cfRule>
    <cfRule type="cellIs" dxfId="11" priority="13" operator="greaterThan">
      <formula>0</formula>
    </cfRule>
  </conditionalFormatting>
  <conditionalFormatting sqref="M31:M34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O31:O34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C31:C34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C3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Q5">
    <cfRule type="timePeriod" dxfId="2" priority="3" stopIfTrue="1" timePeriod="today">
      <formula>FLOOR(Q5,1)=TODAY()</formula>
    </cfRule>
  </conditionalFormatting>
  <conditionalFormatting sqref="R6:R9">
    <cfRule type="cellIs" dxfId="1" priority="1" operator="lessThan">
      <formula>0</formula>
    </cfRule>
    <cfRule type="cellIs" dxfId="0" priority="2" operator="greaterThan">
      <formula>0</formula>
    </cfRule>
  </conditionalFormatting>
  <pageMargins left="0.5" right="0.5" top="0.75" bottom="0.75" header="0.5" footer="0.5"/>
  <pageSetup scale="59" orientation="landscape" horizontalDpi="300" verticalDpi="300" r:id="rId1"/>
  <headerFooter alignWithMargins="0"/>
  <customProperties>
    <customPr name="SheetChange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C21" sqref="C21"/>
    </sheetView>
  </sheetViews>
  <sheetFormatPr defaultRowHeight="12.75" x14ac:dyDescent="0.2"/>
  <cols>
    <col min="1" max="2" width="15.7109375" customWidth="1"/>
    <col min="3" max="3" width="23.5703125" bestFit="1" customWidth="1"/>
    <col min="4" max="4" width="5.7109375" customWidth="1"/>
    <col min="5" max="5" width="15.7109375" bestFit="1" customWidth="1"/>
    <col min="6" max="6" width="17.42578125" bestFit="1" customWidth="1"/>
    <col min="7" max="7" width="2.28515625" customWidth="1"/>
    <col min="8" max="8" width="4.5703125" bestFit="1" customWidth="1"/>
    <col min="9" max="10" width="9.42578125" bestFit="1" customWidth="1"/>
    <col min="11" max="11" width="11.7109375" customWidth="1"/>
    <col min="13" max="13" width="10.5703125" bestFit="1" customWidth="1"/>
    <col min="14" max="14" width="8.5703125" bestFit="1" customWidth="1"/>
  </cols>
  <sheetData>
    <row r="1" spans="1:15" ht="51" customHeight="1" x14ac:dyDescent="0.2">
      <c r="A1" s="21" t="s">
        <v>19</v>
      </c>
      <c r="B1" s="21" t="s">
        <v>18</v>
      </c>
      <c r="C1" s="22" t="s">
        <v>8</v>
      </c>
      <c r="D1" s="22" t="s">
        <v>13</v>
      </c>
      <c r="E1" s="21" t="s">
        <v>7</v>
      </c>
      <c r="F1" s="36" t="s">
        <v>35</v>
      </c>
      <c r="G1" s="11"/>
      <c r="H1" s="51" t="s">
        <v>12</v>
      </c>
      <c r="I1" s="52"/>
      <c r="J1" s="51" t="s">
        <v>45</v>
      </c>
      <c r="K1" s="52"/>
      <c r="L1" s="52"/>
      <c r="M1" s="40" t="s">
        <v>43</v>
      </c>
      <c r="N1" s="41" t="s">
        <v>44</v>
      </c>
      <c r="O1" s="41" t="s">
        <v>34</v>
      </c>
    </row>
    <row r="2" spans="1:15" x14ac:dyDescent="0.2">
      <c r="A2" s="29">
        <v>40544</v>
      </c>
      <c r="B2" s="29">
        <v>40544</v>
      </c>
      <c r="C2" s="24" t="s">
        <v>20</v>
      </c>
      <c r="D2" s="25" t="s">
        <v>9</v>
      </c>
      <c r="E2" s="26">
        <v>894.78</v>
      </c>
      <c r="F2" s="34">
        <f>E2</f>
        <v>894.78</v>
      </c>
      <c r="H2" s="13" t="s">
        <v>9</v>
      </c>
      <c r="I2" s="14" t="s">
        <v>14</v>
      </c>
      <c r="J2" s="49" t="s">
        <v>20</v>
      </c>
      <c r="K2" s="49"/>
      <c r="L2" s="49"/>
      <c r="M2" s="34">
        <f t="shared" ref="M2:M14" si="0">SUMIFS(FluxoCaixa,DescricaoConta,J2)</f>
        <v>894.78</v>
      </c>
      <c r="N2" s="34">
        <f t="shared" ref="N2:N14" si="1">IF(ISBLANK(DataLiquid),0,SUMIF(DescricaoConta,J2,FluxoCaixa))</f>
        <v>894.78</v>
      </c>
      <c r="O2" s="34">
        <f>M2-N2</f>
        <v>0</v>
      </c>
    </row>
    <row r="3" spans="1:15" x14ac:dyDescent="0.2">
      <c r="A3" s="29">
        <v>40544</v>
      </c>
      <c r="B3" s="29"/>
      <c r="C3" s="24" t="s">
        <v>21</v>
      </c>
      <c r="D3" s="25" t="s">
        <v>9</v>
      </c>
      <c r="E3" s="26">
        <v>315.83</v>
      </c>
      <c r="F3" s="34">
        <f>F2+E3</f>
        <v>1210.6099999999999</v>
      </c>
      <c r="H3" s="13" t="s">
        <v>10</v>
      </c>
      <c r="I3" s="14" t="s">
        <v>15</v>
      </c>
      <c r="J3" s="49" t="s">
        <v>21</v>
      </c>
      <c r="K3" s="49"/>
      <c r="L3" s="49"/>
      <c r="M3" s="34">
        <f t="shared" si="0"/>
        <v>315.83</v>
      </c>
      <c r="N3" s="34">
        <f t="shared" si="1"/>
        <v>0</v>
      </c>
      <c r="O3" s="34">
        <f t="shared" ref="O3:O14" si="2">M3-N3</f>
        <v>315.83</v>
      </c>
    </row>
    <row r="4" spans="1:15" x14ac:dyDescent="0.2">
      <c r="A4" s="29">
        <v>40548</v>
      </c>
      <c r="B4" s="29"/>
      <c r="C4" s="24" t="s">
        <v>31</v>
      </c>
      <c r="D4" s="25" t="s">
        <v>10</v>
      </c>
      <c r="E4" s="33">
        <v>776</v>
      </c>
      <c r="F4" s="34">
        <f t="shared" ref="F4:F15" si="3">F3+E4</f>
        <v>1986.61</v>
      </c>
      <c r="H4" s="13" t="s">
        <v>11</v>
      </c>
      <c r="I4" s="14" t="s">
        <v>16</v>
      </c>
      <c r="J4" s="49" t="s">
        <v>40</v>
      </c>
      <c r="K4" s="49"/>
      <c r="L4" s="49"/>
      <c r="M4" s="34">
        <f t="shared" si="0"/>
        <v>764</v>
      </c>
      <c r="N4" s="34">
        <f t="shared" si="1"/>
        <v>0</v>
      </c>
      <c r="O4" s="34">
        <f t="shared" si="2"/>
        <v>764</v>
      </c>
    </row>
    <row r="5" spans="1:15" x14ac:dyDescent="0.2">
      <c r="A5" s="29">
        <v>40548</v>
      </c>
      <c r="B5" s="29">
        <v>40548</v>
      </c>
      <c r="C5" s="24" t="s">
        <v>32</v>
      </c>
      <c r="D5" s="25" t="s">
        <v>10</v>
      </c>
      <c r="E5" s="33">
        <v>788</v>
      </c>
      <c r="F5" s="34">
        <f t="shared" si="3"/>
        <v>2774.6099999999997</v>
      </c>
      <c r="G5" s="34"/>
      <c r="H5" s="34"/>
      <c r="J5" s="49" t="s">
        <v>41</v>
      </c>
      <c r="K5" s="49"/>
      <c r="L5" s="49"/>
      <c r="M5" s="34">
        <f t="shared" si="0"/>
        <v>776</v>
      </c>
      <c r="N5" s="34">
        <f t="shared" si="1"/>
        <v>776</v>
      </c>
      <c r="O5" s="34">
        <f t="shared" si="2"/>
        <v>0</v>
      </c>
    </row>
    <row r="6" spans="1:15" x14ac:dyDescent="0.2">
      <c r="A6" s="29">
        <v>40552</v>
      </c>
      <c r="B6" s="29">
        <v>40552</v>
      </c>
      <c r="C6" s="24" t="s">
        <v>30</v>
      </c>
      <c r="D6" s="25" t="s">
        <v>10</v>
      </c>
      <c r="E6" s="33">
        <v>764</v>
      </c>
      <c r="F6" s="34">
        <f t="shared" si="3"/>
        <v>3538.6099999999997</v>
      </c>
      <c r="G6" s="34"/>
      <c r="H6" s="34"/>
      <c r="J6" s="49" t="s">
        <v>42</v>
      </c>
      <c r="K6" s="49"/>
      <c r="L6" s="49"/>
      <c r="M6" s="34">
        <f t="shared" si="0"/>
        <v>788</v>
      </c>
      <c r="N6" s="34">
        <f t="shared" si="1"/>
        <v>788</v>
      </c>
      <c r="O6" s="34">
        <f t="shared" si="2"/>
        <v>0</v>
      </c>
    </row>
    <row r="7" spans="1:15" x14ac:dyDescent="0.2">
      <c r="A7" s="30">
        <v>40553</v>
      </c>
      <c r="B7" s="30">
        <v>40553</v>
      </c>
      <c r="C7" s="24" t="s">
        <v>26</v>
      </c>
      <c r="D7" s="25" t="s">
        <v>11</v>
      </c>
      <c r="E7" s="12">
        <v>-137.30000000000001</v>
      </c>
      <c r="F7" s="34">
        <f t="shared" si="3"/>
        <v>3401.3099999999995</v>
      </c>
      <c r="G7" s="34"/>
      <c r="H7" s="34"/>
      <c r="J7" s="50" t="s">
        <v>22</v>
      </c>
      <c r="K7" s="50"/>
      <c r="L7" s="50"/>
      <c r="M7" s="34">
        <f t="shared" si="0"/>
        <v>-54.88</v>
      </c>
      <c r="N7" s="34">
        <f t="shared" si="1"/>
        <v>-54.88</v>
      </c>
      <c r="O7" s="34">
        <f t="shared" si="2"/>
        <v>0</v>
      </c>
    </row>
    <row r="8" spans="1:15" x14ac:dyDescent="0.2">
      <c r="A8" s="30">
        <v>40553</v>
      </c>
      <c r="B8" s="30"/>
      <c r="C8" s="24" t="s">
        <v>27</v>
      </c>
      <c r="D8" s="25" t="s">
        <v>11</v>
      </c>
      <c r="E8" s="12">
        <v>-185</v>
      </c>
      <c r="F8" s="34">
        <f t="shared" si="3"/>
        <v>3216.3099999999995</v>
      </c>
      <c r="G8" s="34"/>
      <c r="H8" s="34"/>
      <c r="J8" s="50" t="s">
        <v>23</v>
      </c>
      <c r="K8" s="50"/>
      <c r="L8" s="50"/>
      <c r="M8" s="34">
        <f t="shared" si="0"/>
        <v>-106.21</v>
      </c>
      <c r="N8" s="34">
        <f t="shared" si="1"/>
        <v>0</v>
      </c>
      <c r="O8" s="34">
        <f t="shared" si="2"/>
        <v>-106.21</v>
      </c>
    </row>
    <row r="9" spans="1:15" x14ac:dyDescent="0.2">
      <c r="A9" s="30">
        <v>40558</v>
      </c>
      <c r="B9" s="30"/>
      <c r="C9" s="24" t="s">
        <v>23</v>
      </c>
      <c r="D9" s="25" t="s">
        <v>11</v>
      </c>
      <c r="E9" s="12">
        <v>-106.21</v>
      </c>
      <c r="F9" s="34">
        <f t="shared" si="3"/>
        <v>3110.0999999999995</v>
      </c>
      <c r="G9" s="34"/>
      <c r="H9" s="34"/>
      <c r="J9" s="50" t="s">
        <v>24</v>
      </c>
      <c r="K9" s="50"/>
      <c r="L9" s="50"/>
      <c r="M9" s="34">
        <f t="shared" si="0"/>
        <v>-112.84</v>
      </c>
      <c r="N9" s="34">
        <f t="shared" si="1"/>
        <v>0</v>
      </c>
      <c r="O9" s="34">
        <f t="shared" si="2"/>
        <v>-112.84</v>
      </c>
    </row>
    <row r="10" spans="1:15" x14ac:dyDescent="0.2">
      <c r="A10" s="30">
        <v>40558</v>
      </c>
      <c r="B10" s="30">
        <v>40558</v>
      </c>
      <c r="C10" s="24" t="s">
        <v>24</v>
      </c>
      <c r="D10" s="25" t="s">
        <v>11</v>
      </c>
      <c r="E10" s="12">
        <v>-112.84</v>
      </c>
      <c r="F10" s="34">
        <f t="shared" si="3"/>
        <v>2997.2599999999993</v>
      </c>
      <c r="G10" s="34"/>
      <c r="H10" s="34"/>
      <c r="J10" s="50" t="s">
        <v>25</v>
      </c>
      <c r="K10" s="50"/>
      <c r="L10" s="50"/>
      <c r="M10" s="34">
        <f t="shared" si="0"/>
        <v>-34.43</v>
      </c>
      <c r="N10" s="34">
        <f t="shared" si="1"/>
        <v>-34.43</v>
      </c>
      <c r="O10" s="34">
        <f t="shared" si="2"/>
        <v>0</v>
      </c>
    </row>
    <row r="11" spans="1:15" x14ac:dyDescent="0.2">
      <c r="A11" s="30">
        <v>40558</v>
      </c>
      <c r="B11" s="30">
        <v>40558</v>
      </c>
      <c r="C11" s="24" t="s">
        <v>29</v>
      </c>
      <c r="D11" s="25" t="s">
        <v>11</v>
      </c>
      <c r="E11" s="12">
        <v>-2545</v>
      </c>
      <c r="F11" s="34">
        <f t="shared" si="3"/>
        <v>452.25999999999931</v>
      </c>
      <c r="G11" s="34"/>
      <c r="H11" s="34"/>
      <c r="J11" s="50" t="s">
        <v>26</v>
      </c>
      <c r="K11" s="50"/>
      <c r="L11" s="50"/>
      <c r="M11" s="34">
        <f t="shared" si="0"/>
        <v>-137.30000000000001</v>
      </c>
      <c r="N11" s="34">
        <f t="shared" si="1"/>
        <v>-137.30000000000001</v>
      </c>
      <c r="O11" s="34">
        <f t="shared" si="2"/>
        <v>0</v>
      </c>
    </row>
    <row r="12" spans="1:15" x14ac:dyDescent="0.2">
      <c r="A12" s="23">
        <v>40559</v>
      </c>
      <c r="B12" s="23"/>
      <c r="C12" s="24" t="s">
        <v>33</v>
      </c>
      <c r="D12" s="25" t="s">
        <v>10</v>
      </c>
      <c r="E12" s="27">
        <v>1200</v>
      </c>
      <c r="F12" s="34">
        <f t="shared" si="3"/>
        <v>1652.2599999999993</v>
      </c>
      <c r="G12" s="34"/>
      <c r="H12" s="34"/>
      <c r="J12" s="50" t="s">
        <v>27</v>
      </c>
      <c r="K12" s="50"/>
      <c r="L12" s="50"/>
      <c r="M12" s="34">
        <f t="shared" si="0"/>
        <v>-185</v>
      </c>
      <c r="N12" s="34">
        <f t="shared" si="1"/>
        <v>0</v>
      </c>
      <c r="O12" s="34">
        <f t="shared" si="2"/>
        <v>-185</v>
      </c>
    </row>
    <row r="13" spans="1:15" x14ac:dyDescent="0.2">
      <c r="A13" s="30">
        <v>40559</v>
      </c>
      <c r="B13" s="30">
        <v>40559</v>
      </c>
      <c r="C13" s="24" t="s">
        <v>28</v>
      </c>
      <c r="D13" s="25" t="s">
        <v>11</v>
      </c>
      <c r="E13" s="32">
        <v>-1866.31</v>
      </c>
      <c r="F13" s="34">
        <f t="shared" si="3"/>
        <v>-214.05000000000064</v>
      </c>
      <c r="G13" s="34"/>
      <c r="H13" s="34"/>
      <c r="J13" s="50" t="s">
        <v>28</v>
      </c>
      <c r="K13" s="50"/>
      <c r="L13" s="50"/>
      <c r="M13" s="34">
        <f t="shared" si="0"/>
        <v>-1866.31</v>
      </c>
      <c r="N13" s="34">
        <f t="shared" si="1"/>
        <v>-1866.31</v>
      </c>
      <c r="O13" s="34">
        <f t="shared" si="2"/>
        <v>0</v>
      </c>
    </row>
    <row r="14" spans="1:15" x14ac:dyDescent="0.2">
      <c r="A14" s="31">
        <v>40563</v>
      </c>
      <c r="B14" s="31"/>
      <c r="C14" s="24" t="s">
        <v>22</v>
      </c>
      <c r="D14" s="25" t="s">
        <v>11</v>
      </c>
      <c r="E14" s="32">
        <v>-54.88</v>
      </c>
      <c r="F14" s="34">
        <f t="shared" si="3"/>
        <v>-268.93000000000063</v>
      </c>
      <c r="G14" s="34"/>
      <c r="H14" s="34"/>
      <c r="J14" s="50" t="s">
        <v>29</v>
      </c>
      <c r="K14" s="50"/>
      <c r="L14" s="50"/>
      <c r="M14" s="34">
        <f t="shared" si="0"/>
        <v>-2545</v>
      </c>
      <c r="N14" s="34">
        <f t="shared" si="1"/>
        <v>0</v>
      </c>
      <c r="O14" s="34">
        <f t="shared" si="2"/>
        <v>-2545</v>
      </c>
    </row>
    <row r="15" spans="1:15" x14ac:dyDescent="0.2">
      <c r="A15" s="31">
        <v>40566</v>
      </c>
      <c r="B15" s="31">
        <v>40566</v>
      </c>
      <c r="C15" s="24" t="s">
        <v>25</v>
      </c>
      <c r="D15" s="25" t="s">
        <v>11</v>
      </c>
      <c r="E15" s="32">
        <v>-34.43</v>
      </c>
      <c r="F15" s="34">
        <f t="shared" si="3"/>
        <v>-303.36000000000064</v>
      </c>
      <c r="G15" s="34"/>
      <c r="H15" s="34"/>
      <c r="M15" s="34"/>
    </row>
    <row r="16" spans="1:15" x14ac:dyDescent="0.2">
      <c r="A16" s="25"/>
      <c r="B16" s="24"/>
      <c r="C16" s="24"/>
      <c r="D16" s="25"/>
      <c r="E16" s="27"/>
      <c r="F16" s="35"/>
      <c r="G16" s="35"/>
      <c r="H16" s="35"/>
    </row>
    <row r="17" spans="1:8" x14ac:dyDescent="0.2">
      <c r="A17" s="25"/>
      <c r="B17" s="24"/>
      <c r="C17" s="24"/>
      <c r="D17" s="25"/>
      <c r="E17" s="27"/>
      <c r="F17" s="35"/>
      <c r="G17" s="35"/>
      <c r="H17" s="35"/>
    </row>
    <row r="18" spans="1:8" x14ac:dyDescent="0.2">
      <c r="A18" s="25"/>
      <c r="B18" s="24"/>
      <c r="C18" s="24"/>
      <c r="D18" s="25"/>
      <c r="E18" s="27"/>
      <c r="F18" s="35"/>
      <c r="G18" s="35"/>
      <c r="H18" s="35"/>
    </row>
    <row r="19" spans="1:8" x14ac:dyDescent="0.2">
      <c r="A19" s="25"/>
      <c r="B19" s="24"/>
      <c r="C19" s="24"/>
      <c r="D19" s="25"/>
      <c r="E19" s="27"/>
      <c r="F19" s="35"/>
    </row>
    <row r="20" spans="1:8" x14ac:dyDescent="0.2">
      <c r="A20" s="25"/>
      <c r="B20" s="24"/>
      <c r="C20" s="24"/>
      <c r="D20" s="25"/>
      <c r="E20" s="27"/>
      <c r="F20" s="35"/>
    </row>
  </sheetData>
  <sortState ref="A2:E15">
    <sortCondition ref="A2:A15"/>
  </sortState>
  <dataConsolidate/>
  <mergeCells count="15">
    <mergeCell ref="J10:L10"/>
    <mergeCell ref="J11:L11"/>
    <mergeCell ref="J12:L12"/>
    <mergeCell ref="J13:L13"/>
    <mergeCell ref="J14:L14"/>
    <mergeCell ref="J1:L1"/>
    <mergeCell ref="H1:I1"/>
    <mergeCell ref="J2:L2"/>
    <mergeCell ref="J3:L3"/>
    <mergeCell ref="J4:L4"/>
    <mergeCell ref="J5:L5"/>
    <mergeCell ref="J6:L6"/>
    <mergeCell ref="J7:L7"/>
    <mergeCell ref="J8:L8"/>
    <mergeCell ref="J9:L9"/>
  </mergeCells>
  <dataValidations count="1">
    <dataValidation type="list" allowBlank="1" showInputMessage="1" showErrorMessage="1" sqref="D2:D20">
      <formula1>$H$2:$H$4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CommandLine xmlns="e5d022ff-4ce9-4922-b5a4-f245e35e2aac" xsi:nil="true"/>
    <UACurrentWords xmlns="e5d022ff-4ce9-4922-b5a4-f245e35e2aac" xsi:nil="true"/>
    <TPApplication xmlns="e5d022ff-4ce9-4922-b5a4-f245e35e2aac" xsi:nil="true"/>
    <AssetId xmlns="e5d022ff-4ce9-4922-b5a4-f245e35e2aac">TP102305570</AssetId>
    <DirectSourceMarket xmlns="e5d022ff-4ce9-4922-b5a4-f245e35e2aac" xsi:nil="true"/>
    <NumericId xmlns="e5d022ff-4ce9-4922-b5a4-f245e35e2aac" xsi:nil="true"/>
    <OOCacheId xmlns="e5d022ff-4ce9-4922-b5a4-f245e35e2aac">b9355dd6-7e6b-474f-951d-ff6bce57f357</OOCacheId>
    <AcquiredFrom xmlns="e5d022ff-4ce9-4922-b5a4-f245e35e2aac">Internal MS</AcquiredFrom>
    <IsSearchable xmlns="e5d022ff-4ce9-4922-b5a4-f245e35e2aac">false</IsSearchable>
    <Downloads xmlns="e5d022ff-4ce9-4922-b5a4-f245e35e2aac">0</Downloads>
    <ApprovalStatus xmlns="e5d022ff-4ce9-4922-b5a4-f245e35e2aac">ApprovedAutomatic</ApprovalStatus>
    <AssetStart xmlns="e5d022ff-4ce9-4922-b5a4-f245e35e2aac">2010-11-13T01:05:14+00:00</AssetStart>
    <CrawlForDependencies xmlns="e5d022ff-4ce9-4922-b5a4-f245e35e2aac">false</CrawlForDependencies>
    <EditorialTags xmlns="e5d022ff-4ce9-4922-b5a4-f245e35e2aac" xsi:nil="true"/>
    <TPExecutable xmlns="e5d022ff-4ce9-4922-b5a4-f245e35e2aac" xsi:nil="true"/>
    <LastHandOff xmlns="e5d022ff-4ce9-4922-b5a4-f245e35e2aac" xsi:nil="true"/>
    <LastModifiedDateTime xmlns="e5d022ff-4ce9-4922-b5a4-f245e35e2aac" xsi:nil="true"/>
    <LastPublishResultLookup xmlns="e5d022ff-4ce9-4922-b5a4-f245e35e2aac" xsi:nil="true"/>
    <VoteCount xmlns="e5d022ff-4ce9-4922-b5a4-f245e35e2aac" xsi:nil="true"/>
    <CSXUpdate xmlns="e5d022ff-4ce9-4922-b5a4-f245e35e2aac">false</CSXUpdate>
    <AssetExpire xmlns="e5d022ff-4ce9-4922-b5a4-f245e35e2aac">2100-01-01T00:00:00+00:00</AssetExpire>
    <APEditor xmlns="e5d022ff-4ce9-4922-b5a4-f245e35e2aac">
      <UserInfo>
        <DisplayName/>
        <AccountId xsi:nil="true"/>
        <AccountType/>
      </UserInfo>
    </APEditor>
    <MachineTranslated xmlns="e5d022ff-4ce9-4922-b5a4-f245e35e2aac">false</MachineTranslated>
    <Manager xmlns="e5d022ff-4ce9-4922-b5a4-f245e35e2aac" xsi:nil="true"/>
    <OriginAsset xmlns="e5d022ff-4ce9-4922-b5a4-f245e35e2aac" xsi:nil="true"/>
    <ArtSampleDocs xmlns="e5d022ff-4ce9-4922-b5a4-f245e35e2aac" xsi:nil="true"/>
    <ThumbnailAssetId xmlns="e5d022ff-4ce9-4922-b5a4-f245e35e2aac" xsi:nil="true"/>
    <TrustLevel xmlns="e5d022ff-4ce9-4922-b5a4-f245e35e2aac">2 Community Trusted</TrustLevel>
    <UALocComments xmlns="e5d022ff-4ce9-4922-b5a4-f245e35e2aac" xsi:nil="true"/>
    <BugNumber xmlns="e5d022ff-4ce9-4922-b5a4-f245e35e2aac" xsi:nil="true"/>
    <TPNamespace xmlns="e5d022ff-4ce9-4922-b5a4-f245e35e2aac" xsi:nil="true"/>
    <BusinessGroup xmlns="e5d022ff-4ce9-4922-b5a4-f245e35e2aac" xsi:nil="true"/>
    <TimesCloned xmlns="e5d022ff-4ce9-4922-b5a4-f245e35e2aac" xsi:nil="true"/>
    <TPAppVersion xmlns="e5d022ff-4ce9-4922-b5a4-f245e35e2aac" xsi:nil="true"/>
    <OpenTemplate xmlns="e5d022ff-4ce9-4922-b5a4-f245e35e2aac">true</OpenTemplate>
    <CSXSubmissionDate xmlns="e5d022ff-4ce9-4922-b5a4-f245e35e2aac">2010-11-13T01:05:14+00:00</CSXSubmissionDate>
    <CSXHash xmlns="e5d022ff-4ce9-4922-b5a4-f245e35e2aac">FKN3HSMEPGz+gBAJpzDdgDpZF//BDWghix9MKtfStcw=</CSXHash>
    <DSATActionTaken xmlns="e5d022ff-4ce9-4922-b5a4-f245e35e2aac" xsi:nil="true"/>
    <ParentAssetId xmlns="e5d022ff-4ce9-4922-b5a4-f245e35e2aac">TC102305571</ParentAssetId>
    <OriginalSourceMarket xmlns="e5d022ff-4ce9-4922-b5a4-f245e35e2aac" xsi:nil="true"/>
    <MarketSpecific xmlns="e5d022ff-4ce9-4922-b5a4-f245e35e2aac" xsi:nil="true"/>
    <SourceTitle xmlns="e5d022ff-4ce9-4922-b5a4-f245e35e2aac" xsi:nil="true"/>
    <UANotes xmlns="e5d022ff-4ce9-4922-b5a4-f245e35e2aac" xsi:nil="true"/>
    <ClipArtFilename xmlns="e5d022ff-4ce9-4922-b5a4-f245e35e2aac" xsi:nil="true"/>
    <IntlLocPriority xmlns="e5d022ff-4ce9-4922-b5a4-f245e35e2aac" xsi:nil="true"/>
    <Provider xmlns="e5d022ff-4ce9-4922-b5a4-f245e35e2aac" xsi:nil="true"/>
    <TPClientViewer xmlns="e5d022ff-4ce9-4922-b5a4-f245e35e2aac" xsi:nil="true"/>
    <IntlLangReview xmlns="e5d022ff-4ce9-4922-b5a4-f245e35e2aac" xsi:nil="true"/>
    <OutputCachingOn xmlns="e5d022ff-4ce9-4922-b5a4-f245e35e2aac">false</OutputCachingOn>
    <ContentItem xmlns="e5d022ff-4ce9-4922-b5a4-f245e35e2aac" xsi:nil="true"/>
    <IsDeleted xmlns="e5d022ff-4ce9-4922-b5a4-f245e35e2aac">false</IsDeleted>
    <EditorialStatus xmlns="e5d022ff-4ce9-4922-b5a4-f245e35e2aac">Complete</EditorialStatus>
    <HandoffToMSDN xmlns="e5d022ff-4ce9-4922-b5a4-f245e35e2aac" xsi:nil="true"/>
    <ShowIn xmlns="e5d022ff-4ce9-4922-b5a4-f245e35e2aac">Show everywhere</ShowIn>
    <UALocRecommendation xmlns="e5d022ff-4ce9-4922-b5a4-f245e35e2aac">Localize</UALocRecommendation>
    <LegacyData xmlns="e5d022ff-4ce9-4922-b5a4-f245e35e2aac" xsi:nil="true"/>
    <TPLaunchHelpLink xmlns="e5d022ff-4ce9-4922-b5a4-f245e35e2aac" xsi:nil="true"/>
    <Milestone xmlns="e5d022ff-4ce9-4922-b5a4-f245e35e2aac" xsi:nil="true"/>
    <Providers xmlns="e5d022ff-4ce9-4922-b5a4-f245e35e2aac">1|PN102305560| | </Providers>
    <PublishStatusLookup xmlns="e5d022ff-4ce9-4922-b5a4-f245e35e2aac">
      <Value>260173</Value>
      <Value>413972</Value>
    </PublishStatusLookup>
    <APAuthor xmlns="e5d022ff-4ce9-4922-b5a4-f245e35e2aac">
      <UserInfo>
        <DisplayName>phx\_o14apppool1</DisplayName>
        <AccountId>512</AccountId>
        <AccountType/>
      </UserInfo>
    </APAuthor>
    <APDescription xmlns="e5d022ff-4ce9-4922-b5a4-f245e35e2aac">Esta planilha controla visualizado por um calendário dinâmico, o fluxo de caixa através de lançamentos de seus valores (Saldo, Crédito e Débito).</APDescription>
    <IntlLangReviewer xmlns="e5d022ff-4ce9-4922-b5a4-f245e35e2aac" xsi:nil="true"/>
    <UAProjectedTotalWords xmlns="e5d022ff-4ce9-4922-b5a4-f245e35e2aac" xsi:nil="true"/>
    <AssetType xmlns="e5d022ff-4ce9-4922-b5a4-f245e35e2aac" xsi:nil="true"/>
    <IntlLangReviewDate xmlns="e5d022ff-4ce9-4922-b5a4-f245e35e2aac" xsi:nil="true"/>
    <TPFriendlyName xmlns="e5d022ff-4ce9-4922-b5a4-f245e35e2aac" xsi:nil="true"/>
    <PrimaryImageGen xmlns="e5d022ff-4ce9-4922-b5a4-f245e35e2aac">true</PrimaryImageGen>
    <TPInstallLocation xmlns="e5d022ff-4ce9-4922-b5a4-f245e35e2aac" xsi:nil="true"/>
    <PlannedPubDate xmlns="e5d022ff-4ce9-4922-b5a4-f245e35e2aac" xsi:nil="true"/>
    <PolicheckWords xmlns="e5d022ff-4ce9-4922-b5a4-f245e35e2aac" xsi:nil="true"/>
    <SubmitterId xmlns="e5d022ff-4ce9-4922-b5a4-f245e35e2aac">S-1-10-0-3-2147385410-3003121664</SubmitterId>
    <TemplateStatus xmlns="e5d022ff-4ce9-4922-b5a4-f245e35e2aac" xsi:nil="true"/>
    <CSXSubmissionMarket xmlns="e5d022ff-4ce9-4922-b5a4-f245e35e2aac">2</CSXSubmissionMarket>
    <Markets xmlns="e5d022ff-4ce9-4922-b5a4-f245e35e2aac">
      <Value>2</Value>
    </Markets>
    <PublishTargets xmlns="e5d022ff-4ce9-4922-b5a4-f245e35e2aac">OfficeOnline</PublishTargets>
    <ApprovalLog xmlns="e5d022ff-4ce9-4922-b5a4-f245e35e2aac" xsi:nil="true"/>
    <BlockPublish xmlns="e5d022ff-4ce9-4922-b5a4-f245e35e2aac" xsi:nil="true"/>
    <TPComponent xmlns="e5d022ff-4ce9-4922-b5a4-f245e35e2aac" xsi:nil="true"/>
    <FriendlyTitle xmlns="e5d022ff-4ce9-4922-b5a4-f245e35e2aac" xsi:nil="true"/>
    <TPLaunchHelpLinkType xmlns="e5d022ff-4ce9-4922-b5a4-f245e35e2aac">Template</TPLaunchHelpLinkType>
    <TemplateTemplateType xmlns="e5d022ff-4ce9-4922-b5a4-f245e35e2aac">Excel 2007 Default</TemplateTemplateType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344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31CC1B-BE95-4BFE-B776-9F9F3E8E0324}"/>
</file>

<file path=customXml/itemProps2.xml><?xml version="1.0" encoding="utf-8"?>
<ds:datastoreItem xmlns:ds="http://schemas.openxmlformats.org/officeDocument/2006/customXml" ds:itemID="{372F0A74-15FE-42EC-8038-A6796A0D1FB0}"/>
</file>

<file path=customXml/itemProps3.xml><?xml version="1.0" encoding="utf-8"?>
<ds:datastoreItem xmlns:ds="http://schemas.openxmlformats.org/officeDocument/2006/customXml" ds:itemID="{6C88FC8D-8714-4774-A835-C978A4ECC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Agenda</vt:lpstr>
      <vt:lpstr>Lcto</vt:lpstr>
      <vt:lpstr>Conta</vt:lpstr>
      <vt:lpstr>DataComp</vt:lpstr>
      <vt:lpstr>DataLiquid</vt:lpstr>
      <vt:lpstr>DescricaoConta</vt:lpstr>
      <vt:lpstr>FluxoCaixa</vt:lpstr>
      <vt:lpstr>Agenda!Print_Area</vt:lpstr>
      <vt:lpstr>Lcto!Print_Area</vt:lpstr>
      <vt:lpstr>TipoLancamento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de Fluxo de Caixa</dc:title>
  <dc:subject>Calendário de Fluxo de Caixa</dc:subject>
  <dc:creator/>
  <cp:lastModifiedBy>AWS CFM Account</cp:lastModifiedBy>
  <cp:lastPrinted>2009-07-16T12:29:05Z</cp:lastPrinted>
  <dcterms:created xsi:type="dcterms:W3CDTF">2001-05-02T15:52:45Z</dcterms:created>
  <dcterms:modified xsi:type="dcterms:W3CDTF">2012-05-24T15:29:43Z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2010-11-13T01:05:14Z</vt:filetime>
  </property>
  <property fmtid="{D5CDD505-2E9C-101B-9397-08002B2CF9AE}" pid="9" name="PolicheckTimestamp">
    <vt:filetime>2011-04-27T17:44:57Z</vt:filetime>
  </property>
  <property fmtid="{D5CDD505-2E9C-101B-9397-08002B2CF9AE}" pid="10" name="Order">
    <vt:r8>7518200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