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Template\WordTech_20190515_Accessibility_Q4_B7\04_PreDTP_Done\fr-FR\"/>
    </mc:Choice>
  </mc:AlternateContent>
  <bookViews>
    <workbookView xWindow="-120" yWindow="-120" windowWidth="28500" windowHeight="14175"/>
  </bookViews>
  <sheets>
    <sheet name="Calculateur de prêt" sheetId="1" r:id="rId1"/>
  </sheets>
  <definedNames>
    <definedName name="DébutRemboursementPrêt">'Calculateur de prêt'!$K$2</definedName>
    <definedName name="_xlnm.Print_Titles" localSheetId="0">'Calculateur de prêt'!$8:$9</definedName>
    <definedName name="LoanStartLToday">IF(DébutRemboursementPrêt&lt;TODAY(),TRUE,FALSE)</definedName>
    <definedName name="PaiementMensuelCombiné">PrêtsÉtudiant[[#Totals],[Paiement mensuel actuel]]</definedName>
    <definedName name="PourcentageDuRevenu">PrêtsÉtudiant[[#Totals],[Paiement prévu]]/SalaireMensuelPrévu</definedName>
    <definedName name="PourcentageDuRevenuMensuel">PrêtsÉtudiant[[#Totals],[Paiement mensuel actuel]]/SalaireMensuelPrévu</definedName>
    <definedName name="PourcentageSupérieurInférieur">IF(PrêtsÉtudiant[[#Totals],[Paiement prévu]]/SalaireMensuelPrévu&gt;=0.08,"au-dessus","au-dessous")</definedName>
    <definedName name="RemboursementPrêtCons">'Calculateur de prêt'!$L$18</definedName>
    <definedName name="SalaireAnnuelPrévu">'Calculateur de prêt'!$F$2</definedName>
    <definedName name="SalaireMensuelPrévu">'Calculateur de prêt'!$L$20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s="1"/>
  <c r="E5" i="1" l="1"/>
  <c r="L6" i="1"/>
  <c r="J17" i="1"/>
  <c r="J16" i="1"/>
  <c r="L18" i="1" s="1"/>
  <c r="L17" i="1"/>
  <c r="L16" i="1"/>
</calcChain>
</file>

<file path=xl/sharedStrings.xml><?xml version="1.0" encoding="utf-8"?>
<sst xmlns="http://schemas.openxmlformats.org/spreadsheetml/2006/main" count="32" uniqueCount="32">
  <si>
    <t>CALCULATEUR DE PRÊT ÉTUDIANT</t>
  </si>
  <si>
    <r>
      <t xml:space="preserve"> Nous vous recommandons que le total des remboursements mensuels du prêt étudiant </t>
    </r>
    <r>
      <rPr>
        <b/>
        <sz val="16"/>
        <color theme="6" tint="-0.499984740745262"/>
        <rFont val="Calibri"/>
        <family val="2"/>
        <scheme val="minor"/>
      </rPr>
      <t>ne dépasse pas 8 %</t>
    </r>
    <r>
      <rPr>
        <sz val="16"/>
        <color theme="6" tint="-0.499984740745262"/>
        <rFont val="Calibri"/>
        <family val="2"/>
        <scheme val="minor"/>
      </rPr>
      <t xml:space="preserve"> du salaire annuel de votre première année.</t>
    </r>
  </si>
  <si>
    <t>Votre paiement mensuel combiné actuel est de :</t>
  </si>
  <si>
    <t>Pourcentage du revenu mensuel actuel :</t>
  </si>
  <si>
    <t>DÉTAILS GÉNÉRAUX SUR LE PRÊT</t>
  </si>
  <si>
    <t>N° du prêt</t>
  </si>
  <si>
    <t>10998M88</t>
  </si>
  <si>
    <t>20987N87</t>
  </si>
  <si>
    <t>Total</t>
  </si>
  <si>
    <t>Moyenne</t>
  </si>
  <si>
    <t>Total du remboursement du prêt consolidé :</t>
  </si>
  <si>
    <t>Revenu mensuel prévu après obtention du diplôme :</t>
  </si>
  <si>
    <t>Prêteur</t>
  </si>
  <si>
    <t>Prêteur 1</t>
  </si>
  <si>
    <t>Prêteur 2</t>
  </si>
  <si>
    <t>La flèche droite triangulaire dirigée vers Salaire annuel prévu se trouve dans cette cellule.</t>
  </si>
  <si>
    <t>Montant du prêt</t>
  </si>
  <si>
    <t>Taux d’intérêt
annuel</t>
  </si>
  <si>
    <t>Salaire annuel prévu après obtention du diplôme</t>
  </si>
  <si>
    <t>DONNÉS SUR LE REMBOURSEMENT DU PRÊT</t>
  </si>
  <si>
    <t>Date de début</t>
  </si>
  <si>
    <t>Durée (années)</t>
  </si>
  <si>
    <t>Votre paiement mensuel combiné prévu est de :</t>
  </si>
  <si>
    <t xml:space="preserve">  Pourcentage du revenu mensuel prévu :</t>
  </si>
  <si>
    <t>Date de fin</t>
  </si>
  <si>
    <t>La flèche droite triangulaire dirigée vers Date à laquelle vous allez commencer à rembourser les prêts se trouve dans cette cellule.</t>
  </si>
  <si>
    <t>DÉTAILS SUR LE PAIEMENT</t>
  </si>
  <si>
    <t>Paiement mensuel actuel</t>
  </si>
  <si>
    <t>Total
Intérêts</t>
  </si>
  <si>
    <t>Date à laquelle vous allez commencer à rembourser les prêts</t>
  </si>
  <si>
    <t>Paiement prévu</t>
  </si>
  <si>
    <t>Paiement
annuel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</si>
</sst>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164" formatCode="_(* #,##0_);_(* \(#,##0\);_(* &quot;-&quot;_);_(@_)"/>
    <numFmt numFmtId="165" formatCode="_(* #,##0.00_);_(* \(#,##0.00\);_(* &quot;-&quot;??_);_(@_)"/>
    <numFmt numFmtId="166" formatCode="#,##0.00\ &quot;€&quot;"/>
    <numFmt numFmtId="167" formatCode="#,##0\ &quot;€&quot;"/>
  </numFmts>
  <fonts count="29" x14ac:knownFonts="1">
    <font>
      <sz val="11"/>
      <color theme="3"/>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166" fontId="1" fillId="0" borderId="0" applyFont="0" applyFill="0" applyBorder="0" applyAlignment="0" applyProtection="0"/>
    <xf numFmtId="10" fontId="1" fillId="0" borderId="0" applyFon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8" fillId="0" borderId="3" applyNumberFormat="0" applyFill="0" applyAlignment="0" applyProtection="0"/>
    <xf numFmtId="0" fontId="10" fillId="0" borderId="0" applyNumberFormat="0" applyFill="0" applyBorder="0" applyAlignment="0" applyProtection="0"/>
    <xf numFmtId="0" fontId="9" fillId="0" borderId="4" applyNumberFormat="0" applyFill="0" applyAlignment="0" applyProtection="0"/>
    <xf numFmtId="165" fontId="18" fillId="0" borderId="0" applyFont="0" applyFill="0" applyBorder="0" applyAlignment="0" applyProtection="0"/>
    <xf numFmtId="164" fontId="18" fillId="0" borderId="0" applyFont="0" applyFill="0" applyBorder="0" applyAlignment="0" applyProtection="0"/>
    <xf numFmtId="42" fontId="18" fillId="0" borderId="0" applyFon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7" applyNumberFormat="0" applyAlignment="0" applyProtection="0"/>
    <xf numFmtId="0" fontId="24" fillId="8" borderId="8" applyNumberFormat="0" applyAlignment="0" applyProtection="0"/>
    <xf numFmtId="0" fontId="25" fillId="8" borderId="7" applyNumberFormat="0" applyAlignment="0" applyProtection="0"/>
    <xf numFmtId="0" fontId="26" fillId="0" borderId="9" applyNumberFormat="0" applyFill="0" applyAlignment="0" applyProtection="0"/>
    <xf numFmtId="0" fontId="27" fillId="9" borderId="10" applyNumberFormat="0" applyAlignment="0" applyProtection="0"/>
    <xf numFmtId="0" fontId="28" fillId="0" borderId="0" applyNumberFormat="0" applyFill="0" applyBorder="0" applyAlignment="0" applyProtection="0"/>
    <xf numFmtId="0" fontId="18" fillId="10" borderId="11" applyNumberFormat="0" applyFont="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3">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0" fontId="0" fillId="0" borderId="0" xfId="0" applyFill="1"/>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14" fontId="0" fillId="0" borderId="1" xfId="0" applyNumberFormat="1" applyFont="1" applyFill="1" applyBorder="1" applyAlignment="1">
      <alignment horizontal="center"/>
    </xf>
    <xf numFmtId="0" fontId="0" fillId="0" borderId="0" xfId="0" applyNumberFormat="1" applyFill="1"/>
    <xf numFmtId="0" fontId="2" fillId="3" borderId="0" xfId="0" applyFont="1" applyFill="1" applyBorder="1" applyAlignment="1">
      <alignment horizontal="left" vertical="center" indent="1"/>
    </xf>
    <xf numFmtId="0" fontId="2" fillId="3" borderId="0" xfId="0" applyFont="1" applyFill="1" applyBorder="1" applyAlignment="1">
      <alignment vertical="center"/>
    </xf>
    <xf numFmtId="0" fontId="0" fillId="0" borderId="5" xfId="0" applyFill="1" applyBorder="1"/>
    <xf numFmtId="0" fontId="6" fillId="0" borderId="5" xfId="4" applyFill="1" applyBorder="1" applyAlignment="1">
      <alignment horizontal="right"/>
    </xf>
    <xf numFmtId="0" fontId="6" fillId="0" borderId="5" xfId="4" applyFill="1" applyBorder="1" applyAlignment="1">
      <alignment horizontal="center"/>
    </xf>
    <xf numFmtId="0" fontId="18" fillId="0" borderId="0" xfId="0" applyFont="1" applyFill="1" applyBorder="1" applyAlignment="1">
      <alignment horizontal="left" vertical="center" indent="1"/>
    </xf>
    <xf numFmtId="0" fontId="18" fillId="0" borderId="0" xfId="0" applyFont="1" applyFill="1" applyBorder="1" applyAlignment="1">
      <alignment vertical="center"/>
    </xf>
    <xf numFmtId="10" fontId="18" fillId="0" borderId="1" xfId="0" applyNumberFormat="1" applyFont="1" applyFill="1" applyBorder="1" applyAlignment="1">
      <alignment horizontal="center" vertical="center"/>
    </xf>
    <xf numFmtId="0" fontId="0" fillId="0" borderId="0" xfId="0" applyFill="1" applyAlignment="1"/>
    <xf numFmtId="0" fontId="4" fillId="0" borderId="0" xfId="0" applyNumberFormat="1" applyFont="1" applyFill="1" applyAlignment="1"/>
    <xf numFmtId="0" fontId="4" fillId="0" borderId="0" xfId="2" applyNumberFormat="1" applyFont="1" applyFill="1" applyAlignment="1">
      <alignment vertical="top"/>
    </xf>
    <xf numFmtId="0" fontId="19" fillId="0" borderId="0" xfId="0" applyFont="1" applyFill="1" applyAlignment="1">
      <alignment vertical="center"/>
    </xf>
    <xf numFmtId="0" fontId="18" fillId="0" borderId="2"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166" fontId="18" fillId="0" borderId="0" xfId="1" applyFont="1" applyFill="1" applyBorder="1" applyAlignment="1">
      <alignment horizontal="right" indent="2"/>
    </xf>
    <xf numFmtId="10" fontId="18" fillId="0" borderId="1" xfId="2" applyFont="1" applyFill="1" applyBorder="1" applyAlignment="1">
      <alignment horizontal="center"/>
    </xf>
    <xf numFmtId="166" fontId="14" fillId="0" borderId="0" xfId="0" applyNumberFormat="1" applyFont="1" applyFill="1" applyAlignment="1">
      <alignment horizontal="left" indent="2"/>
    </xf>
    <xf numFmtId="166" fontId="18" fillId="0" borderId="0" xfId="0" applyNumberFormat="1" applyFont="1" applyFill="1" applyBorder="1" applyAlignment="1">
      <alignment horizontal="right" vertical="center" indent="2"/>
    </xf>
    <xf numFmtId="166" fontId="18" fillId="0" borderId="0" xfId="0" applyNumberFormat="1" applyFont="1" applyFill="1" applyBorder="1" applyAlignment="1">
      <alignment horizontal="right" vertical="center" indent="3"/>
    </xf>
    <xf numFmtId="166" fontId="18" fillId="0" borderId="0" xfId="0" applyNumberFormat="1" applyFont="1" applyFill="1" applyBorder="1" applyAlignment="1">
      <alignment horizontal="right" vertical="center" indent="4"/>
    </xf>
    <xf numFmtId="166" fontId="2" fillId="3" borderId="0" xfId="0" applyNumberFormat="1" applyFont="1" applyFill="1" applyBorder="1" applyAlignment="1">
      <alignment horizontal="right" vertical="center" indent="2"/>
    </xf>
    <xf numFmtId="166" fontId="3" fillId="3" borderId="0" xfId="0" applyNumberFormat="1" applyFont="1" applyFill="1" applyBorder="1" applyAlignment="1">
      <alignment vertical="center"/>
    </xf>
    <xf numFmtId="166" fontId="2" fillId="3" borderId="0" xfId="0" applyNumberFormat="1" applyFont="1" applyFill="1" applyBorder="1" applyAlignment="1">
      <alignment vertical="center"/>
    </xf>
    <xf numFmtId="10" fontId="14" fillId="0" borderId="0" xfId="2" applyFont="1" applyFill="1" applyAlignment="1">
      <alignment horizontal="left" vertical="top" indent="2"/>
    </xf>
    <xf numFmtId="166" fontId="0" fillId="0" borderId="0" xfId="1" applyFont="1" applyFill="1" applyBorder="1" applyAlignment="1">
      <alignment horizontal="right" indent="3"/>
    </xf>
    <xf numFmtId="166" fontId="0" fillId="0" borderId="0" xfId="1" applyFont="1" applyFill="1" applyBorder="1" applyAlignment="1">
      <alignment horizontal="right" indent="2"/>
    </xf>
    <xf numFmtId="166" fontId="0" fillId="0" borderId="0" xfId="1" applyFont="1" applyFill="1" applyBorder="1" applyAlignment="1">
      <alignment horizontal="right" indent="4"/>
    </xf>
    <xf numFmtId="14" fontId="0" fillId="0" borderId="0" xfId="0" applyNumberFormat="1" applyAlignment="1">
      <alignment horizontal="center"/>
    </xf>
    <xf numFmtId="10" fontId="2" fillId="3" borderId="0" xfId="2" applyFont="1" applyFill="1" applyBorder="1" applyAlignment="1">
      <alignment horizontal="center" vertical="center"/>
    </xf>
    <xf numFmtId="10" fontId="2" fillId="3" borderId="1" xfId="2" applyFont="1" applyFill="1" applyBorder="1" applyAlignment="1">
      <alignment horizontal="center" vertical="center"/>
    </xf>
    <xf numFmtId="0" fontId="13" fillId="0" borderId="5" xfId="5" applyFont="1" applyFill="1" applyBorder="1" applyAlignment="1">
      <alignment horizontal="left" vertical="center"/>
    </xf>
    <xf numFmtId="0" fontId="0" fillId="0" borderId="6" xfId="0" applyFill="1" applyBorder="1" applyAlignment="1">
      <alignment horizontal="center"/>
    </xf>
    <xf numFmtId="0" fontId="5" fillId="2" borderId="0" xfId="3" applyAlignment="1">
      <alignment horizontal="center" wrapText="1"/>
    </xf>
    <xf numFmtId="167" fontId="15" fillId="0" borderId="0"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0" fontId="16" fillId="0" borderId="0" xfId="0" applyFont="1" applyFill="1" applyAlignment="1">
      <alignment horizontal="center"/>
    </xf>
    <xf numFmtId="0" fontId="17" fillId="0" borderId="0" xfId="0" applyNumberFormat="1" applyFont="1" applyFill="1" applyBorder="1" applyAlignment="1">
      <alignment horizontal="center" vertical="top"/>
    </xf>
    <xf numFmtId="0" fontId="0" fillId="0" borderId="0" xfId="0" applyFill="1" applyBorder="1" applyAlignment="1">
      <alignment horizontal="center" vertical="top"/>
    </xf>
    <xf numFmtId="0" fontId="6" fillId="0" borderId="0" xfId="4" applyFill="1" applyBorder="1" applyAlignment="1">
      <alignment horizontal="right"/>
    </xf>
    <xf numFmtId="166" fontId="12" fillId="0" borderId="0" xfId="0" applyNumberFormat="1" applyFont="1" applyAlignment="1"/>
    <xf numFmtId="0" fontId="6" fillId="0" borderId="0" xfId="4" applyFill="1" applyAlignment="1">
      <alignment horizontal="right"/>
    </xf>
    <xf numFmtId="166" fontId="14" fillId="0" borderId="0" xfId="0" applyNumberFormat="1" applyFont="1" applyFill="1" applyAlignment="1">
      <alignment horizontal="left" indent="3"/>
    </xf>
    <xf numFmtId="10" fontId="14" fillId="0" borderId="0" xfId="2" applyFont="1" applyFill="1" applyAlignment="1">
      <alignment horizontal="left" vertical="top" indent="3"/>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0" fontId="4" fillId="0" borderId="0" xfId="6" applyFill="1" applyAlignment="1">
      <alignment horizontal="left"/>
    </xf>
    <xf numFmtId="0" fontId="4" fillId="0" borderId="0" xfId="6" applyFill="1" applyAlignment="1">
      <alignment horizontal="left" vertical="top"/>
    </xf>
    <xf numFmtId="0" fontId="4" fillId="0" borderId="0" xfId="6" applyFill="1" applyAlignment="1">
      <alignment horizontal="left" indent="3"/>
    </xf>
    <xf numFmtId="0" fontId="4" fillId="0" borderId="0" xfId="6" applyFill="1" applyAlignment="1">
      <alignment horizontal="left" vertical="top" indent="2"/>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1" builtinId="11" customBuiltin="1"/>
    <cellStyle name="Calcul" xfId="18" builtinId="22" customBuiltin="1"/>
    <cellStyle name="Cellule liée" xfId="19" builtinId="24" customBuiltin="1"/>
    <cellStyle name="Entrée" xfId="16" builtinId="20" customBuiltin="1"/>
    <cellStyle name="Insatisfaisant" xfId="14" builtinId="27" customBuiltin="1"/>
    <cellStyle name="Milliers" xfId="10" builtinId="3" customBuiltin="1"/>
    <cellStyle name="Milliers [0]" xfId="11" builtinId="6" customBuiltin="1"/>
    <cellStyle name="Monétaire" xfId="1" builtinId="4" customBuiltin="1"/>
    <cellStyle name="Monétaire [0]" xfId="12" builtinId="7" customBuiltin="1"/>
    <cellStyle name="Neutre" xfId="15" builtinId="28" customBuiltin="1"/>
    <cellStyle name="Normal" xfId="0" builtinId="0" customBuiltin="1"/>
    <cellStyle name="Note" xfId="22" builtinId="10" customBuiltin="1"/>
    <cellStyle name="Pourcentage" xfId="2" builtinId="5" customBuiltin="1"/>
    <cellStyle name="Satisfaisant" xfId="13" builtinId="26" customBuiltin="1"/>
    <cellStyle name="Sortie" xfId="17" builtinId="21" customBuiltin="1"/>
    <cellStyle name="Texte explicatif" xfId="8" builtinId="53" customBuiltin="1"/>
    <cellStyle name="Titre" xfId="3" builtinId="15" customBuiltin="1"/>
    <cellStyle name="Titre 1" xfId="5" builtinId="16" customBuiltin="1"/>
    <cellStyle name="Titre 2" xfId="6" builtinId="17" customBuiltin="1"/>
    <cellStyle name="Titre 3" xfId="7" builtinId="18" customBuiltin="1"/>
    <cellStyle name="Titre 4" xfId="4" builtinId="19" customBuiltin="1"/>
    <cellStyle name="Total" xfId="9" builtinId="25" customBuiltin="1"/>
    <cellStyle name="Vérification" xfId="20" builtinId="23" customBuiltin="1"/>
  </cellStyles>
  <dxfs count="27">
    <dxf>
      <font>
        <b val="0"/>
        <i val="0"/>
        <strike val="0"/>
        <condense val="0"/>
        <extend val="0"/>
        <outline val="0"/>
        <shadow val="0"/>
        <u val="none"/>
        <vertAlign val="baseline"/>
        <sz val="11"/>
        <color theme="3"/>
        <name val="Calibri"/>
        <scheme val="minor"/>
      </font>
      <numFmt numFmtId="166" formatCode="#,##0.00\ &quot;€&quot;"/>
      <fill>
        <patternFill patternType="none">
          <fgColor indexed="64"/>
          <bgColor indexed="65"/>
        </patternFill>
      </fill>
      <alignment horizontal="right" vertical="center" textRotation="0" wrapText="0" indent="2" justifyLastLine="0" shrinkToFit="0" readingOrder="0"/>
    </dxf>
    <dxf>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6" formatCode="#,##0.00\ &quot;€&quot;"/>
      <fill>
        <patternFill patternType="none">
          <fgColor indexed="64"/>
          <bgColor indexed="65"/>
        </patternFill>
      </fill>
      <alignment horizontal="right" vertical="center" textRotation="0" wrapText="0" indent="4" justifyLastLine="0" shrinkToFit="0" readingOrder="0"/>
    </dxf>
    <dxf>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Calibri"/>
        <scheme val="minor"/>
      </font>
      <numFmt numFmtId="166" formatCode="#,##0.00\ &quot;€&quot;"/>
      <fill>
        <patternFill patternType="none">
          <fgColor indexed="64"/>
          <bgColor indexed="65"/>
        </patternFill>
      </fill>
      <alignment horizontal="right" vertical="center" textRotation="0" wrapText="0" indent="2" justifyLastLine="0" shrinkToFit="0" readingOrder="0"/>
    </dxf>
    <dxf>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6" formatCode="#,##0.00\ &quot;€&quot;"/>
      <fill>
        <patternFill patternType="none">
          <fgColor indexed="64"/>
          <bgColor indexed="65"/>
        </patternFill>
      </fill>
      <alignment horizontal="right" vertical="center" textRotation="0" wrapText="0" indent="3" justifyLastLine="0" shrinkToFit="0" readingOrder="0"/>
    </dxf>
    <dxf>
      <font>
        <color theme="3"/>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ill>
        <patternFill patternType="none">
          <fgColor indexed="64"/>
          <bgColor auto="1"/>
        </patternFill>
      </fill>
      <border diagonalUp="0" diagonalDown="0">
        <left/>
        <right style="thick">
          <color theme="0"/>
        </right>
        <top/>
        <bottom/>
        <vertical/>
        <horizontal/>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theme="0"/>
        </left>
        <right/>
        <top/>
        <bottom/>
      </border>
    </dxf>
    <dxf>
      <numFmt numFmtId="19" formatCode="dd/mm/yyyy"/>
      <alignment horizontal="center" vertical="bottom" textRotation="0" wrapText="0" indent="0" justifyLastLine="0" shrinkToFit="0" readingOrder="0"/>
    </dxf>
    <dxf>
      <font>
        <b val="0"/>
        <i val="0"/>
        <strike val="0"/>
        <outline val="0"/>
        <shadow val="0"/>
        <u val="none"/>
        <vertAlign val="baseline"/>
        <sz val="11"/>
        <color theme="3"/>
        <name val="Calibri"/>
        <family val="2"/>
        <scheme val="minor"/>
      </font>
      <fill>
        <patternFill patternType="none">
          <fgColor indexed="64"/>
          <bgColor auto="1"/>
        </patternFill>
      </fill>
    </dxf>
    <dxf>
      <numFmt numFmtId="166" formatCode="#,##0.00\ &quot;€&quot;"/>
    </dxf>
    <dxf>
      <font>
        <b val="0"/>
        <i val="0"/>
        <strike val="0"/>
        <outline val="0"/>
        <shadow val="0"/>
        <u val="none"/>
        <vertAlign val="baseline"/>
        <sz val="11"/>
        <color theme="3"/>
        <name val="Calibri"/>
        <family val="2"/>
        <scheme val="minor"/>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Calculateur de prêt étudiant" pivot="0" count="3">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Flèche" descr="Flèche triangulaire pointant vers la droite">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Flèche" descr="Flèche triangulaire pointant vers la droite">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Flèche" descr="Flèche triangulaire pointant vers la droite">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Flèche" descr="Flèche triangulaire pointant vers la droite">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Flèche" descr="Flèche triangulaire pointant vers la droite">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Flèche" descr="Flèche triangulaire pointant vers la droite">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PrêtsÉtudiant" displayName="PrêtsÉtudiant" ref="B9:L16" totalsRowCount="1" headerRowDxfId="23" dataDxfId="22" totalsRowDxfId="21">
  <tableColumns count="11">
    <tableColumn id="1" name="N° du prêt" totalsRowLabel="Total" dataDxfId="20" totalsRowDxfId="19"/>
    <tableColumn id="3" name="Prêteur" dataDxfId="18" totalsRowDxfId="17"/>
    <tableColumn id="6" name="Montant du prêt" totalsRowFunction="sum" dataDxfId="16" totalsRowDxfId="15" dataCellStyle="Monétaire"/>
    <tableColumn id="7" name="Taux d’intérêt_x000a_annuel" dataDxfId="14" dataCellStyle="Pourcentage"/>
    <tableColumn id="4" name="Date de début" dataDxfId="13" totalsRowDxfId="12" dataCellStyle="Normal"/>
    <tableColumn id="9" name="Durée (années)" dataDxfId="11" totalsRowDxfId="10"/>
    <tableColumn id="5" name="Date de fin" dataDxfId="9" totalsRowDxfId="8">
      <calculatedColumnFormula>IF(AND(PrêtsÉtudiant[[#This Row],[Date de début]]&gt;0,PrêtsÉtudiant[[#This Row],[Durée (années)]]&gt;0),EDATE(PrêtsÉtudiant[[#This Row],[Date de début]],PrêtsÉtudiant[[#This Row],[Durée (années)]]*12),"")</calculatedColumnFormula>
    </tableColumn>
    <tableColumn id="8" name="Paiement mensuel actuel" totalsRowFunction="sum" dataDxfId="7" totalsRowDxfId="6" dataCellStyle="Monétaire">
      <calculatedColumnFormula>IFERROR(IF(AND(LoanStartLToday,COUNT(PrêtsÉtudiant[[#This Row],[Montant du prêt]:[Durée (années)]])=4,PrêtsÉtudiant[[#This Row],[Date de début]]&lt;=TODAY()),PMT(PrêtsÉtudiant[[#This Row],[Taux d’intérêt
annuel]]/12,PrêtsÉtudiant[[#This Row],[Durée (années)]]*12,-PrêtsÉtudiant[[#This Row],[Montant du prêt]],0,0),""),0)</calculatedColumnFormula>
    </tableColumn>
    <tableColumn id="13" name="Total_x000a_Intérêts" totalsRowFunction="sum" dataDxfId="5" totalsRowDxfId="4" dataCellStyle="Monétaire">
      <calculatedColumnFormula>IFERROR((PrêtsÉtudiant[[#This Row],[Paiement prévu]]*(PrêtsÉtudiant[[#This Row],[Durée (années)]]*12))-PrêtsÉtudiant[[#This Row],[Montant du prêt]],"")</calculatedColumnFormula>
    </tableColumn>
    <tableColumn id="11" name="Paiement prévu" totalsRowFunction="sum" dataDxfId="3" totalsRowDxfId="2" dataCellStyle="Monétaire">
      <calculatedColumnFormula>IF(COUNTA(PrêtsÉtudiant[[#This Row],[Montant du prêt]:[Durée (années)]])&lt;&gt;4,"",PMT(PrêtsÉtudiant[[#This Row],[Taux d’intérêt
annuel]]/12,PrêtsÉtudiant[[#This Row],[Durée (années)]]*12,-PrêtsÉtudiant[[#This Row],[Montant du prêt]],0,0))</calculatedColumnFormula>
    </tableColumn>
    <tableColumn id="2" name="Paiement_x000a_annuel" totalsRowFunction="sum" dataDxfId="1" totalsRowDxfId="0" dataCellStyle="Monétaire">
      <calculatedColumnFormula>IFERROR(PrêtsÉtudiant[[#This Row],[Paiement prévu]]*12,"")</calculatedColumnFormula>
    </tableColumn>
  </tableColumns>
  <tableStyleInfo name="Calculateur de prêt étudiant" showFirstColumn="0" showLastColumn="0" showRowStripes="1" showColumnStripes="0"/>
  <extLst>
    <ext xmlns:x14="http://schemas.microsoft.com/office/spreadsheetml/2009/9/main" uri="{504A1905-F514-4f6f-8877-14C23A59335A}">
      <x14:table altTextSummary="Entrez le numéro du prêt, le prêteur, le montant du prêt, le taux d’intérêt annuel, la date de début et la durée du prêt en années dans ce tableau. La date de fin, les paiements en cours, planifiés et annuels, le montant total des intérêts sont calculés automatiquement"/>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M21"/>
  <sheetViews>
    <sheetView showGridLines="0" tabSelected="1" zoomScaleNormal="100" workbookViewId="0"/>
  </sheetViews>
  <sheetFormatPr baseColWidth="10" defaultColWidth="9.140625" defaultRowHeight="20.25" customHeight="1" x14ac:dyDescent="0.25"/>
  <cols>
    <col min="1" max="1" width="2.7109375" style="6" customWidth="1"/>
    <col min="2" max="3" width="28" style="6" customWidth="1"/>
    <col min="4" max="4" width="17.140625" style="6" customWidth="1"/>
    <col min="5" max="5" width="14.42578125" style="6" customWidth="1"/>
    <col min="6" max="6" width="20.5703125" style="6" customWidth="1"/>
    <col min="7" max="7" width="25" style="6" customWidth="1"/>
    <col min="8" max="8" width="22.28515625" style="6" customWidth="1"/>
    <col min="9" max="9" width="17" style="6" customWidth="1"/>
    <col min="10" max="10" width="14.42578125" style="6" customWidth="1"/>
    <col min="11" max="11" width="28.5703125" style="6" customWidth="1"/>
    <col min="12" max="12" width="26.140625" style="6" customWidth="1"/>
    <col min="13" max="13" width="2.7109375" style="6" customWidth="1"/>
    <col min="14" max="16384" width="9.140625" style="6"/>
  </cols>
  <sheetData>
    <row r="1" spans="1:13" ht="20.25" customHeight="1" x14ac:dyDescent="0.25">
      <c r="A1" s="10"/>
    </row>
    <row r="2" spans="1:13" ht="72" customHeight="1" x14ac:dyDescent="0.55000000000000004">
      <c r="B2" s="44" t="s">
        <v>0</v>
      </c>
      <c r="C2" s="44"/>
      <c r="D2" s="47" t="s">
        <v>15</v>
      </c>
      <c r="E2" s="47"/>
      <c r="F2" s="45">
        <v>50000</v>
      </c>
      <c r="G2" s="45"/>
      <c r="H2" s="45"/>
      <c r="I2" s="48" t="s">
        <v>25</v>
      </c>
      <c r="J2" s="48"/>
      <c r="K2" s="46">
        <f ca="1">TODAY()-701</f>
        <v>42908</v>
      </c>
      <c r="L2" s="46"/>
    </row>
    <row r="3" spans="1:13" ht="27.75" customHeight="1" x14ac:dyDescent="0.25">
      <c r="B3" s="43"/>
      <c r="C3" s="43"/>
      <c r="D3" s="43"/>
      <c r="E3" s="43"/>
      <c r="F3" s="49" t="s">
        <v>18</v>
      </c>
      <c r="G3" s="49"/>
      <c r="H3" s="49"/>
      <c r="I3" s="43"/>
      <c r="J3" s="43"/>
      <c r="K3" s="49" t="s">
        <v>29</v>
      </c>
      <c r="L3" s="49"/>
    </row>
    <row r="4" spans="1:13" ht="25.5" customHeight="1" x14ac:dyDescent="0.25">
      <c r="B4" s="42" t="s">
        <v>1</v>
      </c>
      <c r="C4" s="42"/>
      <c r="D4" s="42"/>
      <c r="E4" s="42"/>
      <c r="F4" s="42"/>
      <c r="G4" s="42"/>
      <c r="H4" s="42"/>
      <c r="I4" s="42"/>
      <c r="J4" s="42"/>
      <c r="K4" s="42"/>
      <c r="L4" s="42"/>
      <c r="M4" s="22"/>
    </row>
    <row r="5" spans="1:13" ht="32.25" customHeight="1" x14ac:dyDescent="0.3">
      <c r="B5" s="59" t="s">
        <v>2</v>
      </c>
      <c r="C5" s="59"/>
      <c r="D5" s="59"/>
      <c r="E5" s="53">
        <f ca="1">IFERROR(PrêtsÉtudiant[[#Totals],[Paiement mensuel actuel]],"")</f>
        <v>190.91792743033542</v>
      </c>
      <c r="F5" s="53"/>
      <c r="G5" s="53"/>
      <c r="H5" s="61" t="s">
        <v>22</v>
      </c>
      <c r="I5" s="61"/>
      <c r="J5" s="61"/>
      <c r="K5" s="61"/>
      <c r="L5" s="28">
        <f ca="1">IFERROR(PrêtsÉtudiant[[#Totals],[Paiement prévu]],0)</f>
        <v>190.91792743033542</v>
      </c>
      <c r="M5" s="20"/>
    </row>
    <row r="6" spans="1:13" ht="32.25" customHeight="1" x14ac:dyDescent="0.25">
      <c r="B6" s="60" t="s">
        <v>3</v>
      </c>
      <c r="C6" s="60"/>
      <c r="D6" s="60"/>
      <c r="E6" s="54">
        <f ca="1">IFERROR(PrêtsÉtudiant[[#Totals],[Paiement mensuel actuel]]/SalaireMensuelPrévu,"")</f>
        <v>4.5820302583280501E-2</v>
      </c>
      <c r="F6" s="54"/>
      <c r="G6" s="54"/>
      <c r="H6" s="62" t="s">
        <v>23</v>
      </c>
      <c r="I6" s="62"/>
      <c r="J6" s="62"/>
      <c r="K6" s="62"/>
      <c r="L6" s="35">
        <f ca="1">IFERROR(PrêtsÉtudiant[[#Totals],[Paiement prévu]]/SalaireMensuelPrévu,"")</f>
        <v>4.5820302583280501E-2</v>
      </c>
      <c r="M6" s="21"/>
    </row>
    <row r="7" spans="1:13" ht="20.25" customHeight="1" x14ac:dyDescent="0.35">
      <c r="B7" s="13"/>
      <c r="C7" s="13"/>
      <c r="D7" s="14"/>
      <c r="E7" s="15"/>
      <c r="F7" s="13"/>
      <c r="G7" s="13"/>
      <c r="H7" s="13"/>
      <c r="I7" s="13"/>
      <c r="J7" s="13"/>
      <c r="K7" s="13"/>
      <c r="L7" s="13"/>
    </row>
    <row r="8" spans="1:13" ht="23.25" customHeight="1" x14ac:dyDescent="0.25">
      <c r="B8" s="55" t="s">
        <v>4</v>
      </c>
      <c r="C8" s="55"/>
      <c r="D8" s="55"/>
      <c r="E8" s="56"/>
      <c r="F8" s="58" t="s">
        <v>19</v>
      </c>
      <c r="G8" s="55"/>
      <c r="H8" s="56"/>
      <c r="I8" s="55" t="s">
        <v>26</v>
      </c>
      <c r="J8" s="57"/>
      <c r="K8" s="57"/>
      <c r="L8" s="57"/>
    </row>
    <row r="9" spans="1:13" ht="35.1" customHeight="1" x14ac:dyDescent="0.25">
      <c r="B9" s="5" t="s">
        <v>5</v>
      </c>
      <c r="C9" s="2" t="s">
        <v>12</v>
      </c>
      <c r="D9" s="3" t="s">
        <v>16</v>
      </c>
      <c r="E9" s="7" t="s">
        <v>17</v>
      </c>
      <c r="F9" s="8" t="s">
        <v>20</v>
      </c>
      <c r="G9" s="3" t="s">
        <v>21</v>
      </c>
      <c r="H9" s="7" t="s">
        <v>24</v>
      </c>
      <c r="I9" s="3" t="s">
        <v>27</v>
      </c>
      <c r="J9" s="3" t="s">
        <v>28</v>
      </c>
      <c r="K9" s="3" t="s">
        <v>30</v>
      </c>
      <c r="L9" s="3" t="s">
        <v>31</v>
      </c>
    </row>
    <row r="10" spans="1:13" ht="15" x14ac:dyDescent="0.25">
      <c r="B10" s="5" t="s">
        <v>6</v>
      </c>
      <c r="C10" s="4" t="s">
        <v>13</v>
      </c>
      <c r="D10" s="26">
        <v>10000</v>
      </c>
      <c r="E10" s="27">
        <v>0.05</v>
      </c>
      <c r="F10" s="39">
        <f ca="1">DATE(YEAR(TODAY())-2,4,1)</f>
        <v>42826</v>
      </c>
      <c r="G10" s="1">
        <v>10</v>
      </c>
      <c r="H10" s="9">
        <f ca="1">IF(AND(PrêtsÉtudiant[[#This Row],[Date de début]]&gt;0,PrêtsÉtudiant[[#This Row],[Durée (années)]]&gt;0),EDATE(PrêtsÉtudiant[[#This Row],[Date de début]],PrêtsÉtudiant[[#This Row],[Durée (années)]]*12),"")</f>
        <v>46478</v>
      </c>
      <c r="I10" s="36">
        <f ca="1">IFERROR(IF(AND(LoanStartLToday,COUNT(PrêtsÉtudiant[[#This Row],[Montant du prêt]:[Durée (années)]])=4,PrêtsÉtudiant[[#This Row],[Date de début]]&lt;=TODAY()),PMT(PrêtsÉtudiant[[#This Row],[Taux d’intérêt
annuel]]/12,PrêtsÉtudiant[[#This Row],[Durée (années)]]*12,-PrêtsÉtudiant[[#This Row],[Montant du prêt]],0,0),""),0)</f>
        <v>106.06551523907524</v>
      </c>
      <c r="J10" s="37">
        <f ca="1">IFERROR((PrêtsÉtudiant[[#This Row],[Paiement prévu]]*(PrêtsÉtudiant[[#This Row],[Durée (années)]]*12))-PrêtsÉtudiant[[#This Row],[Montant du prêt]],"")</f>
        <v>2727.8618286890287</v>
      </c>
      <c r="K10" s="38">
        <f ca="1">IF(COUNTA(PrêtsÉtudiant[[#This Row],[Montant du prêt]:[Durée (années)]])&lt;&gt;4,"",PMT(PrêtsÉtudiant[[#This Row],[Taux d’intérêt
annuel]]/12,PrêtsÉtudiant[[#This Row],[Durée (années)]]*12,-PrêtsÉtudiant[[#This Row],[Montant du prêt]],0,0))</f>
        <v>106.06551523907524</v>
      </c>
      <c r="L10" s="37">
        <f ca="1">IFERROR(PrêtsÉtudiant[[#This Row],[Paiement prévu]]*12,"")</f>
        <v>1272.7861828689029</v>
      </c>
    </row>
    <row r="11" spans="1:13" ht="15" x14ac:dyDescent="0.25">
      <c r="B11" s="5" t="s">
        <v>7</v>
      </c>
      <c r="C11" s="4" t="s">
        <v>14</v>
      </c>
      <c r="D11" s="26">
        <v>8000</v>
      </c>
      <c r="E11" s="27">
        <v>0.05</v>
      </c>
      <c r="F11" s="39">
        <f ca="1">DATE(YEAR(TODAY()),5,1)</f>
        <v>43586</v>
      </c>
      <c r="G11" s="1">
        <v>10</v>
      </c>
      <c r="H11" s="9">
        <f ca="1">IF(AND(PrêtsÉtudiant[[#This Row],[Date de début]]&gt;0,PrêtsÉtudiant[[#This Row],[Durée (années)]]&gt;0),EDATE(PrêtsÉtudiant[[#This Row],[Date de début]],PrêtsÉtudiant[[#This Row],[Durée (années)]]*12),"")</f>
        <v>47239</v>
      </c>
      <c r="I11" s="36">
        <f ca="1">IFERROR(IF(AND(LoanStartLToday,COUNT(PrêtsÉtudiant[[#This Row],[Montant du prêt]:[Durée (années)]])=4,PrêtsÉtudiant[[#This Row],[Date de début]]&lt;=TODAY()),PMT(PrêtsÉtudiant[[#This Row],[Taux d’intérêt
annuel]]/12,PrêtsÉtudiant[[#This Row],[Durée (années)]]*12,-PrêtsÉtudiant[[#This Row],[Montant du prêt]],0,0),""),0)</f>
        <v>84.852412191260186</v>
      </c>
      <c r="J11" s="37">
        <f ca="1">IFERROR((PrêtsÉtudiant[[#This Row],[Paiement prévu]]*(PrêtsÉtudiant[[#This Row],[Durée (années)]]*12))-PrêtsÉtudiant[[#This Row],[Montant du prêt]],"")</f>
        <v>2182.289462951223</v>
      </c>
      <c r="K11" s="38">
        <f ca="1">IF(COUNTA(PrêtsÉtudiant[[#This Row],[Montant du prêt]:[Durée (années)]])&lt;&gt;4,"",PMT(PrêtsÉtudiant[[#This Row],[Taux d’intérêt
annuel]]/12,PrêtsÉtudiant[[#This Row],[Durée (années)]]*12,-PrêtsÉtudiant[[#This Row],[Montant du prêt]],0,0))</f>
        <v>84.852412191260186</v>
      </c>
      <c r="L11" s="37">
        <f ca="1">IFERROR(PrêtsÉtudiant[[#This Row],[Paiement prévu]]*12,"")</f>
        <v>1018.2289462951222</v>
      </c>
    </row>
    <row r="12" spans="1:13" ht="15" x14ac:dyDescent="0.25">
      <c r="B12" s="5"/>
      <c r="C12" s="4"/>
      <c r="D12" s="26"/>
      <c r="E12" s="27"/>
      <c r="F12" s="39"/>
      <c r="G12" s="1"/>
      <c r="H12" s="9" t="str">
        <f>IF(AND(PrêtsÉtudiant[[#This Row],[Date de début]]&gt;0,PrêtsÉtudiant[[#This Row],[Durée (années)]]&gt;0),EDATE(PrêtsÉtudiant[[#This Row],[Date de début]],PrêtsÉtudiant[[#This Row],[Durée (années)]]*12),"")</f>
        <v/>
      </c>
      <c r="I12" s="36" t="str">
        <f ca="1">IFERROR(IF(AND(LoanStartLToday,COUNT(PrêtsÉtudiant[[#This Row],[Montant du prêt]:[Durée (années)]])=4,PrêtsÉtudiant[[#This Row],[Date de début]]&lt;=TODAY()),PMT(PrêtsÉtudiant[[#This Row],[Taux d’intérêt
annuel]]/12,PrêtsÉtudiant[[#This Row],[Durée (années)]]*12,-PrêtsÉtudiant[[#This Row],[Montant du prêt]],0,0),""),0)</f>
        <v/>
      </c>
      <c r="J12" s="37" t="str">
        <f>IFERROR((PrêtsÉtudiant[[#This Row],[Paiement prévu]]*(PrêtsÉtudiant[[#This Row],[Durée (années)]]*12))-PrêtsÉtudiant[[#This Row],[Montant du prêt]],"")</f>
        <v/>
      </c>
      <c r="K12" s="38" t="str">
        <f>IF(COUNTA(PrêtsÉtudiant[[#This Row],[Montant du prêt]:[Durée (années)]])&lt;&gt;4,"",PMT(PrêtsÉtudiant[[#This Row],[Taux d’intérêt
annuel]]/12,PrêtsÉtudiant[[#This Row],[Durée (années)]]*12,-PrêtsÉtudiant[[#This Row],[Montant du prêt]],0,0))</f>
        <v/>
      </c>
      <c r="L12" s="37" t="str">
        <f>IFERROR(PrêtsÉtudiant[[#This Row],[Paiement prévu]]*12,"")</f>
        <v/>
      </c>
    </row>
    <row r="13" spans="1:13" ht="15" x14ac:dyDescent="0.25">
      <c r="B13" s="5"/>
      <c r="C13" s="4"/>
      <c r="D13" s="26"/>
      <c r="E13" s="27"/>
      <c r="F13" s="39"/>
      <c r="G13" s="1"/>
      <c r="H13" s="9" t="str">
        <f>IF(AND(PrêtsÉtudiant[[#This Row],[Date de début]]&gt;0,PrêtsÉtudiant[[#This Row],[Durée (années)]]&gt;0),EDATE(PrêtsÉtudiant[[#This Row],[Date de début]],PrêtsÉtudiant[[#This Row],[Durée (années)]]*12),"")</f>
        <v/>
      </c>
      <c r="I13" s="36" t="str">
        <f ca="1">IFERROR(IF(AND(LoanStartLToday,COUNT(PrêtsÉtudiant[[#This Row],[Montant du prêt]:[Durée (années)]])=4,PrêtsÉtudiant[[#This Row],[Date de début]]&lt;=TODAY()),PMT(PrêtsÉtudiant[[#This Row],[Taux d’intérêt
annuel]]/12,PrêtsÉtudiant[[#This Row],[Durée (années)]]*12,-PrêtsÉtudiant[[#This Row],[Montant du prêt]],0,0),""),0)</f>
        <v/>
      </c>
      <c r="J13" s="37" t="str">
        <f>IFERROR((PrêtsÉtudiant[[#This Row],[Paiement prévu]]*(PrêtsÉtudiant[[#This Row],[Durée (années)]]*12))-PrêtsÉtudiant[[#This Row],[Montant du prêt]],"")</f>
        <v/>
      </c>
      <c r="K13" s="38" t="str">
        <f>IF(COUNTA(PrêtsÉtudiant[[#This Row],[Montant du prêt]:[Durée (années)]])&lt;&gt;4,"",PMT(PrêtsÉtudiant[[#This Row],[Taux d’intérêt
annuel]]/12,PrêtsÉtudiant[[#This Row],[Durée (années)]]*12,-PrêtsÉtudiant[[#This Row],[Montant du prêt]],0,0))</f>
        <v/>
      </c>
      <c r="L13" s="37" t="str">
        <f>IFERROR(PrêtsÉtudiant[[#This Row],[Paiement prévu]]*12,"")</f>
        <v/>
      </c>
    </row>
    <row r="14" spans="1:13" ht="15" x14ac:dyDescent="0.25">
      <c r="B14" s="5"/>
      <c r="C14" s="4"/>
      <c r="D14" s="26"/>
      <c r="E14" s="27"/>
      <c r="F14" s="39"/>
      <c r="G14" s="1"/>
      <c r="H14" s="9" t="str">
        <f>IF(AND(PrêtsÉtudiant[[#This Row],[Date de début]]&gt;0,PrêtsÉtudiant[[#This Row],[Durée (années)]]&gt;0),EDATE(PrêtsÉtudiant[[#This Row],[Date de début]],PrêtsÉtudiant[[#This Row],[Durée (années)]]*12),"")</f>
        <v/>
      </c>
      <c r="I14" s="36" t="str">
        <f ca="1">IFERROR(IF(AND(LoanStartLToday,COUNT(PrêtsÉtudiant[[#This Row],[Montant du prêt]:[Durée (années)]])=4,PrêtsÉtudiant[[#This Row],[Date de début]]&lt;=TODAY()),PMT(PrêtsÉtudiant[[#This Row],[Taux d’intérêt
annuel]]/12,PrêtsÉtudiant[[#This Row],[Durée (années)]]*12,-PrêtsÉtudiant[[#This Row],[Montant du prêt]],0,0),""),0)</f>
        <v/>
      </c>
      <c r="J14" s="37" t="str">
        <f>IFERROR((PrêtsÉtudiant[[#This Row],[Paiement prévu]]*(PrêtsÉtudiant[[#This Row],[Durée (années)]]*12))-PrêtsÉtudiant[[#This Row],[Montant du prêt]],"")</f>
        <v/>
      </c>
      <c r="K14" s="38" t="str">
        <f>IF(COUNTA(PrêtsÉtudiant[[#This Row],[Montant du prêt]:[Durée (années)]])&lt;&gt;4,"",PMT(PrêtsÉtudiant[[#This Row],[Taux d’intérêt
annuel]]/12,PrêtsÉtudiant[[#This Row],[Durée (années)]]*12,-PrêtsÉtudiant[[#This Row],[Montant du prêt]],0,0))</f>
        <v/>
      </c>
      <c r="L14" s="37" t="str">
        <f>IFERROR(PrêtsÉtudiant[[#This Row],[Paiement prévu]]*12,"")</f>
        <v/>
      </c>
    </row>
    <row r="15" spans="1:13" ht="15" x14ac:dyDescent="0.25">
      <c r="B15" s="5"/>
      <c r="C15" s="4"/>
      <c r="D15" s="26"/>
      <c r="E15" s="27"/>
      <c r="F15" s="39"/>
      <c r="G15" s="1"/>
      <c r="H15" s="9" t="str">
        <f>IF(AND(PrêtsÉtudiant[[#This Row],[Date de début]]&gt;0,PrêtsÉtudiant[[#This Row],[Durée (années)]]&gt;0),EDATE(PrêtsÉtudiant[[#This Row],[Date de début]],PrêtsÉtudiant[[#This Row],[Durée (années)]]*12),"")</f>
        <v/>
      </c>
      <c r="I15" s="36" t="str">
        <f ca="1">IFERROR(IF(AND(LoanStartLToday,COUNT(PrêtsÉtudiant[[#This Row],[Montant du prêt]:[Durée (années)]])=4,PrêtsÉtudiant[[#This Row],[Date de début]]&lt;=TODAY()),PMT(PrêtsÉtudiant[[#This Row],[Taux d’intérêt
annuel]]/12,PrêtsÉtudiant[[#This Row],[Durée (années)]]*12,-PrêtsÉtudiant[[#This Row],[Montant du prêt]],0,0),""),0)</f>
        <v/>
      </c>
      <c r="J15" s="37" t="str">
        <f>IFERROR((PrêtsÉtudiant[[#This Row],[Paiement prévu]]*(PrêtsÉtudiant[[#This Row],[Durée (années)]]*12))-PrêtsÉtudiant[[#This Row],[Montant du prêt]],"")</f>
        <v/>
      </c>
      <c r="K15" s="38" t="str">
        <f>IF(COUNTA(PrêtsÉtudiant[[#This Row],[Montant du prêt]:[Durée (années)]])&lt;&gt;4,"",PMT(PrêtsÉtudiant[[#This Row],[Taux d’intérêt
annuel]]/12,PrêtsÉtudiant[[#This Row],[Durée (années)]]*12,-PrêtsÉtudiant[[#This Row],[Montant du prêt]],0,0))</f>
        <v/>
      </c>
      <c r="L15" s="37" t="str">
        <f>IFERROR(PrêtsÉtudiant[[#This Row],[Paiement prévu]]*12,"")</f>
        <v/>
      </c>
    </row>
    <row r="16" spans="1:13" ht="20.25" customHeight="1" x14ac:dyDescent="0.25">
      <c r="B16" s="16" t="s">
        <v>8</v>
      </c>
      <c r="C16" s="17"/>
      <c r="D16" s="29">
        <f>SUBTOTAL(109,PrêtsÉtudiant[Montant du prêt])</f>
        <v>18000</v>
      </c>
      <c r="E16" s="18"/>
      <c r="F16" s="23"/>
      <c r="G16" s="24"/>
      <c r="H16" s="25"/>
      <c r="I16" s="30">
        <f ca="1">SUBTOTAL(109,PrêtsÉtudiant[Paiement mensuel actuel])</f>
        <v>190.91792743033542</v>
      </c>
      <c r="J16" s="29">
        <f ca="1">SUBTOTAL(109,PrêtsÉtudiant[Total
Intérêts])</f>
        <v>4910.1512916402517</v>
      </c>
      <c r="K16" s="31">
        <f ca="1">SUBTOTAL(109,PrêtsÉtudiant[Paiement prévu])</f>
        <v>190.91792743033542</v>
      </c>
      <c r="L16" s="29">
        <f ca="1">SUBTOTAL(109,PrêtsÉtudiant[Paiement
annuel])</f>
        <v>2291.015129164025</v>
      </c>
    </row>
    <row r="17" spans="2:12" ht="20.25" customHeight="1" x14ac:dyDescent="0.25">
      <c r="B17" s="11" t="s">
        <v>9</v>
      </c>
      <c r="C17" s="12"/>
      <c r="D17" s="32">
        <f>AVERAGE(PrêtsÉtudiant[Montant du prêt])</f>
        <v>9000</v>
      </c>
      <c r="E17" s="41">
        <f>AVERAGE(PrêtsÉtudiant[Taux d’intérêt
annuel])</f>
        <v>0.05</v>
      </c>
      <c r="F17" s="40"/>
      <c r="G17" s="40"/>
      <c r="H17" s="41"/>
      <c r="I17" s="33"/>
      <c r="J17" s="32">
        <f ca="1">AVERAGE(PrêtsÉtudiant[Total
Intérêts])</f>
        <v>2455.0756458201258</v>
      </c>
      <c r="K17" s="34"/>
      <c r="L17" s="32">
        <f ca="1">AVERAGE(PrêtsÉtudiant[Paiement
annuel])</f>
        <v>1145.5075645820125</v>
      </c>
    </row>
    <row r="18" spans="2:12" s="19" customFormat="1" ht="23.25" customHeight="1" x14ac:dyDescent="0.25">
      <c r="B18" s="50" t="s">
        <v>10</v>
      </c>
      <c r="C18" s="50"/>
      <c r="D18" s="50"/>
      <c r="E18" s="50"/>
      <c r="F18" s="50"/>
      <c r="G18" s="50"/>
      <c r="H18" s="50"/>
      <c r="I18" s="50"/>
      <c r="J18" s="50"/>
      <c r="K18" s="50"/>
      <c r="L18" s="51">
        <f ca="1">PrêtsÉtudiant[[#Totals],[Montant du prêt]]+PrêtsÉtudiant[[#Totals],[Total
Intérêts]]</f>
        <v>22910.15129164025</v>
      </c>
    </row>
    <row r="19" spans="2:12" s="19" customFormat="1" ht="23.25" customHeight="1" x14ac:dyDescent="0.25">
      <c r="B19" s="50"/>
      <c r="C19" s="50"/>
      <c r="D19" s="50"/>
      <c r="E19" s="50"/>
      <c r="F19" s="50"/>
      <c r="G19" s="50"/>
      <c r="H19" s="50"/>
      <c r="I19" s="50"/>
      <c r="J19" s="50"/>
      <c r="K19" s="50"/>
      <c r="L19" s="51"/>
    </row>
    <row r="20" spans="2:12" ht="20.25" customHeight="1" x14ac:dyDescent="0.25">
      <c r="B20" s="52" t="s">
        <v>11</v>
      </c>
      <c r="C20" s="52"/>
      <c r="D20" s="52"/>
      <c r="E20" s="52"/>
      <c r="F20" s="52"/>
      <c r="G20" s="52"/>
      <c r="H20" s="52"/>
      <c r="I20" s="52"/>
      <c r="J20" s="52"/>
      <c r="K20" s="52"/>
      <c r="L20" s="51">
        <f>(SalaireAnnuelPrévu/12)</f>
        <v>4166.666666666667</v>
      </c>
    </row>
    <row r="21" spans="2:12" ht="20.25" customHeight="1" x14ac:dyDescent="0.25">
      <c r="B21" s="52"/>
      <c r="C21" s="52"/>
      <c r="D21" s="52"/>
      <c r="E21" s="52"/>
      <c r="F21" s="52"/>
      <c r="G21" s="52"/>
      <c r="H21" s="52"/>
      <c r="I21" s="52"/>
      <c r="J21" s="52"/>
      <c r="K21" s="52"/>
      <c r="L21" s="51"/>
    </row>
  </sheetData>
  <mergeCells count="23">
    <mergeCell ref="B18:K19"/>
    <mergeCell ref="L18:L19"/>
    <mergeCell ref="B20:K21"/>
    <mergeCell ref="L20:L21"/>
    <mergeCell ref="E5:G5"/>
    <mergeCell ref="E6:G6"/>
    <mergeCell ref="B8:E8"/>
    <mergeCell ref="I8:L8"/>
    <mergeCell ref="F8:H8"/>
    <mergeCell ref="B5:D5"/>
    <mergeCell ref="B6:D6"/>
    <mergeCell ref="H5:K5"/>
    <mergeCell ref="H6:K6"/>
    <mergeCell ref="B4:L4"/>
    <mergeCell ref="B3:E3"/>
    <mergeCell ref="I3:J3"/>
    <mergeCell ref="B2:C2"/>
    <mergeCell ref="F2:H2"/>
    <mergeCell ref="K2:L2"/>
    <mergeCell ref="D2:E2"/>
    <mergeCell ref="I2:J2"/>
    <mergeCell ref="F3:H3"/>
    <mergeCell ref="K3:L3"/>
  </mergeCells>
  <dataValidations xWindow="503" yWindow="415" count="41">
    <dataValidation type="whole" operator="greaterThanOrEqual" allowBlank="1" showInputMessage="1" showErrorMessage="1" sqref="G10:G15">
      <formula1>0</formula1>
    </dataValidation>
    <dataValidation operator="greaterThanOrEqual" allowBlank="1" showInputMessage="1" showErrorMessage="1" sqref="H10:J15"/>
    <dataValidation allowBlank="1" showInputMessage="1" showErrorMessage="1" prompt="Créez un calculateur de prêt étudiant dans cette feuille de calcul. Entrez les détails dans le tableau à partir de la cellule B9, le salaire annuel prévu dans la cellule F2 et la date pour commencer le remboursement d’un emprunt dans la cellule K2" sqref="A1"/>
    <dataValidation allowBlank="1" showInputMessage="1" showErrorMessage="1" prompt="Entrez le salaire annuel prévu après obtention du diplôme dans cette cellule" sqref="F2:H2"/>
    <dataValidation allowBlank="1" showInputMessage="1" showErrorMessage="1" prompt="Entrez le salaire annuel prévu après obtention du diplôme dans la cellule au-dessus" sqref="F3:H3"/>
    <dataValidation allowBlank="1" showInputMessage="1" showErrorMessage="1" prompt="Entrez une date pour commencer à rembourser les prêts dans cette cellule" sqref="K2:L2"/>
    <dataValidation allowBlank="1" showInputMessage="1" showErrorMessage="1" prompt="Entrez une date pour commencer à rembourser les prêts dans la cellule au-dessus" sqref="K3:L3"/>
    <dataValidation allowBlank="1" showInputMessage="1" showErrorMessage="1" prompt="Votre paiement mensuel actuel combiné est automatiquement calculé dans la cellule à droite" sqref="B5:D5"/>
    <dataValidation allowBlank="1" showInputMessage="1" showErrorMessage="1" prompt="Votre paiement mensuel actuel combiné est automatiquement calculé dans cette cellule" sqref="E5:G5"/>
    <dataValidation allowBlank="1" showInputMessage="1" showErrorMessage="1" prompt="Le pourcentage du revenu mensuel actuel est calculé automatiquement dans la cellule de droite" sqref="B6:D6"/>
    <dataValidation allowBlank="1" showInputMessage="1" showErrorMessage="1" prompt="Le pourcentage du revenu mensuel actuel est calculé automatiquement dans cette cellule" sqref="E6:G6"/>
    <dataValidation allowBlank="1" showInputMessage="1" showErrorMessage="1" prompt="Votre paiement mensuel planifié et combiné est automatiquement calculé dans la cellule à droite" sqref="H5:K5"/>
    <dataValidation allowBlank="1" showInputMessage="1" showErrorMessage="1" prompt="Votre paiement mensuel planifié et combiné est automatiquement calculé dans cette cellule" sqref="L5"/>
    <dataValidation allowBlank="1" showInputMessage="1" showErrorMessage="1" prompt="Le pourcentage du revenu mensuel planifié est calculé automatiquement dans la cellule de droite" sqref="H6:K6"/>
    <dataValidation allowBlank="1" showInputMessage="1" showErrorMessage="1" prompt="Le pourcentage du revenu mensuel planifié est calculé automatiquement dans cette cellule" sqref="L6"/>
    <dataValidation allowBlank="1" showInputMessage="1" showErrorMessage="1" prompt="Entrez les détails généraux du prêt dans les colonnes du tableau ci-dessous" sqref="B8:E8"/>
    <dataValidation allowBlank="1" showInputMessage="1" showErrorMessage="1" prompt="Entrez le n° de prêt dans cette colonne sous ce titre" sqref="B9"/>
    <dataValidation allowBlank="1" showInputMessage="1" showErrorMessage="1" prompt="Entrez le prêteur dans cette colonne sous ce titre" sqref="C9"/>
    <dataValidation allowBlank="1" showInputMessage="1" showErrorMessage="1" prompt="Entrez le montant du prêt dans cette colonne sous ce titre" sqref="D9"/>
    <dataValidation allowBlank="1" showInputMessage="1" showErrorMessage="1" prompt="Entrez le taux d’intérêt annuel dans cette colonne sous ce titre" sqref="E9"/>
    <dataValidation allowBlank="1" showInputMessage="1" showErrorMessage="1" prompt="Entrez les données sur le remboursement du prêt dans les colonnes du tableau ci-dessous" sqref="F8:H8"/>
    <dataValidation allowBlank="1" showInputMessage="1" showErrorMessage="1" prompt="Entrez la date de début dans cette colonne sous ce titre" sqref="F9"/>
    <dataValidation allowBlank="1" showInputMessage="1" showErrorMessage="1" prompt="Entrez la durée en années dans cette colonne sous ce titre" sqref="G9"/>
    <dataValidation allowBlank="1" showInputMessage="1" showErrorMessage="1" prompt="La date de fin est mise à jour automatiquement dans cette colonne sous ce titre" sqref="H9"/>
    <dataValidation allowBlank="1" showInputMessage="1" showErrorMessage="1" prompt="Les détails du paiement sont calculés automatiquement dans les colonnes du tableau ci-dessous" sqref="I8:L8"/>
    <dataValidation allowBlank="1" showInputMessage="1" showErrorMessage="1" prompt="Le paiement mensuel actuel est calculé automatiquement dans cette colonne sous ce titre" sqref="I9"/>
    <dataValidation allowBlank="1" showInputMessage="1" showErrorMessage="1" prompt="Le montant total des intérêts est calculé automatiquement dans cette colonne sous ce titre" sqref="J9"/>
    <dataValidation allowBlank="1" showInputMessage="1" showErrorMessage="1" prompt="Le paiement planifié est calculé automatiquement dans cette colonne sous ce titre" sqref="K9"/>
    <dataValidation allowBlank="1" showInputMessage="1" showErrorMessage="1" prompt="Le paiement annuel est calculé automatiquement dans cette colonne sous ce titre. Les moyennes sont calculées automatiquement sous le tableau dans cette colonne" sqref="L9"/>
    <dataValidation allowBlank="1" showInputMessage="1" showErrorMessage="1" prompt="Les moyennes du montant du prêt, le taux d’intérêt annuel, le montant total des intérêts et le paiement annuel sont calculés automatiquement, et le graphique des paiements planifiés est mis à jour dans les cellules à droite" sqref="B17"/>
    <dataValidation allowBlank="1" showInputMessage="1" showErrorMessage="1" prompt="Le montant moyen du prêt est calculé automatiquement dans cette cellule" sqref="D17"/>
    <dataValidation allowBlank="1" showInputMessage="1" showErrorMessage="1" prompt="Le taux d’intérêt annuel moyen est calculé automatiquement dans cette cellule" sqref="E17"/>
    <dataValidation allowBlank="1" showInputMessage="1" showErrorMessage="1" prompt="Le montant de l’intérêt total moyen est calculé automatiquement dans cette cellule" sqref="J17"/>
    <dataValidation allowBlank="1" showInputMessage="1" showErrorMessage="1" prompt="Le graphique des paiements planifiés moyens est automatiquement mis à jour dans cette cellule." sqref="K17"/>
    <dataValidation allowBlank="1" showInputMessage="1" showErrorMessage="1" prompt="Le montant du paiement annuel moyen est automatiquement calculé dans cette cellule, ainsi que le remboursement total du prêt consolidé et le revenu mensuel estimé après obtention du diplôme dans les cellules ci-dessous " sqref="L17"/>
    <dataValidation allowBlank="1" showInputMessage="1" showErrorMessage="1" prompt="Le remboursement total du prêt consolidé est automatiquement calculé dans la cellule de droite" sqref="B18:K19"/>
    <dataValidation allowBlank="1" showInputMessage="1" showErrorMessage="1" prompt="Le remboursement total du prêt consolidé est automatiquement calculé dans cette cellule" sqref="L18:L19"/>
    <dataValidation allowBlank="1" showInputMessage="1" showErrorMessage="1" prompt="Le revenu mensuel estimé après l'obtention du diplôme est calculé automatiquement dans la cellule de droite" sqref="B20:K21"/>
    <dataValidation allowBlank="1" showInputMessage="1" showErrorMessage="1" prompt="Le revenu mensuel estimé après l'obtention du diplôme est calculé automatiquement dans cette cellule" sqref="L20:L21"/>
    <dataValidation allowBlank="1" showInputMessage="1" showErrorMessage="1" prompt="Le titre de cette feuille de travail se trouve dans cette cellule et le conseil dans la cellule B4. Les moyennes, le remboursement total du prêt consolidé et le revenu mensuel estimé sont automatiquement calculés sous le tableau " sqref="B2:C2"/>
    <dataValidation allowBlank="1" showInputMessage="1" showErrorMessage="1" prompt="Les paiements mensuels actuels et planifiés et le pourcentage du revenu mensuel actuel et planifié sont calculés automatiquement dans les cellules E5, E6, L5 et L6" sqref="B4:L4"/>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12:H15 D17:E17 I12:K15"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14:colorSeries theme="0"/>
          <x14:colorNegative theme="5"/>
          <x14:colorAxis rgb="FF000000"/>
          <x14:colorMarkers theme="4" tint="-0.499984740745262"/>
          <x14:colorFirst theme="4" tint="0.39997558519241921"/>
          <x14:colorLast theme="4" tint="0.39997558519241921"/>
          <x14:colorHigh theme="4"/>
          <x14:colorLow theme="4"/>
          <x14:sparklines>
            <x14:sparkline>
              <xm:f>'Calculateur de prêt'!K10:K15</xm:f>
              <xm:sqref>K17</xm:sqref>
            </x14:sparkline>
            <x14:sparkline>
              <xm:f>'Calculateur de prêt'!I10:I15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vt:i4>
      </vt:variant>
      <vt:variant>
        <vt:lpstr>Plages nommées</vt:lpstr>
      </vt:variant>
      <vt:variant>
        <vt:i4>6</vt:i4>
      </vt:variant>
    </vt:vector>
  </HeadingPairs>
  <TitlesOfParts>
    <vt:vector size="7" baseType="lpstr">
      <vt:lpstr>Calculateur de prêt</vt:lpstr>
      <vt:lpstr>DébutRemboursementPrêt</vt:lpstr>
      <vt:lpstr>'Calculateur de prêt'!Impression_des_titres</vt:lpstr>
      <vt:lpstr>PaiementMensuelCombiné</vt:lpstr>
      <vt:lpstr>RemboursementPrêtCons</vt:lpstr>
      <vt:lpstr>SalaireAnnuelPrévu</vt:lpstr>
      <vt:lpstr>SalaireMensuelPrévu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2018-04-04T11:34:18Z</dcterms:created>
  <dcterms:modified xsi:type="dcterms:W3CDTF">2019-05-24T01:37:06Z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