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EstaPasta_de_trabalho" defaultThemeVersion="124226"/>
  <bookViews>
    <workbookView xWindow="240" yWindow="105" windowWidth="10215" windowHeight="6930"/>
  </bookViews>
  <sheets>
    <sheet name="Plan1" sheetId="1" r:id="rId1"/>
    <sheet name="Plan2" sheetId="2" r:id="rId2"/>
    <sheet name="Plan3" sheetId="3" r:id="rId3"/>
  </sheets>
  <definedNames>
    <definedName name="_xlnm.Print_Area" localSheetId="0">Plan1!$A$1:$Q$78</definedName>
    <definedName name="_xlnm.Print_Area" localSheetId="1">Plan2!$A$1:$M$68</definedName>
    <definedName name="_xlnm.Print_Area" localSheetId="2">Plan3!$A$1:$M$68</definedName>
  </definedNames>
  <calcPr calcId="145621"/>
</workbook>
</file>

<file path=xl/calcChain.xml><?xml version="1.0" encoding="utf-8"?>
<calcChain xmlns="http://schemas.openxmlformats.org/spreadsheetml/2006/main">
  <c r="C4" i="1" l="1"/>
  <c r="D4" i="1"/>
  <c r="E4" i="1" s="1"/>
  <c r="B4" i="1"/>
  <c r="B5" i="1"/>
  <c r="B8" i="1"/>
  <c r="B14" i="1" s="1"/>
  <c r="E28" i="1"/>
  <c r="H28" i="1"/>
  <c r="H29" i="1"/>
  <c r="F29" i="1"/>
  <c r="E30" i="1"/>
  <c r="E31" i="1" s="1"/>
  <c r="C31" i="1" s="1"/>
  <c r="B32" i="1" s="1"/>
  <c r="B36" i="1"/>
  <c r="D37" i="1"/>
  <c r="E36" i="1"/>
  <c r="H36" i="1"/>
  <c r="K12" i="1"/>
  <c r="K24" i="1"/>
  <c r="K40" i="1"/>
  <c r="K32" i="1"/>
  <c r="B28" i="1"/>
  <c r="H30" i="1"/>
  <c r="H32" i="1"/>
  <c r="E37" i="1"/>
  <c r="G37" i="1" s="1"/>
  <c r="E32" i="1"/>
  <c r="D9" i="1"/>
  <c r="B20" i="1"/>
  <c r="D21" i="1" s="1"/>
  <c r="K18" i="1"/>
  <c r="J37" i="1" l="1"/>
  <c r="H37" i="1"/>
  <c r="I37" i="1"/>
  <c r="F5" i="1"/>
  <c r="G5" i="1" s="1"/>
  <c r="H5" i="1" s="1"/>
  <c r="E5" i="1"/>
  <c r="E6" i="1" s="1"/>
  <c r="E8" i="1" s="1"/>
  <c r="J5" i="1" l="1"/>
  <c r="H6" i="1"/>
  <c r="H7" i="1" s="1"/>
  <c r="H8" i="1" s="1"/>
  <c r="I5" i="1"/>
  <c r="E9" i="1"/>
  <c r="G9" i="1" s="1"/>
  <c r="E20" i="1"/>
  <c r="E21" i="1" s="1"/>
  <c r="G21" i="1" s="1"/>
  <c r="E14" i="1"/>
  <c r="H38" i="1"/>
  <c r="E38" i="1" s="1"/>
  <c r="H39" i="1"/>
  <c r="H40" i="1" s="1"/>
  <c r="J9" i="1" l="1"/>
  <c r="I9" i="1"/>
  <c r="H9" i="1"/>
  <c r="E39" i="1"/>
  <c r="D39" i="1" s="1"/>
  <c r="B40" i="1" s="1"/>
  <c r="E40" i="1"/>
  <c r="H14" i="1"/>
  <c r="H20" i="1"/>
  <c r="I21" i="1"/>
  <c r="J21" i="1"/>
  <c r="H21" i="1"/>
  <c r="H23" i="1" l="1"/>
  <c r="H24" i="1" s="1"/>
  <c r="H22" i="1"/>
  <c r="E22" i="1" s="1"/>
  <c r="H11" i="1"/>
  <c r="H12" i="1" s="1"/>
  <c r="H10" i="1"/>
  <c r="E10" i="1" s="1"/>
  <c r="H15" i="1"/>
  <c r="F15" i="1" s="1"/>
  <c r="E16" i="1" s="1"/>
  <c r="H16" i="1"/>
  <c r="H18" i="1" s="1"/>
  <c r="E12" i="1" l="1"/>
  <c r="E11" i="1"/>
  <c r="B12" i="1" s="1"/>
  <c r="E24" i="1"/>
  <c r="E23" i="1"/>
  <c r="D23" i="1" s="1"/>
  <c r="B24" i="1" s="1"/>
  <c r="E18" i="1"/>
  <c r="E17" i="1"/>
  <c r="C17" i="1" s="1"/>
  <c r="B18" i="1" s="1"/>
</calcChain>
</file>

<file path=xl/sharedStrings.xml><?xml version="1.0" encoding="utf-8"?>
<sst xmlns="http://schemas.openxmlformats.org/spreadsheetml/2006/main" count="53" uniqueCount="39">
  <si>
    <t>Anos</t>
  </si>
  <si>
    <t>Meses</t>
  </si>
  <si>
    <t>Dias</t>
  </si>
  <si>
    <t>Multiplicador</t>
  </si>
  <si>
    <t>Divisor</t>
  </si>
  <si>
    <t>Dividindo pelo divisor</t>
  </si>
  <si>
    <t>Somando o percentual</t>
  </si>
  <si>
    <t>arrumando os números</t>
  </si>
  <si>
    <t>dividindo por 30</t>
  </si>
  <si>
    <t>dividindo por 12</t>
  </si>
  <si>
    <t>Diminuindo o percentual</t>
  </si>
  <si>
    <t>Percentual</t>
  </si>
  <si>
    <t>CÁLCULO DA PENA</t>
  </si>
  <si>
    <t>/</t>
  </si>
  <si>
    <t>Elaborada por:</t>
  </si>
  <si>
    <t>Walfredo Carneiro</t>
  </si>
  <si>
    <t>Aplicando o multiplicador</t>
  </si>
  <si>
    <t>Resultado da soma</t>
  </si>
  <si>
    <t>Resultado da redução</t>
  </si>
  <si>
    <t>Percentual somado</t>
  </si>
  <si>
    <t>Percentual reduzido</t>
  </si>
  <si>
    <t>Período a ser somado</t>
  </si>
  <si>
    <t>Período a ser reduzido</t>
  </si>
  <si>
    <t>Walfredo C. F. Carneiro</t>
  </si>
  <si>
    <t>Analista Judiciário - TJDFT</t>
  </si>
  <si>
    <t>Dias-multa</t>
  </si>
  <si>
    <t>Limpa geral</t>
  </si>
  <si>
    <t>Ctrl + L</t>
  </si>
  <si>
    <t>Ctrl + Z</t>
  </si>
  <si>
    <t xml:space="preserve">Zera </t>
  </si>
  <si>
    <t>Ctrl + S</t>
  </si>
  <si>
    <t>Ctrl + D</t>
  </si>
  <si>
    <t>Transfere percentual somado</t>
  </si>
  <si>
    <t>Transfere percentual reduzido</t>
  </si>
  <si>
    <t>Ctrl + T</t>
  </si>
  <si>
    <t>Transfere soma para novo cálculo</t>
  </si>
  <si>
    <t>Ctrl + R</t>
  </si>
  <si>
    <t>Transfere redução para novo cálculo</t>
  </si>
  <si>
    <t>Versão 9.9.4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</si>
</sst>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sz val="10"/>
      <name val="Arial"/>
    </font>
    <font>
      <sz val="24"/>
      <name val="Arial"/>
    </font>
    <font>
      <sz val="8"/>
      <name val="Arial"/>
    </font>
    <font>
      <sz val="24"/>
      <name val="Arial"/>
      <family val="2"/>
    </font>
    <font>
      <sz val="24"/>
      <color indexed="13"/>
      <name val="Arial"/>
    </font>
    <font>
      <sz val="20"/>
      <name val="Arial"/>
    </font>
    <font>
      <sz val="22"/>
      <name val="Arial"/>
    </font>
    <font>
      <b/>
      <sz val="12"/>
      <name val="Arial"/>
      <family val="2"/>
    </font>
    <font>
      <b/>
      <sz val="8"/>
      <name val="Arial"/>
    </font>
    <font>
      <b/>
      <sz val="12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20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sz val="20"/>
      <name val="Arial"/>
      <family val="2"/>
    </font>
    <font>
      <sz val="20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6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6" fillId="0" borderId="0" xfId="0" applyFont="1"/>
    <xf numFmtId="0" fontId="3" fillId="2" borderId="1" xfId="0" applyFont="1" applyFill="1" applyBorder="1"/>
    <xf numFmtId="0" fontId="3" fillId="2" borderId="0" xfId="0" applyFont="1" applyFill="1" applyBorder="1"/>
    <xf numFmtId="0" fontId="3" fillId="0" borderId="0" xfId="0" applyFont="1"/>
    <xf numFmtId="0" fontId="3" fillId="2" borderId="2" xfId="0" applyFont="1" applyFill="1" applyBorder="1"/>
    <xf numFmtId="0" fontId="9" fillId="2" borderId="1" xfId="0" applyFont="1" applyFill="1" applyBorder="1"/>
    <xf numFmtId="0" fontId="11" fillId="2" borderId="1" xfId="0" applyFont="1" applyFill="1" applyBorder="1"/>
    <xf numFmtId="0" fontId="11" fillId="2" borderId="0" xfId="0" applyFont="1" applyFill="1" applyBorder="1"/>
    <xf numFmtId="0" fontId="12" fillId="0" borderId="0" xfId="0" applyFont="1"/>
    <xf numFmtId="0" fontId="12" fillId="0" borderId="0" xfId="0" applyFont="1" applyAlignment="1">
      <alignment horizontal="center"/>
    </xf>
    <xf numFmtId="0" fontId="14" fillId="3" borderId="2" xfId="0" applyFont="1" applyFill="1" applyBorder="1" applyAlignment="1" applyProtection="1">
      <alignment horizontal="left"/>
      <protection locked="0"/>
    </xf>
    <xf numFmtId="0" fontId="0" fillId="0" borderId="1" xfId="0" applyBorder="1"/>
    <xf numFmtId="0" fontId="0" fillId="0" borderId="0" xfId="0" applyBorder="1"/>
    <xf numFmtId="0" fontId="14" fillId="3" borderId="0" xfId="0" applyFont="1" applyFill="1" applyBorder="1" applyAlignment="1" applyProtection="1">
      <alignment horizontal="right"/>
      <protection locked="0"/>
    </xf>
    <xf numFmtId="0" fontId="3" fillId="4" borderId="0" xfId="0" applyFont="1" applyFill="1" applyBorder="1"/>
    <xf numFmtId="0" fontId="4" fillId="4" borderId="0" xfId="0" applyFont="1" applyFill="1" applyBorder="1"/>
    <xf numFmtId="0" fontId="0" fillId="5" borderId="3" xfId="0" applyFill="1" applyBorder="1"/>
    <xf numFmtId="0" fontId="4" fillId="6" borderId="3" xfId="0" applyFont="1" applyFill="1" applyBorder="1"/>
    <xf numFmtId="0" fontId="2" fillId="7" borderId="3" xfId="0" applyFont="1" applyFill="1" applyBorder="1"/>
    <xf numFmtId="0" fontId="6" fillId="6" borderId="4" xfId="0" applyFont="1" applyFill="1" applyBorder="1"/>
    <xf numFmtId="0" fontId="3" fillId="4" borderId="2" xfId="0" applyFont="1" applyFill="1" applyBorder="1"/>
    <xf numFmtId="0" fontId="8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/>
    <xf numFmtId="0" fontId="8" fillId="7" borderId="4" xfId="0" applyFont="1" applyFill="1" applyBorder="1" applyAlignment="1">
      <alignment horizontal="center" vertical="center" wrapText="1"/>
    </xf>
    <xf numFmtId="0" fontId="2" fillId="7" borderId="5" xfId="0" applyFont="1" applyFill="1" applyBorder="1"/>
    <xf numFmtId="0" fontId="10" fillId="5" borderId="4" xfId="0" applyFont="1" applyFill="1" applyBorder="1" applyAlignment="1">
      <alignment horizontal="center" vertical="center" wrapText="1"/>
    </xf>
    <xf numFmtId="0" fontId="0" fillId="5" borderId="5" xfId="0" applyFill="1" applyBorder="1"/>
    <xf numFmtId="0" fontId="0" fillId="0" borderId="2" xfId="0" applyBorder="1"/>
    <xf numFmtId="0" fontId="8" fillId="6" borderId="4" xfId="0" applyFont="1" applyFill="1" applyBorder="1" applyAlignment="1">
      <alignment horizontal="center" vertical="center" wrapText="1"/>
    </xf>
    <xf numFmtId="0" fontId="4" fillId="6" borderId="5" xfId="0" applyFont="1" applyFill="1" applyBorder="1"/>
    <xf numFmtId="0" fontId="10" fillId="5" borderId="6" xfId="0" applyFont="1" applyFill="1" applyBorder="1" applyAlignment="1">
      <alignment horizontal="center" vertical="center" wrapText="1"/>
    </xf>
    <xf numFmtId="0" fontId="0" fillId="5" borderId="7" xfId="0" applyFill="1" applyBorder="1"/>
    <xf numFmtId="0" fontId="0" fillId="5" borderId="8" xfId="0" applyFill="1" applyBorder="1"/>
    <xf numFmtId="0" fontId="0" fillId="0" borderId="0" xfId="0" applyAlignment="1">
      <alignment vertical="center" wrapText="1"/>
    </xf>
    <xf numFmtId="0" fontId="16" fillId="4" borderId="0" xfId="0" applyFont="1" applyFill="1" applyBorder="1" applyAlignment="1">
      <alignment horizontal="center"/>
    </xf>
    <xf numFmtId="1" fontId="0" fillId="0" borderId="0" xfId="0" applyNumberFormat="1"/>
    <xf numFmtId="0" fontId="2" fillId="2" borderId="9" xfId="0" applyFont="1" applyFill="1" applyBorder="1"/>
    <xf numFmtId="0" fontId="14" fillId="6" borderId="10" xfId="0" applyFont="1" applyFill="1" applyBorder="1" applyProtection="1">
      <protection locked="0"/>
    </xf>
    <xf numFmtId="0" fontId="14" fillId="8" borderId="10" xfId="0" applyFont="1" applyFill="1" applyBorder="1" applyProtection="1">
      <protection locked="0"/>
    </xf>
    <xf numFmtId="1" fontId="14" fillId="8" borderId="10" xfId="0" applyNumberFormat="1" applyFont="1" applyFill="1" applyBorder="1" applyProtection="1">
      <protection locked="0"/>
    </xf>
    <xf numFmtId="0" fontId="16" fillId="2" borderId="10" xfId="0" applyFont="1" applyFill="1" applyBorder="1"/>
    <xf numFmtId="1" fontId="16" fillId="0" borderId="10" xfId="0" applyNumberFormat="1" applyFont="1" applyBorder="1" applyProtection="1"/>
    <xf numFmtId="0" fontId="16" fillId="4" borderId="10" xfId="0" applyFont="1" applyFill="1" applyBorder="1"/>
    <xf numFmtId="1" fontId="16" fillId="4" borderId="10" xfId="0" applyNumberFormat="1" applyFont="1" applyFill="1" applyBorder="1" applyProtection="1"/>
    <xf numFmtId="0" fontId="16" fillId="2" borderId="10" xfId="0" applyFont="1" applyFill="1" applyBorder="1" applyAlignment="1">
      <alignment horizontal="center" vertical="center" wrapText="1"/>
    </xf>
    <xf numFmtId="0" fontId="16" fillId="7" borderId="10" xfId="0" applyFont="1" applyFill="1" applyBorder="1"/>
    <xf numFmtId="1" fontId="16" fillId="7" borderId="10" xfId="0" applyNumberFormat="1" applyFont="1" applyFill="1" applyBorder="1" applyProtection="1"/>
    <xf numFmtId="0" fontId="17" fillId="5" borderId="10" xfId="0" applyFont="1" applyFill="1" applyBorder="1"/>
    <xf numFmtId="1" fontId="17" fillId="5" borderId="10" xfId="0" applyNumberFormat="1" applyFont="1" applyFill="1" applyBorder="1" applyProtection="1"/>
    <xf numFmtId="0" fontId="16" fillId="0" borderId="10" xfId="0" applyFont="1" applyBorder="1"/>
    <xf numFmtId="0" fontId="7" fillId="2" borderId="1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 wrapText="1"/>
    </xf>
    <xf numFmtId="1" fontId="12" fillId="2" borderId="10" xfId="0" applyNumberFormat="1" applyFont="1" applyFill="1" applyBorder="1" applyAlignment="1" applyProtection="1">
      <alignment horizontal="center"/>
    </xf>
    <xf numFmtId="0" fontId="2" fillId="0" borderId="0" xfId="0" applyFont="1" applyBorder="1"/>
    <xf numFmtId="0" fontId="6" fillId="0" borderId="0" xfId="0" applyFont="1" applyBorder="1"/>
    <xf numFmtId="0" fontId="3" fillId="0" borderId="0" xfId="0" applyFont="1" applyBorder="1"/>
    <xf numFmtId="0" fontId="17" fillId="5" borderId="11" xfId="0" applyFont="1" applyFill="1" applyBorder="1"/>
    <xf numFmtId="1" fontId="17" fillId="5" borderId="11" xfId="0" applyNumberFormat="1" applyFont="1" applyFill="1" applyBorder="1" applyProtection="1"/>
    <xf numFmtId="0" fontId="0" fillId="0" borderId="12" xfId="0" applyBorder="1"/>
    <xf numFmtId="0" fontId="12" fillId="2" borderId="9" xfId="0" applyFont="1" applyFill="1" applyBorder="1"/>
    <xf numFmtId="0" fontId="15" fillId="2" borderId="13" xfId="0" applyFont="1" applyFill="1" applyBorder="1" applyAlignment="1">
      <alignment vertical="center" wrapText="1"/>
    </xf>
    <xf numFmtId="0" fontId="12" fillId="2" borderId="4" xfId="0" applyFont="1" applyFill="1" applyBorder="1"/>
    <xf numFmtId="0" fontId="15" fillId="2" borderId="5" xfId="0" applyFont="1" applyFill="1" applyBorder="1" applyAlignment="1">
      <alignment vertical="center" wrapText="1"/>
    </xf>
    <xf numFmtId="0" fontId="12" fillId="2" borderId="1" xfId="0" applyFont="1" applyFill="1" applyBorder="1"/>
    <xf numFmtId="0" fontId="15" fillId="2" borderId="2" xfId="0" applyFont="1" applyFill="1" applyBorder="1" applyAlignment="1">
      <alignment vertical="center" wrapText="1"/>
    </xf>
    <xf numFmtId="0" fontId="12" fillId="2" borderId="6" xfId="0" applyFont="1" applyFill="1" applyBorder="1"/>
    <xf numFmtId="0" fontId="15" fillId="2" borderId="8" xfId="0" applyFont="1" applyFill="1" applyBorder="1" applyAlignment="1">
      <alignment vertical="center" wrapText="1"/>
    </xf>
    <xf numFmtId="0" fontId="13" fillId="8" borderId="10" xfId="0" applyFont="1" applyFill="1" applyBorder="1" applyAlignment="1" applyProtection="1">
      <protection locked="0"/>
    </xf>
    <xf numFmtId="0" fontId="14" fillId="6" borderId="10" xfId="0" applyFont="1" applyFill="1" applyBorder="1" applyAlignment="1" applyProtection="1">
      <protection locked="0"/>
    </xf>
    <xf numFmtId="0" fontId="14" fillId="8" borderId="10" xfId="0" applyFont="1" applyFill="1" applyBorder="1" applyAlignment="1" applyProtection="1">
      <protection locked="0"/>
    </xf>
    <xf numFmtId="1" fontId="14" fillId="8" borderId="10" xfId="0" applyNumberFormat="1" applyFont="1" applyFill="1" applyBorder="1" applyAlignment="1" applyProtection="1">
      <protection locked="0"/>
    </xf>
    <xf numFmtId="0" fontId="5" fillId="9" borderId="14" xfId="0" applyFont="1" applyFill="1" applyBorder="1" applyAlignment="1">
      <alignment horizontal="center"/>
    </xf>
    <xf numFmtId="0" fontId="5" fillId="9" borderId="15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R45"/>
  <sheetViews>
    <sheetView showGridLines="0" tabSelected="1" workbookViewId="0">
      <selection activeCell="N3" sqref="N3"/>
    </sheetView>
  </sheetViews>
  <sheetFormatPr defaultRowHeight="12.75" x14ac:dyDescent="0.2"/>
  <cols>
    <col min="1" max="1" width="26.85546875" customWidth="1"/>
    <col min="2" max="2" width="13.28515625" customWidth="1"/>
    <col min="3" max="4" width="13.28515625" hidden="1" customWidth="1"/>
    <col min="5" max="5" width="13.28515625" customWidth="1"/>
    <col min="6" max="7" width="13.28515625" hidden="1" customWidth="1"/>
    <col min="8" max="8" width="13.28515625" customWidth="1"/>
    <col min="9" max="10" width="13.28515625" hidden="1" customWidth="1"/>
    <col min="11" max="11" width="13.28515625" style="37" customWidth="1"/>
    <col min="12" max="12" width="9.28515625" customWidth="1"/>
    <col min="13" max="13" width="4" customWidth="1"/>
    <col min="14" max="14" width="7.85546875" customWidth="1"/>
    <col min="15" max="15" width="2" hidden="1" customWidth="1"/>
    <col min="17" max="17" width="14.85546875" style="35" customWidth="1"/>
  </cols>
  <sheetData>
    <row r="1" spans="1:18" ht="30.75" thickBot="1" x14ac:dyDescent="0.45">
      <c r="A1" s="73" t="s">
        <v>12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5"/>
      <c r="M1" s="75"/>
      <c r="N1" s="75"/>
      <c r="O1" s="75"/>
      <c r="P1" s="75"/>
      <c r="Q1" s="76"/>
    </row>
    <row r="2" spans="1:18" s="1" customFormat="1" ht="30" x14ac:dyDescent="0.4">
      <c r="A2" s="38"/>
      <c r="B2" s="52" t="s">
        <v>0</v>
      </c>
      <c r="C2" s="53"/>
      <c r="D2" s="53"/>
      <c r="E2" s="52" t="s">
        <v>1</v>
      </c>
      <c r="F2" s="53"/>
      <c r="G2" s="53"/>
      <c r="H2" s="52" t="s">
        <v>2</v>
      </c>
      <c r="I2" s="53"/>
      <c r="J2" s="53"/>
      <c r="K2" s="54" t="s">
        <v>25</v>
      </c>
      <c r="L2" s="79" t="s">
        <v>11</v>
      </c>
      <c r="M2" s="79"/>
      <c r="N2" s="80"/>
      <c r="O2" s="55"/>
      <c r="P2" s="61" t="s">
        <v>27</v>
      </c>
      <c r="Q2" s="62" t="s">
        <v>26</v>
      </c>
      <c r="R2"/>
    </row>
    <row r="3" spans="1:18" s="2" customFormat="1" ht="26.25" x14ac:dyDescent="0.4">
      <c r="A3" s="21"/>
      <c r="B3" s="69">
        <v>10</v>
      </c>
      <c r="C3" s="70"/>
      <c r="D3" s="70"/>
      <c r="E3" s="71">
        <v>5</v>
      </c>
      <c r="F3" s="70"/>
      <c r="G3" s="70"/>
      <c r="H3" s="71">
        <v>10</v>
      </c>
      <c r="I3" s="70"/>
      <c r="J3" s="70"/>
      <c r="K3" s="72">
        <v>120</v>
      </c>
      <c r="L3" s="15">
        <v>1</v>
      </c>
      <c r="M3" s="36" t="s">
        <v>13</v>
      </c>
      <c r="N3" s="12">
        <v>6</v>
      </c>
      <c r="O3" s="56"/>
      <c r="P3" s="63" t="s">
        <v>28</v>
      </c>
      <c r="Q3" s="64" t="s">
        <v>29</v>
      </c>
      <c r="R3"/>
    </row>
    <row r="4" spans="1:18" s="5" customFormat="1" ht="25.5" hidden="1" x14ac:dyDescent="0.35">
      <c r="A4" s="3" t="s">
        <v>5</v>
      </c>
      <c r="B4" s="42">
        <f>B3/N3</f>
        <v>1.6666666666666667</v>
      </c>
      <c r="C4" s="42">
        <f>MOD(B3,N3)</f>
        <v>4</v>
      </c>
      <c r="D4" s="42">
        <f>C4*12</f>
        <v>48</v>
      </c>
      <c r="E4" s="42">
        <f>E3+D4</f>
        <v>53</v>
      </c>
      <c r="F4" s="42"/>
      <c r="G4" s="42"/>
      <c r="H4" s="42"/>
      <c r="I4" s="42"/>
      <c r="J4" s="42"/>
      <c r="K4" s="43"/>
      <c r="L4" s="16" t="s">
        <v>3</v>
      </c>
      <c r="M4" s="16"/>
      <c r="N4" s="22" t="s">
        <v>4</v>
      </c>
      <c r="O4" s="57"/>
      <c r="P4" s="65"/>
      <c r="Q4" s="66"/>
      <c r="R4"/>
    </row>
    <row r="5" spans="1:18" s="5" customFormat="1" ht="25.5" hidden="1" x14ac:dyDescent="0.35">
      <c r="A5" s="3"/>
      <c r="B5" s="42">
        <f>ROUNDDOWN(B4,0)</f>
        <v>1</v>
      </c>
      <c r="C5" s="42"/>
      <c r="D5" s="42"/>
      <c r="E5" s="42">
        <f>E4/N3</f>
        <v>8.8333333333333339</v>
      </c>
      <c r="F5" s="42">
        <f>MOD(E4,N3)</f>
        <v>5</v>
      </c>
      <c r="G5" s="42">
        <f>F5*30</f>
        <v>150</v>
      </c>
      <c r="H5" s="42">
        <f>H3+G5</f>
        <v>160</v>
      </c>
      <c r="I5" s="42">
        <f>H5*30</f>
        <v>4800</v>
      </c>
      <c r="J5" s="42">
        <f>H5*30</f>
        <v>4800</v>
      </c>
      <c r="K5" s="43"/>
      <c r="L5" s="4"/>
      <c r="M5" s="4"/>
      <c r="N5" s="6"/>
      <c r="O5" s="57"/>
      <c r="P5" s="65"/>
      <c r="Q5" s="66"/>
      <c r="R5"/>
    </row>
    <row r="6" spans="1:18" s="5" customFormat="1" ht="25.5" hidden="1" x14ac:dyDescent="0.35">
      <c r="A6" s="3"/>
      <c r="B6" s="42"/>
      <c r="C6" s="42"/>
      <c r="D6" s="42"/>
      <c r="E6" s="42">
        <f>ROUNDDOWN(E5,0)</f>
        <v>8</v>
      </c>
      <c r="F6" s="42"/>
      <c r="G6" s="42"/>
      <c r="H6" s="42">
        <f>H5/N3</f>
        <v>26.666666666666668</v>
      </c>
      <c r="I6" s="42"/>
      <c r="J6" s="42"/>
      <c r="K6" s="43"/>
      <c r="L6" s="4"/>
      <c r="M6" s="4"/>
      <c r="N6" s="6"/>
      <c r="O6" s="57"/>
      <c r="P6" s="65"/>
      <c r="Q6" s="66"/>
      <c r="R6"/>
    </row>
    <row r="7" spans="1:18" s="5" customFormat="1" ht="25.5" hidden="1" x14ac:dyDescent="0.35">
      <c r="A7" s="3"/>
      <c r="B7" s="42"/>
      <c r="C7" s="42"/>
      <c r="D7" s="42"/>
      <c r="E7" s="42"/>
      <c r="F7" s="42"/>
      <c r="G7" s="42"/>
      <c r="H7" s="42">
        <f>ROUNDDOWN(H6,0)</f>
        <v>26</v>
      </c>
      <c r="I7" s="42"/>
      <c r="J7" s="42"/>
      <c r="K7" s="43"/>
      <c r="L7" s="4"/>
      <c r="M7" s="4"/>
      <c r="N7" s="6"/>
      <c r="O7" s="57"/>
      <c r="P7" s="65"/>
      <c r="Q7" s="66"/>
      <c r="R7"/>
    </row>
    <row r="8" spans="1:18" s="5" customFormat="1" ht="25.5" hidden="1" x14ac:dyDescent="0.35">
      <c r="A8" s="8" t="s">
        <v>16</v>
      </c>
      <c r="B8" s="42">
        <f>B5*L3</f>
        <v>1</v>
      </c>
      <c r="C8" s="42"/>
      <c r="D8" s="42"/>
      <c r="E8" s="42">
        <f>E6*L3</f>
        <v>8</v>
      </c>
      <c r="F8" s="42"/>
      <c r="G8" s="42"/>
      <c r="H8" s="42">
        <f>H7*L3</f>
        <v>26</v>
      </c>
      <c r="I8" s="42"/>
      <c r="J8" s="42"/>
      <c r="K8" s="43"/>
      <c r="L8" s="9"/>
      <c r="M8" s="4"/>
      <c r="N8" s="6"/>
      <c r="O8" s="57"/>
      <c r="P8" s="65"/>
      <c r="Q8" s="66"/>
      <c r="R8"/>
    </row>
    <row r="9" spans="1:18" s="5" customFormat="1" ht="25.5" hidden="1" x14ac:dyDescent="0.35">
      <c r="A9" s="8"/>
      <c r="B9" s="42"/>
      <c r="C9" s="42"/>
      <c r="D9" s="42">
        <f>B8*12</f>
        <v>12</v>
      </c>
      <c r="E9" s="42">
        <f>D9+E8</f>
        <v>20</v>
      </c>
      <c r="F9" s="42"/>
      <c r="G9" s="42">
        <f>E9*30</f>
        <v>600</v>
      </c>
      <c r="H9" s="42">
        <f>G9+H8</f>
        <v>626</v>
      </c>
      <c r="I9" s="42">
        <f>G9*30</f>
        <v>18000</v>
      </c>
      <c r="J9" s="42">
        <f>G9*30</f>
        <v>18000</v>
      </c>
      <c r="K9" s="43"/>
      <c r="L9" s="9"/>
      <c r="M9" s="4"/>
      <c r="N9" s="6"/>
      <c r="O9" s="57"/>
      <c r="P9" s="65"/>
      <c r="Q9" s="66"/>
      <c r="R9"/>
    </row>
    <row r="10" spans="1:18" s="5" customFormat="1" ht="25.5" hidden="1" x14ac:dyDescent="0.35">
      <c r="A10" s="8"/>
      <c r="B10" s="42"/>
      <c r="C10" s="42"/>
      <c r="D10" s="42"/>
      <c r="E10" s="42">
        <f>ROUNDDOWN(H10,0)</f>
        <v>20</v>
      </c>
      <c r="F10" s="42"/>
      <c r="G10" s="42"/>
      <c r="H10" s="42">
        <f>H9/30</f>
        <v>20.866666666666667</v>
      </c>
      <c r="I10" s="42"/>
      <c r="J10" s="42"/>
      <c r="K10" s="43"/>
      <c r="L10" s="9"/>
      <c r="M10" s="4"/>
      <c r="N10" s="6"/>
      <c r="O10" s="57"/>
      <c r="P10" s="65"/>
      <c r="Q10" s="66"/>
      <c r="R10"/>
    </row>
    <row r="11" spans="1:18" s="5" customFormat="1" ht="25.5" hidden="1" x14ac:dyDescent="0.35">
      <c r="A11" s="7"/>
      <c r="B11" s="42"/>
      <c r="C11" s="42"/>
      <c r="D11" s="42"/>
      <c r="E11" s="42">
        <f>E10/12</f>
        <v>1.6666666666666667</v>
      </c>
      <c r="F11" s="42"/>
      <c r="G11" s="42"/>
      <c r="H11" s="42">
        <f>MOD(H9,30)</f>
        <v>26</v>
      </c>
      <c r="I11" s="42"/>
      <c r="J11" s="42"/>
      <c r="K11" s="43"/>
      <c r="L11" s="4"/>
      <c r="M11" s="4"/>
      <c r="N11" s="6"/>
      <c r="O11" s="57"/>
      <c r="P11" s="65"/>
      <c r="Q11" s="66"/>
      <c r="R11"/>
    </row>
    <row r="12" spans="1:18" ht="30" x14ac:dyDescent="0.4">
      <c r="A12" s="23" t="s">
        <v>11</v>
      </c>
      <c r="B12" s="44">
        <f>ROUNDDOWN(E11,0)</f>
        <v>1</v>
      </c>
      <c r="C12" s="44"/>
      <c r="D12" s="44"/>
      <c r="E12" s="44">
        <f>MOD(E10,12)</f>
        <v>8</v>
      </c>
      <c r="F12" s="44"/>
      <c r="G12" s="44"/>
      <c r="H12" s="44">
        <f>H11</f>
        <v>26</v>
      </c>
      <c r="I12" s="44"/>
      <c r="J12" s="44"/>
      <c r="K12" s="45">
        <f>ROUNDDOWN(K3*L3/N3,0)</f>
        <v>20</v>
      </c>
      <c r="L12" s="17"/>
      <c r="M12" s="17"/>
      <c r="N12" s="24"/>
      <c r="O12" s="14"/>
      <c r="P12" s="65"/>
      <c r="Q12" s="66"/>
    </row>
    <row r="13" spans="1:18" s="5" customFormat="1" ht="32.25" hidden="1" customHeight="1" x14ac:dyDescent="0.35">
      <c r="A13" s="3"/>
      <c r="B13" s="42"/>
      <c r="C13" s="42"/>
      <c r="D13" s="46" t="s">
        <v>9</v>
      </c>
      <c r="E13" s="42"/>
      <c r="F13" s="42"/>
      <c r="G13" s="46" t="s">
        <v>8</v>
      </c>
      <c r="H13" s="42"/>
      <c r="I13" s="46" t="s">
        <v>8</v>
      </c>
      <c r="J13" s="46" t="s">
        <v>8</v>
      </c>
      <c r="K13" s="43"/>
      <c r="L13" s="77" t="s">
        <v>14</v>
      </c>
      <c r="M13" s="77"/>
      <c r="N13" s="78"/>
      <c r="O13" s="57"/>
      <c r="P13" s="65"/>
      <c r="Q13" s="66"/>
      <c r="R13"/>
    </row>
    <row r="14" spans="1:18" s="5" customFormat="1" ht="25.5" hidden="1" x14ac:dyDescent="0.35">
      <c r="A14" s="3" t="s">
        <v>6</v>
      </c>
      <c r="B14" s="42">
        <f>B3+B8</f>
        <v>11</v>
      </c>
      <c r="C14" s="42"/>
      <c r="D14" s="42"/>
      <c r="E14" s="42">
        <f>E3+E8</f>
        <v>13</v>
      </c>
      <c r="F14" s="42"/>
      <c r="G14" s="42"/>
      <c r="H14" s="42">
        <f>H3+H8</f>
        <v>36</v>
      </c>
      <c r="I14" s="42"/>
      <c r="J14" s="42"/>
      <c r="K14" s="43"/>
      <c r="L14" s="77" t="s">
        <v>15</v>
      </c>
      <c r="M14" s="77"/>
      <c r="N14" s="78"/>
      <c r="O14" s="57"/>
      <c r="P14" s="65"/>
      <c r="Q14" s="66"/>
      <c r="R14"/>
    </row>
    <row r="15" spans="1:18" s="5" customFormat="1" ht="25.5" hidden="1" x14ac:dyDescent="0.35">
      <c r="A15" s="3" t="s">
        <v>7</v>
      </c>
      <c r="B15" s="42"/>
      <c r="C15" s="42"/>
      <c r="D15" s="42"/>
      <c r="E15" s="42"/>
      <c r="F15" s="42">
        <f>ROUNDDOWN(H15,0)</f>
        <v>1</v>
      </c>
      <c r="G15" s="42"/>
      <c r="H15" s="42">
        <f>H14/30</f>
        <v>1.2</v>
      </c>
      <c r="I15" s="42"/>
      <c r="J15" s="42"/>
      <c r="K15" s="43"/>
      <c r="L15" s="77"/>
      <c r="M15" s="77"/>
      <c r="N15" s="78"/>
      <c r="O15" s="57"/>
      <c r="P15" s="65"/>
      <c r="Q15" s="66"/>
      <c r="R15"/>
    </row>
    <row r="16" spans="1:18" s="5" customFormat="1" ht="25.5" hidden="1" x14ac:dyDescent="0.35">
      <c r="A16" s="3"/>
      <c r="B16" s="42"/>
      <c r="C16" s="42"/>
      <c r="D16" s="42"/>
      <c r="E16" s="42">
        <f>E14+F15</f>
        <v>14</v>
      </c>
      <c r="F16" s="42"/>
      <c r="G16" s="42"/>
      <c r="H16" s="42">
        <f>MOD(H14,30)</f>
        <v>6</v>
      </c>
      <c r="I16" s="42"/>
      <c r="J16" s="42"/>
      <c r="K16" s="43"/>
      <c r="L16" s="77"/>
      <c r="M16" s="77"/>
      <c r="N16" s="78"/>
      <c r="O16" s="57"/>
      <c r="P16" s="65"/>
      <c r="Q16" s="66"/>
      <c r="R16"/>
    </row>
    <row r="17" spans="1:18" s="5" customFormat="1" ht="25.5" hidden="1" x14ac:dyDescent="0.35">
      <c r="A17" s="3"/>
      <c r="B17" s="42"/>
      <c r="C17" s="42">
        <f>ROUNDDOWN(E17,0)</f>
        <v>1</v>
      </c>
      <c r="D17" s="42"/>
      <c r="E17" s="42">
        <f>E16/12</f>
        <v>1.1666666666666667</v>
      </c>
      <c r="F17" s="42"/>
      <c r="G17" s="42"/>
      <c r="H17" s="42"/>
      <c r="I17" s="42"/>
      <c r="J17" s="42"/>
      <c r="K17" s="43"/>
      <c r="L17" s="4"/>
      <c r="M17" s="4"/>
      <c r="N17" s="6"/>
      <c r="O17" s="57"/>
      <c r="P17" s="65"/>
      <c r="Q17" s="66"/>
      <c r="R17"/>
    </row>
    <row r="18" spans="1:18" s="1" customFormat="1" ht="36" x14ac:dyDescent="0.4">
      <c r="A18" s="25" t="s">
        <v>19</v>
      </c>
      <c r="B18" s="47">
        <f>B14+C17</f>
        <v>12</v>
      </c>
      <c r="C18" s="47"/>
      <c r="D18" s="47"/>
      <c r="E18" s="47">
        <f>MOD(E16,12)</f>
        <v>2</v>
      </c>
      <c r="F18" s="47"/>
      <c r="G18" s="47"/>
      <c r="H18" s="47">
        <f>H16</f>
        <v>6</v>
      </c>
      <c r="I18" s="47"/>
      <c r="J18" s="47"/>
      <c r="K18" s="48">
        <f>K3+K12</f>
        <v>140</v>
      </c>
      <c r="L18" s="20"/>
      <c r="M18" s="20"/>
      <c r="N18" s="26"/>
      <c r="O18" s="55"/>
      <c r="P18" s="63" t="s">
        <v>30</v>
      </c>
      <c r="Q18" s="64" t="s">
        <v>32</v>
      </c>
      <c r="R18"/>
    </row>
    <row r="19" spans="1:18" s="5" customFormat="1" ht="25.5" hidden="1" x14ac:dyDescent="0.35">
      <c r="A19" s="3"/>
      <c r="B19" s="42"/>
      <c r="C19" s="42"/>
      <c r="D19" s="42"/>
      <c r="E19" s="42"/>
      <c r="F19" s="42"/>
      <c r="G19" s="42"/>
      <c r="H19" s="42"/>
      <c r="I19" s="42"/>
      <c r="J19" s="42"/>
      <c r="K19" s="43"/>
      <c r="L19" s="4"/>
      <c r="M19" s="4"/>
      <c r="N19" s="6"/>
      <c r="O19" s="57"/>
      <c r="P19" s="65"/>
      <c r="Q19" s="66"/>
      <c r="R19"/>
    </row>
    <row r="20" spans="1:18" s="5" customFormat="1" ht="25.5" hidden="1" x14ac:dyDescent="0.35">
      <c r="A20" s="3" t="s">
        <v>10</v>
      </c>
      <c r="B20" s="42">
        <f>B3-B8</f>
        <v>9</v>
      </c>
      <c r="C20" s="42"/>
      <c r="D20" s="42"/>
      <c r="E20" s="42">
        <f>E3-E8</f>
        <v>-3</v>
      </c>
      <c r="F20" s="42"/>
      <c r="G20" s="42"/>
      <c r="H20" s="42">
        <f>H3-H8</f>
        <v>-16</v>
      </c>
      <c r="I20" s="42"/>
      <c r="J20" s="42"/>
      <c r="K20" s="43"/>
      <c r="L20" s="4"/>
      <c r="M20" s="4"/>
      <c r="N20" s="6"/>
      <c r="O20" s="57"/>
      <c r="P20" s="65"/>
      <c r="Q20" s="66"/>
      <c r="R20"/>
    </row>
    <row r="21" spans="1:18" s="5" customFormat="1" ht="25.5" hidden="1" x14ac:dyDescent="0.35">
      <c r="A21" s="3" t="s">
        <v>7</v>
      </c>
      <c r="B21" s="42"/>
      <c r="C21" s="42"/>
      <c r="D21" s="42">
        <f>B20*12</f>
        <v>108</v>
      </c>
      <c r="E21" s="42">
        <f>E20+D21</f>
        <v>105</v>
      </c>
      <c r="F21" s="42"/>
      <c r="G21" s="42">
        <f>E21*30</f>
        <v>3150</v>
      </c>
      <c r="H21" s="42">
        <f>G21+H20</f>
        <v>3134</v>
      </c>
      <c r="I21" s="42">
        <f>G21*30</f>
        <v>94500</v>
      </c>
      <c r="J21" s="42">
        <f>G21*30</f>
        <v>94500</v>
      </c>
      <c r="K21" s="43"/>
      <c r="L21" s="4"/>
      <c r="M21" s="4"/>
      <c r="N21" s="6"/>
      <c r="O21" s="57"/>
      <c r="P21" s="65"/>
      <c r="Q21" s="66"/>
      <c r="R21"/>
    </row>
    <row r="22" spans="1:18" s="5" customFormat="1" ht="25.5" hidden="1" x14ac:dyDescent="0.35">
      <c r="A22" s="3"/>
      <c r="B22" s="42"/>
      <c r="C22" s="42"/>
      <c r="D22" s="42"/>
      <c r="E22" s="42">
        <f>ROUNDDOWN(H22,0)</f>
        <v>104</v>
      </c>
      <c r="F22" s="42"/>
      <c r="G22" s="42"/>
      <c r="H22" s="42">
        <f>H21/30</f>
        <v>104.46666666666667</v>
      </c>
      <c r="I22" s="42"/>
      <c r="J22" s="42"/>
      <c r="K22" s="43"/>
      <c r="L22" s="4"/>
      <c r="M22" s="4"/>
      <c r="N22" s="6"/>
      <c r="O22" s="57"/>
      <c r="P22" s="65"/>
      <c r="Q22" s="66"/>
      <c r="R22"/>
    </row>
    <row r="23" spans="1:18" s="5" customFormat="1" ht="25.5" hidden="1" x14ac:dyDescent="0.35">
      <c r="A23" s="3"/>
      <c r="B23" s="42"/>
      <c r="C23" s="42"/>
      <c r="D23" s="42">
        <f>ROUNDDOWN(E23,0)</f>
        <v>8</v>
      </c>
      <c r="E23" s="42">
        <f>E22/12</f>
        <v>8.6666666666666661</v>
      </c>
      <c r="F23" s="42"/>
      <c r="G23" s="42"/>
      <c r="H23" s="42">
        <f>MOD(H21,30)</f>
        <v>14</v>
      </c>
      <c r="I23" s="42"/>
      <c r="J23" s="42"/>
      <c r="K23" s="43"/>
      <c r="L23" s="4"/>
      <c r="M23" s="4"/>
      <c r="N23" s="6"/>
      <c r="O23" s="57"/>
      <c r="P23" s="65"/>
      <c r="Q23" s="66"/>
      <c r="R23"/>
    </row>
    <row r="24" spans="1:18" ht="34.5" customHeight="1" x14ac:dyDescent="0.35">
      <c r="A24" s="27" t="s">
        <v>20</v>
      </c>
      <c r="B24" s="49">
        <f>D23</f>
        <v>8</v>
      </c>
      <c r="C24" s="49"/>
      <c r="D24" s="49"/>
      <c r="E24" s="49">
        <f>MOD(E22,12)</f>
        <v>8</v>
      </c>
      <c r="F24" s="49"/>
      <c r="G24" s="49"/>
      <c r="H24" s="49">
        <f>H23</f>
        <v>14</v>
      </c>
      <c r="I24" s="49"/>
      <c r="J24" s="49"/>
      <c r="K24" s="50">
        <f>K3-K12</f>
        <v>100</v>
      </c>
      <c r="L24" s="18"/>
      <c r="M24" s="18"/>
      <c r="N24" s="28"/>
      <c r="O24" s="14"/>
      <c r="P24" s="63" t="s">
        <v>31</v>
      </c>
      <c r="Q24" s="64" t="s">
        <v>33</v>
      </c>
    </row>
    <row r="25" spans="1:18" ht="25.5" x14ac:dyDescent="0.35">
      <c r="A25" s="13"/>
      <c r="B25" s="51"/>
      <c r="C25" s="51"/>
      <c r="D25" s="51"/>
      <c r="E25" s="51"/>
      <c r="F25" s="51"/>
      <c r="G25" s="51"/>
      <c r="H25" s="51"/>
      <c r="I25" s="51"/>
      <c r="J25" s="51"/>
      <c r="K25" s="43"/>
      <c r="L25" s="14"/>
      <c r="M25" s="14"/>
      <c r="N25" s="29"/>
      <c r="O25" s="14"/>
      <c r="P25" s="65"/>
      <c r="Q25" s="66"/>
    </row>
    <row r="26" spans="1:18" ht="30" x14ac:dyDescent="0.4">
      <c r="A26" s="30" t="s">
        <v>21</v>
      </c>
      <c r="B26" s="40">
        <v>0</v>
      </c>
      <c r="C26" s="39"/>
      <c r="D26" s="39"/>
      <c r="E26" s="40">
        <v>0</v>
      </c>
      <c r="F26" s="39"/>
      <c r="G26" s="39"/>
      <c r="H26" s="40">
        <v>0</v>
      </c>
      <c r="I26" s="39"/>
      <c r="J26" s="39"/>
      <c r="K26" s="41">
        <v>0</v>
      </c>
      <c r="L26" s="19"/>
      <c r="M26" s="19"/>
      <c r="N26" s="31"/>
      <c r="O26" s="14"/>
      <c r="P26" s="65"/>
      <c r="Q26" s="66"/>
    </row>
    <row r="27" spans="1:18" ht="76.5" hidden="1" x14ac:dyDescent="0.35">
      <c r="A27" s="3"/>
      <c r="B27" s="42"/>
      <c r="C27" s="42"/>
      <c r="D27" s="46" t="s">
        <v>9</v>
      </c>
      <c r="E27" s="42"/>
      <c r="F27" s="42"/>
      <c r="G27" s="46" t="s">
        <v>8</v>
      </c>
      <c r="H27" s="42"/>
      <c r="I27" s="46" t="s">
        <v>8</v>
      </c>
      <c r="J27" s="46" t="s">
        <v>8</v>
      </c>
      <c r="K27" s="43"/>
      <c r="L27" s="77" t="s">
        <v>14</v>
      </c>
      <c r="M27" s="77"/>
      <c r="N27" s="78"/>
      <c r="O27" s="14"/>
      <c r="P27" s="65"/>
      <c r="Q27" s="66"/>
    </row>
    <row r="28" spans="1:18" ht="25.5" hidden="1" x14ac:dyDescent="0.35">
      <c r="A28" s="3" t="s">
        <v>6</v>
      </c>
      <c r="B28" s="42">
        <f>B3+B26</f>
        <v>10</v>
      </c>
      <c r="C28" s="42"/>
      <c r="D28" s="42"/>
      <c r="E28" s="42">
        <f>E3+E26</f>
        <v>5</v>
      </c>
      <c r="F28" s="42"/>
      <c r="G28" s="42"/>
      <c r="H28" s="42">
        <f>H3+H26</f>
        <v>10</v>
      </c>
      <c r="I28" s="42"/>
      <c r="J28" s="42"/>
      <c r="K28" s="43"/>
      <c r="L28" s="77" t="s">
        <v>15</v>
      </c>
      <c r="M28" s="77"/>
      <c r="N28" s="78"/>
      <c r="O28" s="14"/>
      <c r="P28" s="65"/>
      <c r="Q28" s="66"/>
    </row>
    <row r="29" spans="1:18" ht="25.5" hidden="1" x14ac:dyDescent="0.35">
      <c r="A29" s="3" t="s">
        <v>7</v>
      </c>
      <c r="B29" s="42"/>
      <c r="C29" s="42"/>
      <c r="D29" s="42"/>
      <c r="E29" s="42"/>
      <c r="F29" s="42">
        <f>ROUNDDOWN(H29,0)</f>
        <v>0</v>
      </c>
      <c r="G29" s="42"/>
      <c r="H29" s="42">
        <f>H28/30</f>
        <v>0.33333333333333331</v>
      </c>
      <c r="I29" s="42"/>
      <c r="J29" s="42"/>
      <c r="K29" s="43"/>
      <c r="L29" s="77"/>
      <c r="M29" s="77"/>
      <c r="N29" s="78"/>
      <c r="O29" s="14"/>
      <c r="P29" s="65"/>
      <c r="Q29" s="66"/>
    </row>
    <row r="30" spans="1:18" ht="25.5" hidden="1" x14ac:dyDescent="0.35">
      <c r="A30" s="3"/>
      <c r="B30" s="42"/>
      <c r="C30" s="42"/>
      <c r="D30" s="42"/>
      <c r="E30" s="42">
        <f>E28+F29</f>
        <v>5</v>
      </c>
      <c r="F30" s="42"/>
      <c r="G30" s="42"/>
      <c r="H30" s="42">
        <f>MOD(H28,30)</f>
        <v>10</v>
      </c>
      <c r="I30" s="42"/>
      <c r="J30" s="42"/>
      <c r="K30" s="43"/>
      <c r="L30" s="77"/>
      <c r="M30" s="77"/>
      <c r="N30" s="78"/>
      <c r="O30" s="14"/>
      <c r="P30" s="65"/>
      <c r="Q30" s="66"/>
    </row>
    <row r="31" spans="1:18" ht="25.5" hidden="1" x14ac:dyDescent="0.35">
      <c r="A31" s="3"/>
      <c r="B31" s="42"/>
      <c r="C31" s="42">
        <f>ROUNDDOWN(E31,0)</f>
        <v>0</v>
      </c>
      <c r="D31" s="42"/>
      <c r="E31" s="42">
        <f>E30/12</f>
        <v>0.41666666666666669</v>
      </c>
      <c r="F31" s="42"/>
      <c r="G31" s="42"/>
      <c r="H31" s="42"/>
      <c r="I31" s="42"/>
      <c r="J31" s="42"/>
      <c r="K31" s="43"/>
      <c r="L31" s="4"/>
      <c r="M31" s="4"/>
      <c r="N31" s="6"/>
      <c r="O31" s="14"/>
      <c r="P31" s="65"/>
      <c r="Q31" s="66"/>
    </row>
    <row r="32" spans="1:18" ht="36" x14ac:dyDescent="0.4">
      <c r="A32" s="25" t="s">
        <v>17</v>
      </c>
      <c r="B32" s="47">
        <f>B28+C31</f>
        <v>10</v>
      </c>
      <c r="C32" s="47"/>
      <c r="D32" s="47"/>
      <c r="E32" s="47">
        <f>MOD(E30,12)</f>
        <v>5</v>
      </c>
      <c r="F32" s="47"/>
      <c r="G32" s="47"/>
      <c r="H32" s="47">
        <f>H30</f>
        <v>10</v>
      </c>
      <c r="I32" s="47"/>
      <c r="J32" s="47"/>
      <c r="K32" s="48">
        <f>K3+K26</f>
        <v>120</v>
      </c>
      <c r="L32" s="20"/>
      <c r="M32" s="20"/>
      <c r="N32" s="26"/>
      <c r="O32" s="14"/>
      <c r="P32" s="63" t="s">
        <v>34</v>
      </c>
      <c r="Q32" s="64" t="s">
        <v>35</v>
      </c>
    </row>
    <row r="33" spans="1:17" ht="25.5" x14ac:dyDescent="0.35">
      <c r="A33" s="13"/>
      <c r="B33" s="51"/>
      <c r="C33" s="51"/>
      <c r="D33" s="51"/>
      <c r="E33" s="51"/>
      <c r="F33" s="51"/>
      <c r="G33" s="51"/>
      <c r="H33" s="51"/>
      <c r="I33" s="51"/>
      <c r="J33" s="51"/>
      <c r="K33" s="43"/>
      <c r="L33" s="14"/>
      <c r="M33" s="14"/>
      <c r="N33" s="29"/>
      <c r="O33" s="14"/>
      <c r="P33" s="65"/>
      <c r="Q33" s="66"/>
    </row>
    <row r="34" spans="1:17" ht="30" x14ac:dyDescent="0.4">
      <c r="A34" s="30" t="s">
        <v>22</v>
      </c>
      <c r="B34" s="40">
        <v>0</v>
      </c>
      <c r="C34" s="39"/>
      <c r="D34" s="39"/>
      <c r="E34" s="40">
        <v>0</v>
      </c>
      <c r="F34" s="39"/>
      <c r="G34" s="39"/>
      <c r="H34" s="40">
        <v>0</v>
      </c>
      <c r="I34" s="39"/>
      <c r="J34" s="39"/>
      <c r="K34" s="41">
        <v>0</v>
      </c>
      <c r="L34" s="19"/>
      <c r="M34" s="19">
        <v>0</v>
      </c>
      <c r="N34" s="31"/>
      <c r="O34" s="14"/>
      <c r="P34" s="65"/>
      <c r="Q34" s="66"/>
    </row>
    <row r="35" spans="1:17" ht="25.5" hidden="1" x14ac:dyDescent="0.35">
      <c r="A35" s="3"/>
      <c r="B35" s="42"/>
      <c r="C35" s="42"/>
      <c r="D35" s="42"/>
      <c r="E35" s="42"/>
      <c r="F35" s="42"/>
      <c r="G35" s="42"/>
      <c r="H35" s="42"/>
      <c r="I35" s="42"/>
      <c r="J35" s="42"/>
      <c r="K35" s="43"/>
      <c r="L35" s="4"/>
      <c r="M35" s="4"/>
      <c r="N35" s="6"/>
      <c r="O35" s="14"/>
      <c r="P35" s="65"/>
      <c r="Q35" s="66"/>
    </row>
    <row r="36" spans="1:17" ht="25.5" hidden="1" x14ac:dyDescent="0.35">
      <c r="A36" s="3" t="s">
        <v>10</v>
      </c>
      <c r="B36" s="42">
        <f>B3-B34</f>
        <v>10</v>
      </c>
      <c r="C36" s="42"/>
      <c r="D36" s="42"/>
      <c r="E36" s="42">
        <f>E3-E34</f>
        <v>5</v>
      </c>
      <c r="F36" s="42"/>
      <c r="G36" s="42"/>
      <c r="H36" s="42">
        <f>H3-H34</f>
        <v>10</v>
      </c>
      <c r="I36" s="42"/>
      <c r="J36" s="42"/>
      <c r="K36" s="43"/>
      <c r="L36" s="4"/>
      <c r="M36" s="4"/>
      <c r="N36" s="6"/>
      <c r="O36" s="14"/>
      <c r="P36" s="65"/>
      <c r="Q36" s="66"/>
    </row>
    <row r="37" spans="1:17" ht="25.5" hidden="1" x14ac:dyDescent="0.35">
      <c r="A37" s="3" t="s">
        <v>7</v>
      </c>
      <c r="B37" s="42"/>
      <c r="C37" s="42"/>
      <c r="D37" s="42">
        <f>B36*12</f>
        <v>120</v>
      </c>
      <c r="E37" s="42">
        <f>E36+D37</f>
        <v>125</v>
      </c>
      <c r="F37" s="42"/>
      <c r="G37" s="42">
        <f>E37*30</f>
        <v>3750</v>
      </c>
      <c r="H37" s="42">
        <f>G37+H36</f>
        <v>3760</v>
      </c>
      <c r="I37" s="42">
        <f>G37*30</f>
        <v>112500</v>
      </c>
      <c r="J37" s="42">
        <f>G37*30</f>
        <v>112500</v>
      </c>
      <c r="K37" s="43"/>
      <c r="L37" s="4"/>
      <c r="M37" s="4"/>
      <c r="N37" s="6"/>
      <c r="O37" s="14"/>
      <c r="P37" s="65"/>
      <c r="Q37" s="66"/>
    </row>
    <row r="38" spans="1:17" ht="25.5" hidden="1" x14ac:dyDescent="0.35">
      <c r="A38" s="3"/>
      <c r="B38" s="42"/>
      <c r="C38" s="42"/>
      <c r="D38" s="42"/>
      <c r="E38" s="42">
        <f>ROUNDDOWN(H38,0)</f>
        <v>125</v>
      </c>
      <c r="F38" s="42"/>
      <c r="G38" s="42"/>
      <c r="H38" s="42">
        <f>H37/30</f>
        <v>125.33333333333333</v>
      </c>
      <c r="I38" s="42"/>
      <c r="J38" s="42"/>
      <c r="K38" s="43"/>
      <c r="L38" s="4"/>
      <c r="M38" s="4"/>
      <c r="N38" s="6"/>
      <c r="O38" s="14"/>
      <c r="P38" s="65"/>
      <c r="Q38" s="66"/>
    </row>
    <row r="39" spans="1:17" ht="25.5" hidden="1" x14ac:dyDescent="0.35">
      <c r="A39" s="3"/>
      <c r="B39" s="42"/>
      <c r="C39" s="42"/>
      <c r="D39" s="42">
        <f>ROUNDDOWN(E39,0)</f>
        <v>10</v>
      </c>
      <c r="E39" s="42">
        <f>E38/12</f>
        <v>10.416666666666666</v>
      </c>
      <c r="F39" s="42"/>
      <c r="G39" s="42"/>
      <c r="H39" s="42">
        <f>MOD(H37,30)</f>
        <v>10</v>
      </c>
      <c r="I39" s="42"/>
      <c r="J39" s="42"/>
      <c r="K39" s="43"/>
      <c r="L39" s="4"/>
      <c r="M39" s="4"/>
      <c r="N39" s="6"/>
      <c r="O39" s="14"/>
      <c r="P39" s="65"/>
      <c r="Q39" s="66"/>
    </row>
    <row r="40" spans="1:17" ht="36.75" thickBot="1" x14ac:dyDescent="0.4">
      <c r="A40" s="32" t="s">
        <v>18</v>
      </c>
      <c r="B40" s="58">
        <f>D39</f>
        <v>10</v>
      </c>
      <c r="C40" s="58"/>
      <c r="D40" s="58"/>
      <c r="E40" s="58">
        <f>MOD(E38,12)</f>
        <v>5</v>
      </c>
      <c r="F40" s="58"/>
      <c r="G40" s="58"/>
      <c r="H40" s="58">
        <f>H39</f>
        <v>10</v>
      </c>
      <c r="I40" s="58"/>
      <c r="J40" s="58"/>
      <c r="K40" s="59">
        <f>K3-K34</f>
        <v>120</v>
      </c>
      <c r="L40" s="33"/>
      <c r="M40" s="33"/>
      <c r="N40" s="34"/>
      <c r="O40" s="60"/>
      <c r="P40" s="67" t="s">
        <v>36</v>
      </c>
      <c r="Q40" s="68" t="s">
        <v>37</v>
      </c>
    </row>
    <row r="42" spans="1:17" x14ac:dyDescent="0.2">
      <c r="H42" s="10"/>
      <c r="L42" s="37"/>
      <c r="M42" s="11" t="s">
        <v>38</v>
      </c>
      <c r="N42" s="11"/>
    </row>
    <row r="43" spans="1:17" x14ac:dyDescent="0.2">
      <c r="H43" s="10"/>
      <c r="L43" s="37"/>
      <c r="M43" s="11" t="s">
        <v>23</v>
      </c>
      <c r="N43" s="11"/>
    </row>
    <row r="44" spans="1:17" x14ac:dyDescent="0.2">
      <c r="H44" s="10"/>
      <c r="L44" s="37"/>
      <c r="M44" s="11" t="s">
        <v>24</v>
      </c>
      <c r="N44" s="11"/>
    </row>
    <row r="45" spans="1:17" x14ac:dyDescent="0.2">
      <c r="L45" s="37"/>
    </row>
  </sheetData>
  <sheetProtection password="DDB1" sheet="1" objects="1" scenarios="1" selectLockedCells="1"/>
  <mergeCells count="10">
    <mergeCell ref="A1:Q1"/>
    <mergeCell ref="L30:N30"/>
    <mergeCell ref="L27:N27"/>
    <mergeCell ref="L28:N28"/>
    <mergeCell ref="L29:N29"/>
    <mergeCell ref="L16:N16"/>
    <mergeCell ref="L2:N2"/>
    <mergeCell ref="L13:N13"/>
    <mergeCell ref="L14:N14"/>
    <mergeCell ref="L15:N15"/>
  </mergeCells>
  <phoneticPr fontId="3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"/>
  <sheetViews>
    <sheetView workbookViewId="0"/>
  </sheetViews>
  <sheetFormatPr defaultRowHeight="12.75" x14ac:dyDescent="0.2"/>
  <sheetData/>
  <phoneticPr fontId="3" type="noConversion"/>
  <pageMargins left="0.78740157499999996" right="0.78740157499999996" top="0.984251969" bottom="0.984251969" header="0.49212598499999999" footer="0.49212598499999999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"/>
  <sheetViews>
    <sheetView workbookViewId="0"/>
  </sheetViews>
  <sheetFormatPr defaultRowHeight="12.75" x14ac:dyDescent="0.2"/>
  <sheetData/>
  <phoneticPr fontId="3" type="noConversion"/>
  <pageMargins left="0.78740157499999996" right="0.78740157499999996" top="0.984251969" bottom="0.984251969" header="0.49212598499999999" footer="0.49212598499999999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PCommandLine xmlns="e5d022ff-4ce9-4922-b5a4-f245e35e2aac" xsi:nil="true"/>
    <UACurrentWords xmlns="e5d022ff-4ce9-4922-b5a4-f245e35e2aac" xsi:nil="true"/>
    <TPApplication xmlns="e5d022ff-4ce9-4922-b5a4-f245e35e2aac" xsi:nil="true"/>
    <AssetId xmlns="e5d022ff-4ce9-4922-b5a4-f245e35e2aac">TP101955008</AssetId>
    <DirectSourceMarket xmlns="e5d022ff-4ce9-4922-b5a4-f245e35e2aac" xsi:nil="true"/>
    <NumericId xmlns="e5d022ff-4ce9-4922-b5a4-f245e35e2aac" xsi:nil="true"/>
    <OOCacheId xmlns="e5d022ff-4ce9-4922-b5a4-f245e35e2aac">e9a55052-9829-48fc-b86a-810815184879</OOCacheId>
    <AcquiredFrom xmlns="e5d022ff-4ce9-4922-b5a4-f245e35e2aac" xsi:nil="true"/>
    <IsSearchable xmlns="e5d022ff-4ce9-4922-b5a4-f245e35e2aac">false</IsSearchable>
    <Downloads xmlns="e5d022ff-4ce9-4922-b5a4-f245e35e2aac">0</Downloads>
    <ApprovalStatus xmlns="e5d022ff-4ce9-4922-b5a4-f245e35e2aac">ApprovedAutomatic</ApprovalStatus>
    <AssetStart xmlns="e5d022ff-4ce9-4922-b5a4-f245e35e2aac">2010-07-23T01:53:27+00:00</AssetStart>
    <CrawlForDependencies xmlns="e5d022ff-4ce9-4922-b5a4-f245e35e2aac">false</CrawlForDependencies>
    <EditorialTags xmlns="e5d022ff-4ce9-4922-b5a4-f245e35e2aac" xsi:nil="true"/>
    <TPExecutable xmlns="e5d022ff-4ce9-4922-b5a4-f245e35e2aac" xsi:nil="true"/>
    <LastHandOff xmlns="e5d022ff-4ce9-4922-b5a4-f245e35e2aac" xsi:nil="true"/>
    <LastModifiedDateTime xmlns="e5d022ff-4ce9-4922-b5a4-f245e35e2aac" xsi:nil="true"/>
    <LastPublishResultLookup xmlns="e5d022ff-4ce9-4922-b5a4-f245e35e2aac" xsi:nil="true"/>
    <VoteCount xmlns="e5d022ff-4ce9-4922-b5a4-f245e35e2aac" xsi:nil="true"/>
    <CSXUpdate xmlns="e5d022ff-4ce9-4922-b5a4-f245e35e2aac">false</CSXUpdate>
    <AssetExpire xmlns="e5d022ff-4ce9-4922-b5a4-f245e35e2aac">2100-01-01T00:00:00+00:00</AssetExpire>
    <APEditor xmlns="e5d022ff-4ce9-4922-b5a4-f245e35e2aac">
      <UserInfo>
        <DisplayName/>
        <AccountId xsi:nil="true"/>
        <AccountType/>
      </UserInfo>
    </APEditor>
    <MachineTranslated xmlns="e5d022ff-4ce9-4922-b5a4-f245e35e2aac">false</MachineTranslated>
    <Manager xmlns="e5d022ff-4ce9-4922-b5a4-f245e35e2aac" xsi:nil="true"/>
    <OriginAsset xmlns="e5d022ff-4ce9-4922-b5a4-f245e35e2aac" xsi:nil="true"/>
    <ArtSampleDocs xmlns="e5d022ff-4ce9-4922-b5a4-f245e35e2aac" xsi:nil="true"/>
    <ThumbnailAssetId xmlns="e5d022ff-4ce9-4922-b5a4-f245e35e2aac" xsi:nil="true"/>
    <TrustLevel xmlns="e5d022ff-4ce9-4922-b5a4-f245e35e2aac">2 Community Trusted</TrustLevel>
    <UALocComments xmlns="e5d022ff-4ce9-4922-b5a4-f245e35e2aac" xsi:nil="true"/>
    <BugNumber xmlns="e5d022ff-4ce9-4922-b5a4-f245e35e2aac" xsi:nil="true"/>
    <TPNamespace xmlns="e5d022ff-4ce9-4922-b5a4-f245e35e2aac" xsi:nil="true"/>
    <BusinessGroup xmlns="e5d022ff-4ce9-4922-b5a4-f245e35e2aac" xsi:nil="true"/>
    <TimesCloned xmlns="e5d022ff-4ce9-4922-b5a4-f245e35e2aac" xsi:nil="true"/>
    <TPAppVersion xmlns="e5d022ff-4ce9-4922-b5a4-f245e35e2aac" xsi:nil="true"/>
    <OpenTemplate xmlns="e5d022ff-4ce9-4922-b5a4-f245e35e2aac">true</OpenTemplate>
    <CSXSubmissionDate xmlns="e5d022ff-4ce9-4922-b5a4-f245e35e2aac">2010-07-23T01:53:26+00:00</CSXSubmissionDate>
    <CSXHash xmlns="e5d022ff-4ce9-4922-b5a4-f245e35e2aac">PBdwEM++Qctbe3JWD6dTzWSrRwz6NEoT3rQWko4xSuw=</CSXHash>
    <DSATActionTaken xmlns="e5d022ff-4ce9-4922-b5a4-f245e35e2aac" xsi:nil="true"/>
    <ParentAssetId xmlns="e5d022ff-4ce9-4922-b5a4-f245e35e2aac">TC101955009</ParentAssetId>
    <OriginalSourceMarket xmlns="e5d022ff-4ce9-4922-b5a4-f245e35e2aac" xsi:nil="true"/>
    <MarketSpecific xmlns="e5d022ff-4ce9-4922-b5a4-f245e35e2aac" xsi:nil="true"/>
    <SourceTitle xmlns="e5d022ff-4ce9-4922-b5a4-f245e35e2aac" xsi:nil="true"/>
    <UANotes xmlns="e5d022ff-4ce9-4922-b5a4-f245e35e2aac" xsi:nil="true"/>
    <ClipArtFilename xmlns="e5d022ff-4ce9-4922-b5a4-f245e35e2aac" xsi:nil="true"/>
    <IntlLocPriority xmlns="e5d022ff-4ce9-4922-b5a4-f245e35e2aac" xsi:nil="true"/>
    <Provider xmlns="e5d022ff-4ce9-4922-b5a4-f245e35e2aac" xsi:nil="true"/>
    <TPClientViewer xmlns="e5d022ff-4ce9-4922-b5a4-f245e35e2aac" xsi:nil="true"/>
    <IntlLangReview xmlns="e5d022ff-4ce9-4922-b5a4-f245e35e2aac" xsi:nil="true"/>
    <OutputCachingOn xmlns="e5d022ff-4ce9-4922-b5a4-f245e35e2aac">false</OutputCachingOn>
    <ContentItem xmlns="e5d022ff-4ce9-4922-b5a4-f245e35e2aac" xsi:nil="true"/>
    <IsDeleted xmlns="e5d022ff-4ce9-4922-b5a4-f245e35e2aac">false</IsDeleted>
    <EditorialStatus xmlns="e5d022ff-4ce9-4922-b5a4-f245e35e2aac">Complete</EditorialStatus>
    <HandoffToMSDN xmlns="e5d022ff-4ce9-4922-b5a4-f245e35e2aac" xsi:nil="true"/>
    <ShowIn xmlns="e5d022ff-4ce9-4922-b5a4-f245e35e2aac">Show everywhere</ShowIn>
    <UALocRecommendation xmlns="e5d022ff-4ce9-4922-b5a4-f245e35e2aac">Localize</UALocRecommendation>
    <LegacyData xmlns="e5d022ff-4ce9-4922-b5a4-f245e35e2aac" xsi:nil="true"/>
    <TPLaunchHelpLink xmlns="e5d022ff-4ce9-4922-b5a4-f245e35e2aac" xsi:nil="true"/>
    <Milestone xmlns="e5d022ff-4ce9-4922-b5a4-f245e35e2aac" xsi:nil="true"/>
    <Providers xmlns="e5d022ff-4ce9-4922-b5a4-f245e35e2aac">PN101955003</Providers>
    <PublishStatusLookup xmlns="e5d022ff-4ce9-4922-b5a4-f245e35e2aac">
      <Value>244847</Value>
      <Value>412597</Value>
    </PublishStatusLookup>
    <APAuthor xmlns="e5d022ff-4ce9-4922-b5a4-f245e35e2aac">
      <UserInfo>
        <DisplayName>Blu App Pool Account</DisplayName>
        <AccountId>544</AccountId>
        <AccountType/>
      </UserInfo>
    </APAuthor>
    <APDescription xmlns="e5d022ff-4ce9-4922-b5a4-f245e35e2aac">Calcule a pena com os dias-multa</APDescription>
    <IntlLangReviewer xmlns="e5d022ff-4ce9-4922-b5a4-f245e35e2aac" xsi:nil="true"/>
    <UAProjectedTotalWords xmlns="e5d022ff-4ce9-4922-b5a4-f245e35e2aac" xsi:nil="true"/>
    <AssetType xmlns="e5d022ff-4ce9-4922-b5a4-f245e35e2aac" xsi:nil="true"/>
    <IntlLangReviewDate xmlns="e5d022ff-4ce9-4922-b5a4-f245e35e2aac" xsi:nil="true"/>
    <TPFriendlyName xmlns="e5d022ff-4ce9-4922-b5a4-f245e35e2aac" xsi:nil="true"/>
    <PrimaryImageGen xmlns="e5d022ff-4ce9-4922-b5a4-f245e35e2aac">true</PrimaryImageGen>
    <TPInstallLocation xmlns="e5d022ff-4ce9-4922-b5a4-f245e35e2aac" xsi:nil="true"/>
    <PlannedPubDate xmlns="e5d022ff-4ce9-4922-b5a4-f245e35e2aac" xsi:nil="true"/>
    <PolicheckWords xmlns="e5d022ff-4ce9-4922-b5a4-f245e35e2aac" xsi:nil="true"/>
    <SubmitterId xmlns="e5d022ff-4ce9-4922-b5a4-f245e35e2aac">S-1-10-0-6-3221069585-1734606848</SubmitterId>
    <TemplateStatus xmlns="e5d022ff-4ce9-4922-b5a4-f245e35e2aac" xsi:nil="true"/>
    <CSXSubmissionMarket xmlns="e5d022ff-4ce9-4922-b5a4-f245e35e2aac">2</CSXSubmissionMarket>
    <Markets xmlns="e5d022ff-4ce9-4922-b5a4-f245e35e2aac">
      <Value>2</Value>
    </Markets>
    <PublishTargets xmlns="e5d022ff-4ce9-4922-b5a4-f245e35e2aac">OfficeOnline</PublishTargets>
    <ApprovalLog xmlns="e5d022ff-4ce9-4922-b5a4-f245e35e2aac" xsi:nil="true"/>
    <TPComponent xmlns="e5d022ff-4ce9-4922-b5a4-f245e35e2aac" xsi:nil="true"/>
    <FriendlyTitle xmlns="e5d022ff-4ce9-4922-b5a4-f245e35e2aac" xsi:nil="true"/>
    <TPLaunchHelpLinkType xmlns="e5d022ff-4ce9-4922-b5a4-f245e35e2aac">Template</TPLaunchHelpLinkType>
    <TemplateTemplateType xmlns="e5d022ff-4ce9-4922-b5a4-f245e35e2aac">Excel 2007 Default</TemplateTemplateType>
    <BlockPublish xmlns="e5d022ff-4ce9-4922-b5a4-f245e35e2aac" xsi:nil="true"/>
    <LocOverallPublishStatusLookup xmlns="e5d022ff-4ce9-4922-b5a4-f245e35e2aac" xsi:nil="true"/>
    <LocOverallHandbackStatusLookup xmlns="e5d022ff-4ce9-4922-b5a4-f245e35e2aac" xsi:nil="true"/>
    <InternalTagsTaxHTField0 xmlns="e5d022ff-4ce9-4922-b5a4-f245e35e2aac">
      <Terms xmlns="http://schemas.microsoft.com/office/infopath/2007/PartnerControls"/>
    </InternalTagsTaxHTField0>
    <LocComments xmlns="e5d022ff-4ce9-4922-b5a4-f245e35e2aac" xsi:nil="true"/>
    <RecommendationsModifier xmlns="e5d022ff-4ce9-4922-b5a4-f245e35e2aac" xsi:nil="true"/>
    <LocOverallPreviewStatusLookup xmlns="e5d022ff-4ce9-4922-b5a4-f245e35e2aac" xsi:nil="true"/>
    <LocLastLocAttemptVersionLookup xmlns="e5d022ff-4ce9-4922-b5a4-f245e35e2aac">161</LocLastLocAttemptVersionLookup>
    <LocLastLocAttemptVersionTypeLookup xmlns="e5d022ff-4ce9-4922-b5a4-f245e35e2aac" xsi:nil="true"/>
    <LocManualTestRequired xmlns="e5d022ff-4ce9-4922-b5a4-f245e35e2aac" xsi:nil="true"/>
    <LocProcessedForHandoffsLookup xmlns="e5d022ff-4ce9-4922-b5a4-f245e35e2aac" xsi:nil="true"/>
    <LocalizationTagsTaxHTField0 xmlns="e5d022ff-4ce9-4922-b5a4-f245e35e2aac">
      <Terms xmlns="http://schemas.microsoft.com/office/infopath/2007/PartnerControls"/>
    </LocalizationTagsTaxHTField0>
    <ScenarioTagsTaxHTField0 xmlns="e5d022ff-4ce9-4922-b5a4-f245e35e2aac">
      <Terms xmlns="http://schemas.microsoft.com/office/infopath/2007/PartnerControls"/>
    </ScenarioTagsTaxHTField0>
    <LocPublishedLinkedAssetsLookup xmlns="e5d022ff-4ce9-4922-b5a4-f245e35e2aac" xsi:nil="true"/>
    <LocNewPublishedVersionLookup xmlns="e5d022ff-4ce9-4922-b5a4-f245e35e2aac" xsi:nil="true"/>
    <LocProcessedForMarketsLookup xmlns="e5d022ff-4ce9-4922-b5a4-f245e35e2aac" xsi:nil="true"/>
    <LocRecommendedHandoff xmlns="e5d022ff-4ce9-4922-b5a4-f245e35e2aac" xsi:nil="true"/>
    <FeatureTagsTaxHTField0 xmlns="e5d022ff-4ce9-4922-b5a4-f245e35e2aac">
      <Terms xmlns="http://schemas.microsoft.com/office/infopath/2007/PartnerControls"/>
    </FeatureTagsTaxHTField0>
    <LocOverallLocStatusLookup xmlns="e5d022ff-4ce9-4922-b5a4-f245e35e2aac" xsi:nil="true"/>
    <TaxCatchAll xmlns="e5d022ff-4ce9-4922-b5a4-f245e35e2aac"/>
    <LocPublishedDependentAssetsLookup xmlns="e5d022ff-4ce9-4922-b5a4-f245e35e2aac" xsi:nil="true"/>
    <CampaignTagsTaxHTField0 xmlns="e5d022ff-4ce9-4922-b5a4-f245e35e2aac">
      <Terms xmlns="http://schemas.microsoft.com/office/infopath/2007/PartnerControls"/>
    </CampaignTagsTaxHTField0>
    <OriginalRelease xmlns="e5d022ff-4ce9-4922-b5a4-f245e35e2aac">14</OriginalRelease>
    <LocMarketGroupTiers2 xmlns="e5d022ff-4ce9-4922-b5a4-f245e35e2aa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2057737089D604C8995D725789FFFFD0400C05BDBFCDB0BE84BA6AEC1D1A4F5E4CE" ma:contentTypeVersion="56" ma:contentTypeDescription="Create a new document." ma:contentTypeScope="" ma:versionID="c5c786f17e9890b7d2875e0bb647f603">
  <xsd:schema xmlns:xsd="http://www.w3.org/2001/XMLSchema" xmlns:xs="http://www.w3.org/2001/XMLSchema" xmlns:p="http://schemas.microsoft.com/office/2006/metadata/properties" xmlns:ns2="e5d022ff-4ce9-4922-b5a4-f245e35e2aac" targetNamespace="http://schemas.microsoft.com/office/2006/metadata/properties" ma:root="true" ma:fieldsID="3dddc4782ba87b44f6678511fd2b89e9" ns2:_="">
    <xsd:import namespace="e5d022ff-4ce9-4922-b5a4-f245e35e2aa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d022ff-4ce9-4922-b5a4-f245e35e2aa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ae2f8e70-a23c-4d77-9ad6-ea38e2352880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5E053CDA-25E6-45C3-8DB3-AEDB8C2D0B9A}" ma:internalName="CSXSubmissionMarket" ma:readOnly="false" ma:showField="MarketName" ma:web="e5d022ff-4ce9-4922-b5a4-f245e35e2aa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e79027b-5c14-42ce-a448-02002c169e4a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E1DF242F-2A85-4892-885C-E072ACF78A23}" ma:internalName="InProjectListLookup" ma:readOnly="true" ma:showField="InProjectLis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e822bdd4-da07-482e-8962-d405657c171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E1DF242F-2A85-4892-885C-E072ACF78A23}" ma:internalName="LastCompleteVersionLookup" ma:readOnly="true" ma:showField="LastComplete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E1DF242F-2A85-4892-885C-E072ACF78A23}" ma:internalName="LastPreviewErrorLookup" ma:readOnly="true" ma:showField="LastPreviewError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E1DF242F-2A85-4892-885C-E072ACF78A23}" ma:internalName="LastPreviewResultLookup" ma:readOnly="true" ma:showField="LastPreviewResul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E1DF242F-2A85-4892-885C-E072ACF78A23}" ma:internalName="LastPreviewAttemptDateLookup" ma:readOnly="true" ma:showField="LastPreviewAttemptDat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E1DF242F-2A85-4892-885C-E072ACF78A23}" ma:internalName="LastPreviewedByLookup" ma:readOnly="true" ma:showField="LastPreviewedBy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E1DF242F-2A85-4892-885C-E072ACF78A23}" ma:internalName="LastPreviewTimeLookup" ma:readOnly="true" ma:showField="LastPreviewTi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E1DF242F-2A85-4892-885C-E072ACF78A23}" ma:internalName="LastPreviewVersionLookup" ma:readOnly="true" ma:showField="LastPreview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E1DF242F-2A85-4892-885C-E072ACF78A23}" ma:internalName="LastPublishErrorLookup" ma:readOnly="true" ma:showField="LastPublishError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E1DF242F-2A85-4892-885C-E072ACF78A23}" ma:internalName="LastPublishResultLookup" ma:readOnly="true" ma:showField="LastPublishResul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E1DF242F-2A85-4892-885C-E072ACF78A23}" ma:internalName="LastPublishAttemptDateLookup" ma:readOnly="true" ma:showField="LastPublishAttemptDat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E1DF242F-2A85-4892-885C-E072ACF78A23}" ma:internalName="LastPublishedByLookup" ma:readOnly="true" ma:showField="LastPublishedBy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E1DF242F-2A85-4892-885C-E072ACF78A23}" ma:internalName="LastPublishTimeLookup" ma:readOnly="true" ma:showField="LastPublishTi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E1DF242F-2A85-4892-885C-E072ACF78A23}" ma:internalName="LastPublishVersionLookup" ma:readOnly="true" ma:showField="LastPublish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D8789D1B-66E7-4538-930C-3B8C6A9D68AA}" ma:internalName="LocLastLocAttemptVersionLookup" ma:readOnly="false" ma:showField="LastLocAttemptVersion" ma:web="e5d022ff-4ce9-4922-b5a4-f245e35e2aac">
      <xsd:simpleType>
        <xsd:restriction base="dms:Lookup"/>
      </xsd:simpleType>
    </xsd:element>
    <xsd:element name="LocLastLocAttemptVersionTypeLookup" ma:index="71" nillable="true" ma:displayName="Loc Last Loc Attempt Version Type" ma:default="" ma:list="{D8789D1B-66E7-4538-930C-3B8C6A9D68AA}" ma:internalName="LocLastLocAttemptVersionTypeLookup" ma:readOnly="true" ma:showField="LastLocAttemptVersionType" ma:web="e5d022ff-4ce9-4922-b5a4-f245e35e2aa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D8789D1B-66E7-4538-930C-3B8C6A9D68AA}" ma:internalName="LocNewPublishedVersionLookup" ma:readOnly="true" ma:showField="NewPublishedVersion" ma:web="e5d022ff-4ce9-4922-b5a4-f245e35e2aac">
      <xsd:simpleType>
        <xsd:restriction base="dms:Lookup"/>
      </xsd:simpleType>
    </xsd:element>
    <xsd:element name="LocOverallHandbackStatusLookup" ma:index="75" nillable="true" ma:displayName="Loc Overall Handback Status" ma:default="" ma:list="{D8789D1B-66E7-4538-930C-3B8C6A9D68AA}" ma:internalName="LocOverallHandbackStatusLookup" ma:readOnly="true" ma:showField="OverallHandbackStatus" ma:web="e5d022ff-4ce9-4922-b5a4-f245e35e2aac">
      <xsd:simpleType>
        <xsd:restriction base="dms:Lookup"/>
      </xsd:simpleType>
    </xsd:element>
    <xsd:element name="LocOverallLocStatusLookup" ma:index="76" nillable="true" ma:displayName="Loc Overall Localize Status" ma:default="" ma:list="{D8789D1B-66E7-4538-930C-3B8C6A9D68AA}" ma:internalName="LocOverallLocStatusLookup" ma:readOnly="true" ma:showField="OverallLocStatus" ma:web="e5d022ff-4ce9-4922-b5a4-f245e35e2aac">
      <xsd:simpleType>
        <xsd:restriction base="dms:Lookup"/>
      </xsd:simpleType>
    </xsd:element>
    <xsd:element name="LocOverallPreviewStatusLookup" ma:index="77" nillable="true" ma:displayName="Loc Overall Preview Status" ma:default="" ma:list="{D8789D1B-66E7-4538-930C-3B8C6A9D68AA}" ma:internalName="LocOverallPreviewStatusLookup" ma:readOnly="true" ma:showField="OverallPreviewStatus" ma:web="e5d022ff-4ce9-4922-b5a4-f245e35e2aac">
      <xsd:simpleType>
        <xsd:restriction base="dms:Lookup"/>
      </xsd:simpleType>
    </xsd:element>
    <xsd:element name="LocOverallPublishStatusLookup" ma:index="78" nillable="true" ma:displayName="Loc Overall Publish Status" ma:default="" ma:list="{D8789D1B-66E7-4538-930C-3B8C6A9D68AA}" ma:internalName="LocOverallPublishStatusLookup" ma:readOnly="true" ma:showField="OverallPublishStatus" ma:web="e5d022ff-4ce9-4922-b5a4-f245e35e2aa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D8789D1B-66E7-4538-930C-3B8C6A9D68AA}" ma:internalName="LocProcessedForHandoffsLookup" ma:readOnly="true" ma:showField="ProcessedForHandoffs" ma:web="e5d022ff-4ce9-4922-b5a4-f245e35e2aac">
      <xsd:simpleType>
        <xsd:restriction base="dms:Lookup"/>
      </xsd:simpleType>
    </xsd:element>
    <xsd:element name="LocProcessedForMarketsLookup" ma:index="81" nillable="true" ma:displayName="Loc Processed For Markets" ma:default="" ma:list="{D8789D1B-66E7-4538-930C-3B8C6A9D68AA}" ma:internalName="LocProcessedForMarketsLookup" ma:readOnly="true" ma:showField="ProcessedForMarkets" ma:web="e5d022ff-4ce9-4922-b5a4-f245e35e2aac">
      <xsd:simpleType>
        <xsd:restriction base="dms:Lookup"/>
      </xsd:simpleType>
    </xsd:element>
    <xsd:element name="LocPublishedDependentAssetsLookup" ma:index="82" nillable="true" ma:displayName="Loc Published Dependent Assets" ma:default="" ma:list="{D8789D1B-66E7-4538-930C-3B8C6A9D68AA}" ma:internalName="LocPublishedDependentAssetsLookup" ma:readOnly="true" ma:showField="PublishedDependentAssets" ma:web="e5d022ff-4ce9-4922-b5a4-f245e35e2aac">
      <xsd:simpleType>
        <xsd:restriction base="dms:Lookup"/>
      </xsd:simpleType>
    </xsd:element>
    <xsd:element name="LocPublishedLinkedAssetsLookup" ma:index="83" nillable="true" ma:displayName="Loc Published Linked Assets" ma:default="" ma:list="{D8789D1B-66E7-4538-930C-3B8C6A9D68AA}" ma:internalName="LocPublishedLinkedAssetsLookup" ma:readOnly="true" ma:showField="PublishedLinkedAssets" ma:web="e5d022ff-4ce9-4922-b5a4-f245e35e2aa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63236a87-6c6d-4a5b-9fe1-c805ecae0bb8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5E053CDA-25E6-45C3-8DB3-AEDB8C2D0B9A}" ma:internalName="Markets" ma:readOnly="false" ma:showField="MarketNa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E1DF242F-2A85-4892-885C-E072ACF78A23}" ma:internalName="NumOfRatingsLookup" ma:readOnly="true" ma:showField="NumOfRatings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E1DF242F-2A85-4892-885C-E072ACF78A23}" ma:internalName="PublishStatusLookup" ma:readOnly="false" ma:showField="PublishStatus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67a15031-dfad-40a3-960d-7cc941d4a98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2f397b98-bdf6-47da-a1ac-484548f5e091}" ma:internalName="TaxCatchAll" ma:showField="CatchAllData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2f397b98-bdf6-47da-a1ac-484548f5e091}" ma:internalName="TaxCatchAllLabel" ma:readOnly="true" ma:showField="CatchAllDataLabel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D3119FB-7A66-40C4-B259-31C7FB4D9A6D}"/>
</file>

<file path=customXml/itemProps2.xml><?xml version="1.0" encoding="utf-8"?>
<ds:datastoreItem xmlns:ds="http://schemas.openxmlformats.org/officeDocument/2006/customXml" ds:itemID="{FE51B261-F40E-47A5-B1C8-8144E9A43070}"/>
</file>

<file path=customXml/itemProps3.xml><?xml version="1.0" encoding="utf-8"?>
<ds:datastoreItem xmlns:ds="http://schemas.openxmlformats.org/officeDocument/2006/customXml" ds:itemID="{BFB2D970-06BE-49CF-A802-70278ADC18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Plan1</vt:lpstr>
      <vt:lpstr>Plan2</vt:lpstr>
      <vt:lpstr>Plan3</vt:lpstr>
      <vt:lpstr>Plan1!Print_Area</vt:lpstr>
      <vt:lpstr>Plan2!Print_Area</vt:lpstr>
      <vt:lpstr>Plan3!Print_Area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Cálculo de pena com dias-multa</dc:title>
  <dc:creator/>
  <cp:lastModifiedBy>AWS CFM Account</cp:lastModifiedBy>
  <cp:lastPrinted>2003-06-04T13:00:10Z</cp:lastPrinted>
  <dcterms:created xsi:type="dcterms:W3CDTF">2003-06-04T10:56:42Z</dcterms:created>
  <dcterms:modified xsi:type="dcterms:W3CDTF">2012-05-30T10:45:35Z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0x01010062057737089D604C8995D725789FFFFD0400C05BDBFCDB0BE84BA6AEC1D1A4F5E4CE</vt:lpwstr>
  </property>
  <property fmtid="{D5CDD505-2E9C-101B-9397-08002B2CF9AE}" pid="3" name="ImageGenCounter">
    <vt:i4>0</vt:i4>
  </property>
  <property fmtid="{D5CDD505-2E9C-101B-9397-08002B2CF9AE}" pid="4" name="ImageGenStatus">
    <vt:i4>0</vt:i4>
  </property>
  <property fmtid="{D5CDD505-2E9C-101B-9397-08002B2CF9AE}" pid="5" name="PolicheckStatus">
    <vt:i4>3</vt:i4>
  </property>
  <property fmtid="{D5CDD505-2E9C-101B-9397-08002B2CF9AE}" pid="6" name="Applications">
    <vt:lpwstr>11;#Excel 12;#393;#Excel 14</vt:lpwstr>
  </property>
  <property fmtid="{D5CDD505-2E9C-101B-9397-08002B2CF9AE}" pid="7" name="PolicheckCounter">
    <vt:i4>1</vt:i4>
  </property>
  <property fmtid="{D5CDD505-2E9C-101B-9397-08002B2CF9AE}" pid="8" name="ImageGenTimestamp">
    <vt:filetime>2010-07-23T01:53:26Z</vt:filetime>
  </property>
  <property fmtid="{D5CDD505-2E9C-101B-9397-08002B2CF9AE}" pid="9" name="PolicheckTimestamp">
    <vt:filetime>2011-04-27T17:31:58Z</vt:filetime>
  </property>
  <property fmtid="{D5CDD505-2E9C-101B-9397-08002B2CF9AE}" pid="10" name="Order">
    <vt:r8>7411100</vt:r8>
  </property>
  <property fmtid="{D5CDD505-2E9C-101B-9397-08002B2CF9AE}" pid="11" name="HiddenCategoryTags">
    <vt:lpwstr/>
  </property>
  <property fmtid="{D5CDD505-2E9C-101B-9397-08002B2CF9AE}" pid="12" name="InternalTags">
    <vt:lpwstr/>
  </property>
  <property fmtid="{D5CDD505-2E9C-101B-9397-08002B2CF9AE}" pid="13" name="FeatureTags">
    <vt:lpwstr/>
  </property>
  <property fmtid="{D5CDD505-2E9C-101B-9397-08002B2CF9AE}" pid="14" name="LocalizationTags">
    <vt:lpwstr/>
  </property>
  <property fmtid="{D5CDD505-2E9C-101B-9397-08002B2CF9AE}" pid="15" name="CategoryTags">
    <vt:lpwstr/>
  </property>
  <property fmtid="{D5CDD505-2E9C-101B-9397-08002B2CF9AE}" pid="16" name="CampaignTags">
    <vt:lpwstr/>
  </property>
  <property fmtid="{D5CDD505-2E9C-101B-9397-08002B2CF9AE}" pid="17" name="ScenarioTags">
    <vt:lpwstr/>
  </property>
</Properties>
</file>