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BF630FB-574C-4469-B73B-7B14CE5E9202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Pulpit_nawigacyjny" sheetId="1" r:id="rId1"/>
    <sheet name="Sprzedaż" sheetId="2" r:id="rId2"/>
    <sheet name="Przychód" sheetId="5" r:id="rId3"/>
    <sheet name="Wydatki" sheetId="3" r:id="rId4"/>
    <sheet name="Podatki" sheetId="4" r:id="rId5"/>
    <sheet name="Kategorie" sheetId="7" r:id="rId6"/>
  </sheets>
  <definedNames>
    <definedName name="Całkowity_koszt_sprzedaży">Pulpit_nawigacyjny!$E$8</definedName>
    <definedName name="Daty_skoroszytu">Pulpit_nawigacyjny!$C$1</definedName>
    <definedName name="Nazwa_firmy">Pulpit_nawigacyjny!$B$2</definedName>
    <definedName name="Przychód_ze_sprzedaży">SUMIFS(Przychód_ze_sprzedaży_1[Okres bieżący],Przychód_ze_sprzedaży_1[Typ przychodu ze sprzedaży],"Przychód ze sprzedaży")</definedName>
    <definedName name="Region_tytułu_wiersza1..C3">Sprzedaż!$B$3</definedName>
    <definedName name="Region_tytułu_wiersza1..C3.3">Przychód!$B$3</definedName>
    <definedName name="Region_tytułu_wiersza1..C3.4">Wydatki!$B$3</definedName>
    <definedName name="Region_tytułu_wiersza1..C3.5">Podatki!$B$3</definedName>
    <definedName name="Region_tytułu_wiersza1..C4">Pulpit_nawigacyjny!$B$3</definedName>
    <definedName name="Region_tytułu_wiersza2..H20">Pulpit_nawigacyjny!$B$16</definedName>
    <definedName name="Suma_innych_przychodów">Pulpit_nawigacyjny!$E$13</definedName>
    <definedName name="Suma_innych_wydatków">Pulpit_nawigacyjny!$E$12</definedName>
    <definedName name="Suma_podatków">Pulpit_nawigacyjny!$E$14</definedName>
    <definedName name="Suma_przychodów_z_działalności">Pulpit_nawigacyjny!$E$18</definedName>
    <definedName name="Suma_przychodów_ze_sprzedaży">Pulpit_nawigacyjny!$E$7</definedName>
    <definedName name="Suma_wydaktów_na_sprzedaż_i_marketing">Pulpit_nawigacyjny!$E$9</definedName>
    <definedName name="Suma_wydatków_na_badania_i_rozwój">Pulpit_nawigacyjny!$E$10</definedName>
    <definedName name="Suma_wydatków_ogólnych_i_administracyjnych">Pulpit_nawigacyjny!$E$11</definedName>
    <definedName name="Suma_wydatków_operacyjnych">Pulpit_nawigacyjny!$E$17</definedName>
    <definedName name="Suma_zysku_brutto">Pulpit_nawigacyjny!$E$16</definedName>
    <definedName name="Tytuł_skoroszytu">Pulpit_nawigacyjny!$B$1</definedName>
    <definedName name="Tytuł1">Pulpit_nawigacyjny[[#Headers],[Podsumowanie]]</definedName>
    <definedName name="Tytuł2">Przychód_ze_sprzedaży_1[[#Headers],[Typ przychodu ze sprzedaży]]</definedName>
    <definedName name="Tytuł3">Przychód[[#Headers],[Typ przychodu]]</definedName>
    <definedName name="Tytuł4">Wydatki_operacyjne[[#Headers],[Typ wydatku]]</definedName>
    <definedName name="Tytuł5">Podatki[[#Headers],[Typ]]</definedName>
    <definedName name="Tytuł6">Kategorie[[#Headers],[Kategorie]]</definedName>
    <definedName name="_xlnm.Print_Titles" localSheetId="5">Kategorie!$1:$1</definedName>
    <definedName name="_xlnm.Print_Titles" localSheetId="4">Podatki!$4:$4</definedName>
    <definedName name="_xlnm.Print_Titles" localSheetId="2">Przychód!$4:$4</definedName>
    <definedName name="_xlnm.Print_Titles" localSheetId="0">Pulpit_nawigacyjny!$6:$6</definedName>
    <definedName name="_xlnm.Print_Titles" localSheetId="1">Sprzedaż!$4:$4</definedName>
    <definedName name="_xlnm.Print_Titles" localSheetId="3">Wydatki!$4:$4</definedName>
    <definedName name="Zysk_netto">Pulpit_nawigacyjny!$E$19</definedName>
  </definedNames>
  <calcPr calcId="162913"/>
</workbook>
</file>

<file path=xl/calcChain.xml><?xml version="1.0" encoding="utf-8"?>
<calcChain xmlns="http://schemas.openxmlformats.org/spreadsheetml/2006/main">
  <c r="F19" i="1" l="1"/>
  <c r="F18" i="1"/>
  <c r="F17" i="1"/>
  <c r="F16" i="1"/>
  <c r="H12" i="1" l="1"/>
  <c r="G12" i="1"/>
  <c r="F12" i="1"/>
  <c r="E12" i="1"/>
  <c r="D12" i="1"/>
  <c r="C12" i="1"/>
  <c r="H16" i="1" l="1"/>
  <c r="G16" i="1"/>
  <c r="C3" i="1"/>
  <c r="E16" i="1"/>
  <c r="H14" i="1"/>
  <c r="G14" i="1"/>
  <c r="F14" i="1"/>
  <c r="E14" i="1"/>
  <c r="D14" i="1"/>
  <c r="C14" i="1"/>
  <c r="H13" i="1"/>
  <c r="G13" i="1"/>
  <c r="F13" i="1"/>
  <c r="E13" i="1"/>
  <c r="D13" i="1"/>
  <c r="C13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F13" i="2"/>
  <c r="E13" i="2"/>
  <c r="D13" i="2"/>
  <c r="C3" i="2"/>
  <c r="C3" i="5"/>
  <c r="C3" i="3"/>
  <c r="B2" i="5"/>
  <c r="B2" i="3"/>
  <c r="B2" i="4"/>
  <c r="B2" i="2"/>
  <c r="B1" i="2"/>
  <c r="B1" i="5"/>
  <c r="B1" i="3"/>
  <c r="B1" i="4"/>
  <c r="C3" i="4"/>
  <c r="I6" i="2"/>
  <c r="I7" i="2"/>
  <c r="I8" i="2"/>
  <c r="I9" i="2"/>
  <c r="I10" i="2"/>
  <c r="I11" i="2"/>
  <c r="I12" i="2"/>
  <c r="I5" i="2"/>
  <c r="I6" i="5"/>
  <c r="I5" i="5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5" i="3"/>
  <c r="I6" i="4"/>
  <c r="I7" i="4"/>
  <c r="I8" i="4"/>
  <c r="I9" i="4"/>
  <c r="I5" i="4"/>
  <c r="H6" i="4"/>
  <c r="H7" i="4"/>
  <c r="H8" i="4"/>
  <c r="H9" i="4"/>
  <c r="H5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H6" i="5"/>
  <c r="H5" i="5"/>
  <c r="H6" i="2"/>
  <c r="H7" i="2"/>
  <c r="H8" i="2"/>
  <c r="H9" i="2"/>
  <c r="H10" i="2"/>
  <c r="H11" i="2"/>
  <c r="H12" i="2"/>
  <c r="H5" i="2"/>
  <c r="G6" i="2"/>
  <c r="G7" i="2"/>
  <c r="G8" i="2"/>
  <c r="G9" i="2"/>
  <c r="G10" i="2"/>
  <c r="G11" i="2"/>
  <c r="G12" i="2"/>
  <c r="G5" i="2"/>
  <c r="G5" i="5"/>
  <c r="G6" i="5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5" i="4"/>
  <c r="G6" i="4"/>
  <c r="G7" i="4"/>
  <c r="G8" i="4"/>
  <c r="G9" i="4"/>
  <c r="E17" i="1" l="1"/>
  <c r="E18" i="1" s="1"/>
  <c r="E19" i="1" s="1"/>
  <c r="C4" i="1" s="1"/>
  <c r="G13" i="2"/>
  <c r="I13" i="2"/>
  <c r="H13" i="2"/>
  <c r="I10" i="4" l="1"/>
  <c r="H10" i="4"/>
  <c r="F10" i="4"/>
  <c r="E10" i="4"/>
  <c r="D10" i="4"/>
  <c r="F25" i="3"/>
  <c r="E25" i="3"/>
  <c r="D25" i="3"/>
  <c r="H7" i="5"/>
  <c r="F7" i="5"/>
  <c r="E7" i="5"/>
  <c r="D7" i="5"/>
  <c r="C17" i="1" l="1"/>
  <c r="G17" i="1" s="1"/>
  <c r="I25" i="3"/>
  <c r="H25" i="3"/>
  <c r="D17" i="1"/>
  <c r="H17" i="1" s="1"/>
  <c r="I7" i="5"/>
  <c r="D16" i="1"/>
  <c r="C16" i="1"/>
  <c r="G7" i="5"/>
  <c r="G10" i="4"/>
  <c r="C18" i="1" l="1"/>
  <c r="D18" i="1"/>
  <c r="D19" i="1" l="1"/>
  <c r="H19" i="1" s="1"/>
  <c r="H18" i="1"/>
  <c r="C19" i="1"/>
  <c r="G19" i="1" s="1"/>
  <c r="G18" i="1"/>
  <c r="G25" i="3"/>
</calcChain>
</file>

<file path=xl/sharedStrings.xml><?xml version="1.0" encoding="utf-8"?>
<sst xmlns="http://schemas.openxmlformats.org/spreadsheetml/2006/main" count="146" uniqueCount="74">
  <si>
    <t>Zestawienie zysków i strat</t>
  </si>
  <si>
    <t>Nazwa firmy</t>
  </si>
  <si>
    <t>Bieżąca marża brutto [L/J]</t>
  </si>
  <si>
    <t>Bieżąca rentowność sprzedaży [T/J]</t>
  </si>
  <si>
    <t>Nie modyfikuj kategorii w tym arkuszu. W przeciwnym razie formuły mogą zostać przerwane. Użyj arkusza kategorii, aby dodać kategorie i zaktualizować odpowiednie arkusze tymi wpisami. Arkusz ten będzie aktualizowany automatycznie.</t>
  </si>
  <si>
    <t>Podsumowanie</t>
  </si>
  <si>
    <t>Suma przychodów ze sprzedaży [J]</t>
  </si>
  <si>
    <t>Całkowity koszt sprzedaży [K]</t>
  </si>
  <si>
    <t>Suma wydatków na sprzedaż i marketing [M]</t>
  </si>
  <si>
    <t>Suma wydatków na badania i rozwój [N]</t>
  </si>
  <si>
    <t>Suma wydatków ogólnych i administracyjnych [O]</t>
  </si>
  <si>
    <t>Suma innych wydatków operacyjnych [P]</t>
  </si>
  <si>
    <t>Inne przychody [S]</t>
  </si>
  <si>
    <t>Suma podatków [T]</t>
  </si>
  <si>
    <t>Zysk brutto [L=J-K]</t>
  </si>
  <si>
    <t>Suma wydatków operacyjnych [Q=M+N+O+P]</t>
  </si>
  <si>
    <t>Przychód z działalności [R=L-Q]</t>
  </si>
  <si>
    <t>Zysk netto [U=R+S-T]</t>
  </si>
  <si>
    <t>Za [miesiąc lub rok] kończący się [miesiąc-dzień-rok]</t>
  </si>
  <si>
    <t>Wyrażony w tysiącach</t>
  </si>
  <si>
    <t>Suma za okres poprzedni</t>
  </si>
  <si>
    <t>Całkowity budżet</t>
  </si>
  <si>
    <t>Suma za okres
bieżący</t>
  </si>
  <si>
    <t>Suma za okres bieżący jako procent sprzedaży</t>
  </si>
  <si>
    <t>Zmiana procentowa ogółem względem okresu poprzedniego</t>
  </si>
  <si>
    <t>Zmiana procentowa ogółem względem budżetu</t>
  </si>
  <si>
    <t>Przychód ze sprzedaży</t>
  </si>
  <si>
    <t>Typ przychodu ze sprzedaży</t>
  </si>
  <si>
    <t>Koszt sprzedaży</t>
  </si>
  <si>
    <t>Suma przychodów ze sprzedaży</t>
  </si>
  <si>
    <t>Wyrażona w tysiącach</t>
  </si>
  <si>
    <t>Opis</t>
  </si>
  <si>
    <t>Produkt/usługa 1</t>
  </si>
  <si>
    <t>Produkt/usługa 2</t>
  </si>
  <si>
    <t>Produkt/usługa 3</t>
  </si>
  <si>
    <t>Produkt/usługa 4</t>
  </si>
  <si>
    <t>Okres poprzedni</t>
  </si>
  <si>
    <t>Budżet</t>
  </si>
  <si>
    <t>Okres bieżący</t>
  </si>
  <si>
    <t>Okres bieżący jako procent sprzedaży</t>
  </si>
  <si>
    <t>Zmiana procentowa względem okresu poprzedniego</t>
  </si>
  <si>
    <t>Zmiana procentowa względem budżetu</t>
  </si>
  <si>
    <t>Przychód</t>
  </si>
  <si>
    <t>Typ przychodu</t>
  </si>
  <si>
    <t>Inne przychody</t>
  </si>
  <si>
    <t>Wydatki operacyjne</t>
  </si>
  <si>
    <t>Typ wydatku</t>
  </si>
  <si>
    <t>Sprzedaż i marketing</t>
  </si>
  <si>
    <t>Badania i rozwój</t>
  </si>
  <si>
    <t>Ogólne i administracyjne</t>
  </si>
  <si>
    <t>Suma wydatków operacyjnych</t>
  </si>
  <si>
    <t>Reklama</t>
  </si>
  <si>
    <t>Marketing bezpośredni</t>
  </si>
  <si>
    <t>Inne wydatki (określ)</t>
  </si>
  <si>
    <t>Licencje technologiczne</t>
  </si>
  <si>
    <t xml:space="preserve">Patenty </t>
  </si>
  <si>
    <t>Wynagrodzenia</t>
  </si>
  <si>
    <t>Usługi zewnętrzne</t>
  </si>
  <si>
    <t>Materiały</t>
  </si>
  <si>
    <t>Posiłki i rozrywka</t>
  </si>
  <si>
    <t>Czynsz</t>
  </si>
  <si>
    <t>Telefon</t>
  </si>
  <si>
    <t>Usługi komunalne</t>
  </si>
  <si>
    <t>Amortyzacja</t>
  </si>
  <si>
    <t>Ubezpieczenie</t>
  </si>
  <si>
    <t>Naprawy i konserwacja</t>
  </si>
  <si>
    <t>Podatki</t>
  </si>
  <si>
    <t>Typ</t>
  </si>
  <si>
    <t>Suma podatków</t>
  </si>
  <si>
    <t>Podatki dochodowe</t>
  </si>
  <si>
    <t>Podatki od wynagrodzeń</t>
  </si>
  <si>
    <t>Podatki od nieruchomości</t>
  </si>
  <si>
    <t>Inne podatki (określ)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</si>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</sst>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zł&quot;_-;\-* #,##0.00\ &quot;zł&quot;_-;_-* &quot;-&quot;??\ &quot;zł&quot;_-;_-@_-"/>
  </numFmts>
  <fonts count="1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0691854609822"/>
      <name val="Franklin Gothic Medium"/>
      <family val="2"/>
      <scheme val="major"/>
    </font>
    <font>
      <b/>
      <sz val="12"/>
      <color theme="1" tint="0.14993743705557422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2">
    <xf numFmtId="0" fontId="0" fillId="0" borderId="0">
      <alignment wrapText="1"/>
    </xf>
    <xf numFmtId="0" fontId="11" fillId="0" borderId="0" applyNumberFormat="0" applyFill="0" applyProtection="0">
      <alignment vertical="center"/>
    </xf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10" fillId="0" borderId="0" applyNumberFormat="0" applyFill="0" applyProtection="0">
      <alignment vertical="center" wrapText="1"/>
    </xf>
    <xf numFmtId="44" fontId="9" fillId="0" borderId="0" applyFont="0" applyFill="0" applyBorder="0" applyAlignment="0" applyProtection="0"/>
    <xf numFmtId="10" fontId="9" fillId="0" borderId="0" applyFont="0" applyFill="0" applyBorder="0" applyProtection="0">
      <alignment horizontal="right"/>
    </xf>
    <xf numFmtId="0" fontId="8" fillId="2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10" fontId="3" fillId="3" borderId="0" applyFont="0" applyBorder="0" applyProtection="0">
      <alignment horizontal="right"/>
    </xf>
    <xf numFmtId="0" fontId="5" fillId="0" borderId="0" applyNumberFormat="0" applyFill="0" applyBorder="0" applyProtection="0">
      <alignment wrapText="1"/>
    </xf>
    <xf numFmtId="10" fontId="2" fillId="4" borderId="0" applyBorder="0" applyProtection="0">
      <alignment horizontal="right"/>
    </xf>
  </cellStyleXfs>
  <cellXfs count="31">
    <xf numFmtId="0" fontId="0" fillId="0" borderId="0" xfId="0">
      <alignment wrapText="1"/>
    </xf>
    <xf numFmtId="0" fontId="6" fillId="0" borderId="0" xfId="2">
      <alignment vertical="center"/>
    </xf>
    <xf numFmtId="0" fontId="10" fillId="0" borderId="0" xfId="4">
      <alignment vertical="center" wrapText="1"/>
    </xf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8" fillId="2" borderId="1" xfId="7" applyFont="1" applyFill="1" applyBorder="1"/>
    <xf numFmtId="0" fontId="8" fillId="2" borderId="1" xfId="7" applyNumberFormat="1" applyFont="1" applyBorder="1" applyAlignment="1"/>
    <xf numFmtId="0" fontId="0" fillId="0" borderId="0" xfId="0" applyFont="1">
      <alignment wrapText="1"/>
    </xf>
    <xf numFmtId="44" fontId="8" fillId="2" borderId="1" xfId="5" applyFont="1" applyFill="1" applyBorder="1" applyAlignment="1">
      <alignment horizontal="right"/>
    </xf>
    <xf numFmtId="44" fontId="0" fillId="0" borderId="0" xfId="5" applyFont="1" applyFill="1" applyBorder="1" applyAlignment="1">
      <alignment horizontal="right"/>
    </xf>
    <xf numFmtId="10" fontId="0" fillId="0" borderId="0" xfId="6" applyFont="1">
      <alignment horizontal="right"/>
    </xf>
    <xf numFmtId="0" fontId="4" fillId="0" borderId="0" xfId="8">
      <alignment vertical="center"/>
    </xf>
    <xf numFmtId="44" fontId="10" fillId="0" borderId="0" xfId="5" applyFont="1" applyAlignment="1">
      <alignment vertical="center"/>
    </xf>
    <xf numFmtId="0" fontId="0" fillId="0" borderId="0" xfId="0">
      <alignment wrapText="1"/>
    </xf>
    <xf numFmtId="0" fontId="0" fillId="0" borderId="0" xfId="0">
      <alignment wrapText="1"/>
    </xf>
    <xf numFmtId="10" fontId="8" fillId="2" borderId="1" xfId="6" applyFont="1" applyFill="1" applyBorder="1">
      <alignment horizontal="right"/>
    </xf>
    <xf numFmtId="0" fontId="0" fillId="0" borderId="0" xfId="0">
      <alignment wrapText="1"/>
    </xf>
    <xf numFmtId="10" fontId="2" fillId="4" borderId="0" xfId="11" applyBorder="1">
      <alignment horizontal="right"/>
    </xf>
    <xf numFmtId="10" fontId="2" fillId="4" borderId="0" xfId="11">
      <alignment horizontal="right"/>
    </xf>
    <xf numFmtId="0" fontId="0" fillId="0" borderId="0" xfId="0">
      <alignment wrapText="1"/>
    </xf>
    <xf numFmtId="10" fontId="1" fillId="5" borderId="0" xfId="0" applyNumberFormat="1" applyFont="1" applyFill="1" applyAlignment="1">
      <alignment horizontal="right"/>
    </xf>
    <xf numFmtId="10" fontId="1" fillId="5" borderId="0" xfId="0" applyNumberFormat="1" applyFont="1" applyFill="1" applyBorder="1" applyAlignment="1">
      <alignment horizontal="right"/>
    </xf>
    <xf numFmtId="44" fontId="0" fillId="0" borderId="0" xfId="5" applyNumberFormat="1" applyFont="1" applyFill="1" applyAlignment="1">
      <alignment horizontal="right"/>
    </xf>
    <xf numFmtId="44" fontId="0" fillId="0" borderId="0" xfId="5" applyNumberFormat="1" applyFont="1" applyFill="1" applyBorder="1" applyAlignment="1">
      <alignment horizontal="right"/>
    </xf>
    <xf numFmtId="44" fontId="7" fillId="0" borderId="0" xfId="0" applyNumberFormat="1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right"/>
    </xf>
    <xf numFmtId="44" fontId="0" fillId="0" borderId="0" xfId="5" applyNumberFormat="1" applyFont="1" applyAlignment="1">
      <alignment horizontal="right"/>
    </xf>
    <xf numFmtId="44" fontId="0" fillId="0" borderId="0" xfId="0" applyNumberFormat="1" applyFont="1" applyAlignment="1">
      <alignment horizontal="right"/>
    </xf>
    <xf numFmtId="0" fontId="5" fillId="0" borderId="0" xfId="3">
      <alignment vertical="center"/>
    </xf>
    <xf numFmtId="0" fontId="5" fillId="0" borderId="0" xfId="10" applyFill="1">
      <alignment wrapText="1"/>
    </xf>
    <xf numFmtId="0" fontId="0" fillId="0" borderId="0" xfId="0">
      <alignment wrapText="1"/>
    </xf>
  </cellXfs>
  <cellStyles count="12">
    <cellStyle name="20% — akcent 1" xfId="11" builtinId="30" customBuiltin="1"/>
    <cellStyle name="20% — akcent 6" xfId="7" builtinId="50" customBuiltin="1"/>
    <cellStyle name="40% — akcent 1" xfId="9" builtinId="31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 customBuiltin="1"/>
    <cellStyle name="Procentowy" xfId="6" builtinId="5" customBuiltin="1"/>
    <cellStyle name="Tekst objaśnienia" xfId="10" builtinId="53" customBuiltin="1"/>
    <cellStyle name="Tytuł" xfId="8" builtinId="15" customBuiltin="1"/>
    <cellStyle name="Walutowy" xfId="5" builtinId="4" customBuiltin="1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color theme="4" tint="-0.499984740745262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Zestawienie zysków i strat" defaultPivotStyle="PivotStyleLight16">
    <tableStyle name="Zestawienie zysków i strat" pivot="0" count="7" xr9:uid="{00000000-0011-0000-FFFF-FFFF00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0</xdr:row>
      <xdr:rowOff>23812</xdr:rowOff>
    </xdr:from>
    <xdr:to>
      <xdr:col>7</xdr:col>
      <xdr:colOff>1390650</xdr:colOff>
      <xdr:row>3</xdr:row>
      <xdr:rowOff>90487</xdr:rowOff>
    </xdr:to>
    <xdr:pic>
      <xdr:nvPicPr>
        <xdr:cNvPr id="3" name="Zastąp logo">
          <a:extLst>
            <a:ext uri="{FF2B5EF4-FFF2-40B4-BE49-F238E27FC236}">
              <a16:creationId xmlns:a16="http://schemas.microsoft.com/office/drawing/2014/main" id="{6693DEC6-DA40-4EB2-BA88-0C947ABA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23812"/>
          <a:ext cx="18288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1009651</xdr:colOff>
      <xdr:row>0</xdr:row>
      <xdr:rowOff>9525</xdr:rowOff>
    </xdr:from>
    <xdr:to>
      <xdr:col>8</xdr:col>
      <xdr:colOff>1323974</xdr:colOff>
      <xdr:row>2</xdr:row>
      <xdr:rowOff>381000</xdr:rowOff>
    </xdr:to>
    <xdr:pic>
      <xdr:nvPicPr>
        <xdr:cNvPr id="3" name="Zastąp logo">
          <a:extLst>
            <a:ext uri="{FF2B5EF4-FFF2-40B4-BE49-F238E27FC236}">
              <a16:creationId xmlns:a16="http://schemas.microsoft.com/office/drawing/2014/main" id="{CCA6DAE2-EBEB-4B28-99BA-2DD8011D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1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1009651</xdr:colOff>
      <xdr:row>0</xdr:row>
      <xdr:rowOff>9525</xdr:rowOff>
    </xdr:from>
    <xdr:to>
      <xdr:col>8</xdr:col>
      <xdr:colOff>1323974</xdr:colOff>
      <xdr:row>2</xdr:row>
      <xdr:rowOff>381000</xdr:rowOff>
    </xdr:to>
    <xdr:pic>
      <xdr:nvPicPr>
        <xdr:cNvPr id="3" name="Zastąp logo">
          <a:extLst>
            <a:ext uri="{FF2B5EF4-FFF2-40B4-BE49-F238E27FC236}">
              <a16:creationId xmlns:a16="http://schemas.microsoft.com/office/drawing/2014/main" id="{5AE38112-E1F6-43E9-B920-17C77389F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1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1009651</xdr:colOff>
      <xdr:row>0</xdr:row>
      <xdr:rowOff>9525</xdr:rowOff>
    </xdr:from>
    <xdr:to>
      <xdr:col>8</xdr:col>
      <xdr:colOff>1323974</xdr:colOff>
      <xdr:row>2</xdr:row>
      <xdr:rowOff>381000</xdr:rowOff>
    </xdr:to>
    <xdr:pic>
      <xdr:nvPicPr>
        <xdr:cNvPr id="3" name="Zastąp logo">
          <a:extLst>
            <a:ext uri="{FF2B5EF4-FFF2-40B4-BE49-F238E27FC236}">
              <a16:creationId xmlns:a16="http://schemas.microsoft.com/office/drawing/2014/main" id="{37AF0D61-EB39-4017-8DC7-542947483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1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1009651</xdr:colOff>
      <xdr:row>0</xdr:row>
      <xdr:rowOff>9525</xdr:rowOff>
    </xdr:from>
    <xdr:to>
      <xdr:col>8</xdr:col>
      <xdr:colOff>1323974</xdr:colOff>
      <xdr:row>2</xdr:row>
      <xdr:rowOff>381000</xdr:rowOff>
    </xdr:to>
    <xdr:pic>
      <xdr:nvPicPr>
        <xdr:cNvPr id="3" name="Zastąp logo">
          <a:extLst>
            <a:ext uri="{FF2B5EF4-FFF2-40B4-BE49-F238E27FC236}">
              <a16:creationId xmlns:a16="http://schemas.microsoft.com/office/drawing/2014/main" id="{D96A212B-7D34-4B76-B88F-B26ADBBE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1" y="9525"/>
          <a:ext cx="1695448" cy="847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ulpit_nawigacyjny" displayName="Pulpit_nawigacyjny" ref="B6:H14" totalsRowShown="0">
  <autoFilter ref="B6:H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Podsumowanie"/>
    <tableColumn id="2" xr3:uid="{00000000-0010-0000-0000-000002000000}" name="Suma za okres poprzedni"/>
    <tableColumn id="3" xr3:uid="{00000000-0010-0000-0000-000003000000}" name="Całkowity budżet"/>
    <tableColumn id="4" xr3:uid="{00000000-0010-0000-0000-000004000000}" name="Suma za okres_x000a_bieżący"/>
    <tableColumn id="5" xr3:uid="{00000000-0010-0000-0000-000005000000}" name="Suma za okres bieżący jako procent sprzedaży"/>
    <tableColumn id="6" xr3:uid="{00000000-0010-0000-0000-000006000000}" name="Zmiana procentowa ogółem względem okresu poprzedniego"/>
    <tableColumn id="7" xr3:uid="{00000000-0010-0000-0000-000007000000}" name="Zmiana procentowa ogółem względem budżetu"/>
  </tableColumns>
  <tableStyleInfo name="Zestawienie zysków i strat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podsumowanie. Są w niej automatycznie aktualizowane suma za okres poprzedni, całkowity budżet, suma za okres bieżący, zmiana procentowa ogółem względem okresu poprzedniego i zmiana procentowa ogółem względem budżet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Przychód_ze_sprzedaży" displayName="Przychód_ze_sprzedaży_1" ref="B4:I13" totalsRowCount="1" dataDxfId="48" totalsRowDxfId="47">
  <autoFilter ref="B4:I12" xr:uid="{00000000-0009-0000-0100-000007000000}"/>
  <tableColumns count="8">
    <tableColumn id="1" xr3:uid="{00000000-0010-0000-0100-000001000000}" name="Typ przychodu ze sprzedaży" totalsRowLabel="Suma przychodów ze sprzedaży"/>
    <tableColumn id="8" xr3:uid="{00000000-0010-0000-0100-000008000000}" name="Opis"/>
    <tableColumn id="2" xr3:uid="{00000000-0010-0000-0100-000002000000}" name="Okres poprzedni" totalsRowFunction="sum" dataDxfId="46" totalsRowDxfId="45"/>
    <tableColumn id="3" xr3:uid="{00000000-0010-0000-0100-000003000000}" name="Budżet" totalsRowFunction="sum" dataDxfId="44" totalsRowDxfId="43"/>
    <tableColumn id="4" xr3:uid="{00000000-0010-0000-0100-000004000000}" name="Okres bieżący" totalsRowFunction="sum" dataDxfId="42" totalsRowDxfId="41"/>
    <tableColumn id="5" xr3:uid="{00000000-0010-0000-0100-000005000000}" name="Okres bieżący jako procent sprzedaży" totalsRowFunction="sum" totalsRowDxfId="40">
      <calculatedColumnFormula>IFERROR(IF(Przychód_ze_sprzedaży_1[[#Totals],[Okres bieżący]]=0,"-",Przychód_ze_sprzedaży_1[Okres bieżący]/Przychód_ze_sprzedaży),"-")</calculatedColumnFormula>
    </tableColumn>
    <tableColumn id="6" xr3:uid="{00000000-0010-0000-0100-000006000000}" name="Zmiana procentowa względem okresu poprzedniego" totalsRowFunction="sum" totalsRowDxfId="39">
      <calculatedColumnFormula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calculatedColumnFormula>
    </tableColumn>
    <tableColumn id="7" xr3:uid="{00000000-0010-0000-0100-000007000000}" name="Zmiana procentowa względem budżetu" totalsRowFunction="sum" totalsRowDxfId="38">
      <calculatedColumnFormula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calculatedColumnFormula>
    </tableColumn>
  </tableColumns>
  <tableStyleInfo name="Zestawienie zysków i strat" showFirstColumn="1" showLastColumn="0" showRowStripes="0" showColumnStripes="0"/>
  <extLst>
    <ext xmlns:x14="http://schemas.microsoft.com/office/spreadsheetml/2009/9/main" uri="{504A1905-F514-4f6f-8877-14C23A59335A}">
      <x14:table altTextSummary="Wprowadź typ przychodu ze sprzedaży, opis, okresy poprzedni i bieżący oraz budżet. Są tutaj automatycznie obliczane okres bieżący jako procent sprzedaży, zmiana procentowa względem okresu poprzedniego i zmiana procentowa względem budżetu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2000000}" name="Przychód" displayName="Przychód" ref="B4:I7" totalsRowCount="1" dataDxfId="37" totalsRowDxfId="36">
  <autoFilter ref="B4:I6" xr:uid="{00000000-0009-0000-0100-000019000000}"/>
  <tableColumns count="8">
    <tableColumn id="1" xr3:uid="{00000000-0010-0000-0200-000001000000}" name="Typ przychodu" totalsRowLabel="Suma przychodów ze sprzedaży"/>
    <tableColumn id="8" xr3:uid="{00000000-0010-0000-0200-000008000000}" name="Opis"/>
    <tableColumn id="2" xr3:uid="{00000000-0010-0000-0200-000002000000}" name="Okres poprzedni" totalsRowFunction="sum" dataDxfId="35" totalsRowDxfId="34"/>
    <tableColumn id="3" xr3:uid="{00000000-0010-0000-0200-000003000000}" name="Budżet" totalsRowFunction="sum" dataDxfId="33" totalsRowDxfId="32"/>
    <tableColumn id="4" xr3:uid="{00000000-0010-0000-0200-000004000000}" name="Okres bieżący" totalsRowFunction="sum" dataDxfId="31" totalsRowDxfId="30"/>
    <tableColumn id="5" xr3:uid="{00000000-0010-0000-0200-000005000000}" name="Okres bieżący jako procent sprzedaży" totalsRowFunction="sum" dataDxfId="29" totalsRowDxfId="28">
      <calculatedColumnFormula>IFERROR(IF(Przychód_ze_sprzedaży=0,"-",Przychód[Okres bieżący]/Przychód_ze_sprzedaży),"-")</calculatedColumnFormula>
    </tableColumn>
    <tableColumn id="6" xr3:uid="{00000000-0010-0000-0200-000006000000}" name="Zmiana procentowa względem okresu poprzedniego" totalsRowFunction="sum" totalsRowDxfId="27">
      <calculatedColumnFormula>IFERROR(IF(Przychód[[#This Row],[Okres poprzedni]]=Przychód[[#This Row],[Okres bieżący]],0,IF(Przychód[[#This Row],[Okres bieżący]]&gt;Przychód[[#This Row],[Okres poprzedni]],ABS((Przychód[[#This Row],[Okres bieżący]]/Przychód[[#This Row],[Okres poprzedni]])-1),IF(AND(Przychód[[#This Row],[Okres bieżący]]&lt;Przychód[[#This Row],[Okres poprzedni]],Przychód[[#This Row],[Okres poprzedni]]&lt;0),-((Przychód[[#This Row],[Okres bieżący]]/Przychód[[#This Row],[Okres poprzedni]])-1),(Przychód[[#This Row],[Okres bieżący]]/Przychód[[#This Row],[Okres poprzedni]])-1))),"-")</calculatedColumnFormula>
    </tableColumn>
    <tableColumn id="7" xr3:uid="{00000000-0010-0000-0200-000007000000}" name="Zmiana procentowa względem budżetu" totalsRowFunction="sum" totalsRowDxfId="26">
      <calculatedColumnFormula>IFERROR(IF(Przychód[[#This Row],[Budżet]]=Przychód[[#This Row],[Okres bieżący]],0,IF(Przychód[[#This Row],[Okres bieżący]]&gt;Przychód[[#This Row],[Budżet]],ABS((Przychód[[#This Row],[Okres bieżący]]/Przychód[[#This Row],[Budżet]])-1),IF(AND(Przychód[[#This Row],[Okres bieżący]]&lt;Przychód[[#This Row],[Budżet]],Przychód[[#This Row],[Budżet]]&lt;0),-((Przychód[[#This Row],[Okres bieżący]]/Przychód[[#This Row],[Budżet]])-1),(Przychód[[#This Row],[Okres bieżący]]/Przychód[[#This Row],[Budżet]])-1))),"-")</calculatedColumnFormula>
    </tableColumn>
  </tableColumns>
  <tableStyleInfo name="Zestawienie zysków i strat" showFirstColumn="1" showLastColumn="0" showRowStripes="0" showColumnStripes="0"/>
  <extLst>
    <ext xmlns:x14="http://schemas.microsoft.com/office/spreadsheetml/2009/9/main" uri="{504A1905-F514-4f6f-8877-14C23A59335A}">
      <x14:table altTextSummary="Wprowadź typ przychodu, opis, okresy poprzedni i bieżący oraz budżet. Są tutaj automatycznie obliczane okres bieżący jako procent sprzedaży, zmiana procentowa względem okresu poprzedniego i zmiana procentowa względem budżetu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Wydatki_operacyjne" displayName="Wydatki_operacyjne" ref="B4:I25" totalsRowCount="1" totalsRowDxfId="25">
  <autoFilter ref="B4:I24" xr:uid="{00000000-0009-0000-0100-00000F000000}"/>
  <tableColumns count="8">
    <tableColumn id="1" xr3:uid="{00000000-0010-0000-0300-000001000000}" name="Typ wydatku" totalsRowLabel="Suma wydatków operacyjnych" totalsRowDxfId="24"/>
    <tableColumn id="8" xr3:uid="{00000000-0010-0000-0300-000008000000}" name="Opis" totalsRowDxfId="23"/>
    <tableColumn id="2" xr3:uid="{00000000-0010-0000-0300-000002000000}" name="Okres poprzedni" totalsRowFunction="sum" dataDxfId="22" totalsRowDxfId="21"/>
    <tableColumn id="3" xr3:uid="{00000000-0010-0000-0300-000003000000}" name="Budżet" totalsRowFunction="sum" dataDxfId="20" totalsRowDxfId="19"/>
    <tableColumn id="4" xr3:uid="{00000000-0010-0000-0300-000004000000}" name="Okres bieżący" totalsRowFunction="sum" dataDxfId="18" totalsRowDxfId="17"/>
    <tableColumn id="5" xr3:uid="{00000000-0010-0000-0300-000005000000}" name="Okres bieżący jako procent sprzedaży" totalsRowFunction="sum" dataDxfId="16" totalsRowDxfId="15">
      <calculatedColumnFormula>IFERROR(IF(Przychód_ze_sprzedaży=0,"-",Wydatki_operacyjne[Okres bieżący]/Przychód_ze_sprzedaży),"-")</calculatedColumnFormula>
    </tableColumn>
    <tableColumn id="6" xr3:uid="{00000000-0010-0000-0300-000006000000}" name="Zmiana procentowa względem okresu poprzedniego" totalsRowFunction="sum" totalsRowDxfId="14">
      <calculatedColumnFormula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calculatedColumnFormula>
    </tableColumn>
    <tableColumn id="7" xr3:uid="{00000000-0010-0000-0300-000007000000}" name="Zmiana procentowa względem budżetu" totalsRowFunction="sum" totalsRowDxfId="13">
      <calculatedColumnFormula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calculatedColumnFormula>
    </tableColumn>
  </tableColumns>
  <tableStyleInfo name="Zestawienie zysków i strat" showFirstColumn="1" showLastColumn="0" showRowStripes="0" showColumnStripes="0"/>
  <extLst>
    <ext xmlns:x14="http://schemas.microsoft.com/office/spreadsheetml/2009/9/main" uri="{504A1905-F514-4f6f-8877-14C23A59335A}">
      <x14:table altTextSummary="Wprowadź typ wydatku, opis, okresy poprzedni i bieżący oraz budżet. Są tutaj automatycznie obliczane okres bieżący jako procent sprzedaży, zmiana procentowa względem okresu poprzedniego i zmiana procentowa względem budżetu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4000000}" name="Podatki" displayName="Podatki" ref="B4:I10" totalsRowCount="1" totalsRowDxfId="12">
  <autoFilter ref="B4:I9" xr:uid="{00000000-0009-0000-0100-000018000000}"/>
  <tableColumns count="8">
    <tableColumn id="1" xr3:uid="{00000000-0010-0000-0400-000001000000}" name="Typ" totalsRowLabel="Suma podatków" totalsRowDxfId="11"/>
    <tableColumn id="8" xr3:uid="{00000000-0010-0000-0400-000008000000}" name="Opis" totalsRowDxfId="10"/>
    <tableColumn id="2" xr3:uid="{00000000-0010-0000-0400-000002000000}" name="Okres poprzedni" totalsRowFunction="sum" dataDxfId="9" totalsRowDxfId="8"/>
    <tableColumn id="3" xr3:uid="{00000000-0010-0000-0400-000003000000}" name="Budżet" totalsRowFunction="sum" dataDxfId="7" totalsRowDxfId="6"/>
    <tableColumn id="4" xr3:uid="{00000000-0010-0000-0400-000004000000}" name="Okres bieżący" totalsRowFunction="sum" dataDxfId="5" totalsRowDxfId="4"/>
    <tableColumn id="5" xr3:uid="{00000000-0010-0000-0400-000005000000}" name="Okres bieżący jako procent sprzedaży" totalsRowFunction="custom" dataDxfId="3" totalsRowDxfId="2">
      <calculatedColumnFormula>IFERROR(IF(Przychód_ze_sprzedaży=0,"-",Podatki[Okres bieżący]/Przychód_ze_sprzedaży),"-")</calculatedColumnFormula>
      <totalsRowFormula>IFERROR(SUBTOTAL(109,Podatki[Okres bieżący jako procent sprzedaży]),"-")</totalsRowFormula>
    </tableColumn>
    <tableColumn id="6" xr3:uid="{00000000-0010-0000-0400-000006000000}" name="Zmiana procentowa względem okresu poprzedniego" totalsRowFunction="sum" totalsRowDxfId="1">
      <calculatedColumnFormula>IFERROR(IF(Podatki[[#This Row],[Okres poprzedni]]=Podatki[[#This Row],[Okres bieżący]],0,IF(Podatki[[#This Row],[Okres bieżący]]&gt;Podatki[[#This Row],[Okres poprzedni]],ABS((Podatki[[#This Row],[Okres bieżący]]/Podatki[[#This Row],[Okres poprzedni]])-1),IF(AND(Podatki[[#This Row],[Okres bieżący]]&lt;Podatki[[#This Row],[Okres poprzedni]],Podatki[[#This Row],[Okres poprzedni]]&lt;0),-((Podatki[[#This Row],[Okres bieżący]]/Podatki[[#This Row],[Okres poprzedni]])-1),(Podatki[[#This Row],[Okres bieżący]]/Podatki[[#This Row],[Okres poprzedni]])-1))),"-")</calculatedColumnFormula>
    </tableColumn>
    <tableColumn id="7" xr3:uid="{00000000-0010-0000-0400-000007000000}" name="Zmiana procentowa względem budżetu" totalsRowFunction="sum" totalsRowDxfId="0">
      <calculatedColumnFormula>IFERROR(IF(Podatki[[#This Row],[Budżet]]=Podatki[[#This Row],[Okres bieżący]],0,IF(Podatki[[#This Row],[Okres bieżący]]&gt;Podatki[[#This Row],[Budżet]],ABS((Podatki[[#This Row],[Okres bieżący]]/Podatki[[#This Row],[Budżet]])-1),IF(AND(Podatki[[#This Row],[Okres bieżący]]&lt;Podatki[[#This Row],[Budżet]],Podatki[[#This Row],[Budżet]]&lt;0),-((Podatki[[#This Row],[Okres bieżący]]/Podatki[[#This Row],[Budżet]])-1),(Podatki[[#This Row],[Okres bieżący]]/Podatki[[#This Row],[Budżet]])-1))),"-")</calculatedColumnFormula>
    </tableColumn>
  </tableColumns>
  <tableStyleInfo name="Zestawienie zysków i strat" showFirstColumn="1" showLastColumn="0" showRowStripes="0" showColumnStripes="0"/>
  <extLst>
    <ext xmlns:x14="http://schemas.microsoft.com/office/spreadsheetml/2009/9/main" uri="{504A1905-F514-4f6f-8877-14C23A59335A}">
      <x14:table altTextSummary="Wprowadź typ podatku, opis, okresy poprzedni i bieżący oraz budżet. Są tutaj automatycznie obliczane okres bieżący jako procent sprzedaży, zmiana procentowa względem okresu poprzedniego i zmiana procentowa względem budżetu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5000000}" name="Kategorie" displayName="Kategorie" ref="B1:B8" totalsRowShown="0">
  <autoFilter ref="B1:B8" xr:uid="{00000000-0009-0000-0100-00001F000000}"/>
  <tableColumns count="1">
    <tableColumn id="1" xr3:uid="{00000000-0010-0000-0500-000001000000}" name="Kategorie"/>
  </tableColumns>
  <tableStyleInfo name="Zestawienie zysków i strat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kategorie sprzedaży, przychodów, wydatków i podatków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19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8" width="21.7109375" customWidth="1"/>
    <col min="9" max="9" width="2.7109375" customWidth="1"/>
  </cols>
  <sheetData>
    <row r="1" spans="1:8" ht="21" x14ac:dyDescent="0.25">
      <c r="B1" s="11" t="s">
        <v>0</v>
      </c>
      <c r="C1" s="28" t="s">
        <v>18</v>
      </c>
      <c r="D1" s="28"/>
      <c r="E1" s="28"/>
      <c r="G1" s="30"/>
      <c r="H1" s="30"/>
    </row>
    <row r="2" spans="1:8" ht="16.5" x14ac:dyDescent="0.25">
      <c r="B2" s="1" t="s">
        <v>1</v>
      </c>
      <c r="C2" t="s">
        <v>19</v>
      </c>
      <c r="G2" s="30"/>
      <c r="H2" s="30"/>
    </row>
    <row r="3" spans="1:8" ht="15.75" x14ac:dyDescent="0.25">
      <c r="B3" s="2" t="s">
        <v>2</v>
      </c>
      <c r="C3" s="10" t="str">
        <f>IFERROR(IF(Suma_zysku_brutto=0,"-",Suma_zysku_brutto/Suma_przychodów_ze_sprzedaży),"-")</f>
        <v>-</v>
      </c>
      <c r="G3" s="30"/>
      <c r="H3" s="30"/>
    </row>
    <row r="4" spans="1:8" ht="15.75" x14ac:dyDescent="0.25">
      <c r="B4" s="2" t="s">
        <v>3</v>
      </c>
      <c r="C4" s="10" t="str">
        <f>IFERROR(IF(Zysk_netto=0,"-",Zysk_netto/Suma_przychodów_ze_sprzedaży),"-")</f>
        <v>-</v>
      </c>
      <c r="G4" s="30"/>
      <c r="H4" s="30"/>
    </row>
    <row r="5" spans="1:8" ht="45" customHeight="1" x14ac:dyDescent="0.3">
      <c r="B5" s="29" t="s">
        <v>4</v>
      </c>
      <c r="C5" s="29"/>
      <c r="D5" s="29"/>
      <c r="E5" s="29"/>
      <c r="F5" s="29"/>
      <c r="G5" s="29"/>
      <c r="H5" s="29"/>
    </row>
    <row r="6" spans="1:8" ht="50.1" customHeight="1" x14ac:dyDescent="0.25">
      <c r="B6" s="4" t="s">
        <v>5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</row>
    <row r="7" spans="1:8" ht="30" customHeight="1" x14ac:dyDescent="0.25">
      <c r="B7" s="4" t="s">
        <v>6</v>
      </c>
      <c r="C7" s="9">
        <f>SUMIFS(Przychód_ze_sprzedaży_1[Okres poprzedni],Przychód_ze_sprzedaży_1[Typ przychodu ze sprzedaży],"Przychód ze sprzedaży")</f>
        <v>0</v>
      </c>
      <c r="D7" s="9">
        <f>SUMIFS(Przychód_ze_sprzedaży_1[Budżet],Przychód_ze_sprzedaży_1[Typ przychodu ze sprzedaży],"Przychód ze sprzedaży")</f>
        <v>0</v>
      </c>
      <c r="E7" s="9">
        <f>SUMIFS(Przychód_ze_sprzedaży_1[Okres bieżący],Przychód_ze_sprzedaży_1[Typ przychodu ze sprzedaży],"Przychód ze sprzedaży")</f>
        <v>0</v>
      </c>
      <c r="F7" s="17">
        <f>SUMIFS(Przychód_ze_sprzedaży_1[Okres bieżący jako procent sprzedaży],Przychód_ze_sprzedaży_1[Typ przychodu ze sprzedaży],"Przychód ze sprzedaży")</f>
        <v>0</v>
      </c>
      <c r="G7" s="17">
        <f>SUMIFS(Przychód_ze_sprzedaży_1[Zmiana procentowa względem okresu poprzedniego],Przychód_ze_sprzedaży_1[Typ przychodu ze sprzedaży],"Przychód ze sprzedaży")</f>
        <v>0</v>
      </c>
      <c r="H7" s="17">
        <f>SUMIFS(Przychód_ze_sprzedaży_1[Zmiana procentowa względem budżetu],Przychód_ze_sprzedaży_1[Typ przychodu ze sprzedaży],"Przychód ze sprzedaży")</f>
        <v>0</v>
      </c>
    </row>
    <row r="8" spans="1:8" ht="30" customHeight="1" x14ac:dyDescent="0.25">
      <c r="B8" s="4" t="s">
        <v>7</v>
      </c>
      <c r="C8" s="9">
        <f>SUMIFS(Przychód_ze_sprzedaży_1[Okres poprzedni],Przychód_ze_sprzedaży_1[Typ przychodu ze sprzedaży],"Koszt sprzedaży")</f>
        <v>0</v>
      </c>
      <c r="D8" s="9">
        <f>SUMIFS(Przychód_ze_sprzedaży_1[Budżet],Przychód_ze_sprzedaży_1[Typ przychodu ze sprzedaży],"Koszt sprzedaży")</f>
        <v>0</v>
      </c>
      <c r="E8" s="9">
        <f>SUMIFS(Przychód_ze_sprzedaży_1[Okres bieżący],Przychód_ze_sprzedaży_1[Typ przychodu ze sprzedaży],"Koszt sprzedaży")</f>
        <v>0</v>
      </c>
      <c r="F8" s="17">
        <f>SUMIFS(Przychód_ze_sprzedaży_1[Okres bieżący jako procent sprzedaży],Przychód_ze_sprzedaży_1[Typ przychodu ze sprzedaży],"Koszt sprzedaży")</f>
        <v>0</v>
      </c>
      <c r="G8" s="17">
        <f>SUMIFS(Przychód_ze_sprzedaży_1[Zmiana procentowa względem okresu poprzedniego],Przychód_ze_sprzedaży_1[Typ przychodu ze sprzedaży],"Koszt sprzedaży")</f>
        <v>0</v>
      </c>
      <c r="H8" s="17">
        <f>SUMIFS(Przychód_ze_sprzedaży_1[Zmiana procentowa względem budżetu],Przychód_ze_sprzedaży_1[Typ przychodu ze sprzedaży],"Koszt sprzedaży")</f>
        <v>0</v>
      </c>
    </row>
    <row r="9" spans="1:8" ht="30" customHeight="1" x14ac:dyDescent="0.25">
      <c r="B9" s="4" t="s">
        <v>8</v>
      </c>
      <c r="C9" s="9">
        <f>SUMIFS(Wydatki_operacyjne[Okres poprzedni],Wydatki_operacyjne[Typ wydatku],"Sprzedaż i marketing")</f>
        <v>0</v>
      </c>
      <c r="D9" s="9">
        <f>SUMIFS(Wydatki_operacyjne[Budżet],Wydatki_operacyjne[Typ wydatku],"Sprzedaż i marketing")</f>
        <v>0</v>
      </c>
      <c r="E9" s="9">
        <f>SUMIFS(Wydatki_operacyjne[Okres bieżący],Wydatki_operacyjne[Typ wydatku],"Sprzedaż i marketing")</f>
        <v>0</v>
      </c>
      <c r="F9" s="17">
        <f>SUMIFS(Wydatki_operacyjne[Okres bieżący jako procent sprzedaży],Wydatki_operacyjne[Typ wydatku],"Sprzedaż i marketing")</f>
        <v>0</v>
      </c>
      <c r="G9" s="17">
        <f>SUMIFS(Wydatki_operacyjne[Zmiana procentowa względem okresu poprzedniego],Wydatki_operacyjne[Typ wydatku],"Sprzedaż i marketing")</f>
        <v>0</v>
      </c>
      <c r="H9" s="17">
        <f>SUMIFS(Wydatki_operacyjne[Zmiana procentowa względem budżetu],Wydatki_operacyjne[Typ wydatku],"Sprzedaż i marketing")</f>
        <v>0</v>
      </c>
    </row>
    <row r="10" spans="1:8" ht="30" customHeight="1" x14ac:dyDescent="0.25">
      <c r="B10" s="4" t="s">
        <v>9</v>
      </c>
      <c r="C10" s="9">
        <f>SUMIFS(Wydatki_operacyjne[Okres poprzedni],Wydatki_operacyjne[Typ wydatku],"Badania i rozwój")</f>
        <v>0</v>
      </c>
      <c r="D10" s="9">
        <f>SUMIFS(Wydatki_operacyjne[Budżet],Wydatki_operacyjne[Typ wydatku],"Badania i rozwój")</f>
        <v>0</v>
      </c>
      <c r="E10" s="9">
        <f>SUMIFS(Wydatki_operacyjne[Okres bieżący],Wydatki_operacyjne[Typ wydatku],"Badania i rozwój")</f>
        <v>0</v>
      </c>
      <c r="F10" s="17">
        <f>SUMIFS(Wydatki_operacyjne[Okres bieżący jako procent sprzedaży],Wydatki_operacyjne[Typ wydatku],"Badania i rozwój")</f>
        <v>0</v>
      </c>
      <c r="G10" s="17">
        <f>SUMIFS(Wydatki_operacyjne[Zmiana procentowa względem okresu poprzedniego],Wydatki_operacyjne[Typ wydatku],"Badania i rozwój")</f>
        <v>0</v>
      </c>
      <c r="H10" s="17">
        <f>SUMIFS(Wydatki_operacyjne[Zmiana procentowa względem budżetu],Wydatki_operacyjne[Typ wydatku],"Badania i rozwój")</f>
        <v>0</v>
      </c>
    </row>
    <row r="11" spans="1:8" ht="30" customHeight="1" x14ac:dyDescent="0.25">
      <c r="B11" s="4" t="s">
        <v>10</v>
      </c>
      <c r="C11" s="9">
        <f>SUMIFS(Wydatki_operacyjne[Okres poprzedni],Wydatki_operacyjne[Typ wydatku],"Ogólne i administracyjne")</f>
        <v>0</v>
      </c>
      <c r="D11" s="9">
        <f>SUMIFS(Wydatki_operacyjne[Budżet],Wydatki_operacyjne[Typ wydatku],"Ogólne i administracyjne")</f>
        <v>0</v>
      </c>
      <c r="E11" s="9">
        <f>SUMIFS(Wydatki_operacyjne[Okres bieżący],Wydatki_operacyjne[Typ wydatku],"Ogólne i administracyjne")</f>
        <v>0</v>
      </c>
      <c r="F11" s="17">
        <f>SUMIFS(Wydatki_operacyjne[Okres bieżący jako procent sprzedaży],Wydatki_operacyjne[Typ wydatku],"Ogólne i administracyjne")</f>
        <v>0</v>
      </c>
      <c r="G11" s="17">
        <f>SUMIFS(Wydatki_operacyjne[Zmiana procentowa względem okresu poprzedniego],Wydatki_operacyjne[Typ wydatku],"Ogólne i administracyjne")</f>
        <v>0</v>
      </c>
      <c r="H11" s="17">
        <f>SUMIFS(Wydatki_operacyjne[Zmiana procentowa względem budżetu],Wydatki_operacyjne[Typ wydatku],"Ogólne i administracyjne")</f>
        <v>0</v>
      </c>
    </row>
    <row r="12" spans="1:8" ht="30" customHeight="1" x14ac:dyDescent="0.25">
      <c r="B12" s="4" t="s">
        <v>11</v>
      </c>
      <c r="C12" s="9">
        <f>Wydatki_operacyjne[[#Totals],[Okres poprzedni]]-SUM(C9:C11)</f>
        <v>0</v>
      </c>
      <c r="D12" s="9">
        <f>Wydatki_operacyjne[[#Totals],[Budżet]]-SUM(D9:D11)</f>
        <v>0</v>
      </c>
      <c r="E12" s="9">
        <f>Wydatki_operacyjne[[#Totals],[Okres bieżący]]-SUM(E9:E11)</f>
        <v>0</v>
      </c>
      <c r="F12" s="17">
        <f>Wydatki_operacyjne[[#Totals],[Okres bieżący jako procent sprzedaży]]-SUM(F9:F11)</f>
        <v>0</v>
      </c>
      <c r="G12" s="17">
        <f>Wydatki_operacyjne[[#Totals],[Zmiana procentowa względem okresu poprzedniego]]-SUM(G9:G11)</f>
        <v>0</v>
      </c>
      <c r="H12" s="17">
        <f>Wydatki_operacyjne[[#Totals],[Zmiana procentowa względem budżetu]]-SUM(H9:H11)</f>
        <v>0</v>
      </c>
    </row>
    <row r="13" spans="1:8" s="7" customFormat="1" ht="30" customHeight="1" x14ac:dyDescent="0.25">
      <c r="A13"/>
      <c r="B13" t="s">
        <v>12</v>
      </c>
      <c r="C13" s="9">
        <f>Przychód[[#Totals],[Okres poprzedni]]</f>
        <v>0</v>
      </c>
      <c r="D13" s="9">
        <f>Przychód[[#Totals],[Budżet]]</f>
        <v>0</v>
      </c>
      <c r="E13" s="9">
        <f>Przychód[[#Totals],[Okres bieżący]]</f>
        <v>0</v>
      </c>
      <c r="F13" s="17">
        <f>Przychód[[#Totals],[Okres bieżący jako procent sprzedaży]]</f>
        <v>0</v>
      </c>
      <c r="G13" s="17">
        <f>Przychód[[#Totals],[Zmiana procentowa względem okresu poprzedniego]]</f>
        <v>0</v>
      </c>
      <c r="H13" s="17">
        <f>Przychód[[#Totals],[Zmiana procentowa względem budżetu]]</f>
        <v>0</v>
      </c>
    </row>
    <row r="14" spans="1:8" ht="30" customHeight="1" x14ac:dyDescent="0.25">
      <c r="B14" s="4" t="s">
        <v>13</v>
      </c>
      <c r="C14" s="9">
        <f>Podatki[[#Totals],[Okres poprzedni]]</f>
        <v>0</v>
      </c>
      <c r="D14" s="9">
        <f>Podatki[[#Totals],[Budżet]]</f>
        <v>0</v>
      </c>
      <c r="E14" s="9">
        <f>Podatki[[#Totals],[Okres bieżący]]</f>
        <v>0</v>
      </c>
      <c r="F14" s="17">
        <f>Podatki[[#Totals],[Okres bieżący jako procent sprzedaży]]</f>
        <v>0</v>
      </c>
      <c r="G14" s="17">
        <f>Podatki[[#Totals],[Zmiana procentowa względem okresu poprzedniego]]</f>
        <v>0</v>
      </c>
      <c r="H14" s="17">
        <f>Podatki[[#Totals],[Zmiana procentowa względem budżetu]]</f>
        <v>0</v>
      </c>
    </row>
    <row r="16" spans="1:8" ht="30" customHeight="1" x14ac:dyDescent="0.25">
      <c r="B16" s="5" t="s">
        <v>14</v>
      </c>
      <c r="C16" s="8">
        <f>IFERROR(C7-C8,"-")</f>
        <v>0</v>
      </c>
      <c r="D16" s="8">
        <f>IFERROR(D7-D8,"-")</f>
        <v>0</v>
      </c>
      <c r="E16" s="8">
        <f>IFERROR(Suma_przychodów_ze_sprzedaży-Całkowity_koszt_sprzedaży,"-")</f>
        <v>0</v>
      </c>
      <c r="F16" s="15" t="str">
        <f>IFERROR(IF(Suma_przychodów_ze_sprzedaży=0,"0,00%",Suma_zysku_brutto/Suma_przychodów_ze_sprzedaży),"-")</f>
        <v>0,00%</v>
      </c>
      <c r="G16" s="15">
        <f>IFERROR(IF(C16=Suma_zysku_brutto,0,IF(Suma_zysku_brutto&gt;C16,ABS((Suma_zysku_brutto/C16)-1),IF(AND(Suma_zysku_brutto&lt;C16,C16&lt;0),-((Suma_zysku_brutto/C16)-1),(Suma_zysku_brutto/C16)-1))),"-")</f>
        <v>0</v>
      </c>
      <c r="H16" s="15">
        <f>IFERROR(IF(D16=Suma_zysku_brutto,0,IF(Suma_zysku_brutto&gt;D16,ABS((Suma_zysku_brutto/D16)-1),IF(AND(Suma_zysku_brutto&lt;D16,D16&lt;0),-((Suma_zysku_brutto/D16)-1),(Suma_zysku_brutto/D16)-1))),"-")</f>
        <v>0</v>
      </c>
    </row>
    <row r="17" spans="2:8" ht="30" customHeight="1" x14ac:dyDescent="0.25">
      <c r="B17" s="6" t="s">
        <v>15</v>
      </c>
      <c r="C17" s="8">
        <f>IFERROR(C9+C10+C11+C12,"-")</f>
        <v>0</v>
      </c>
      <c r="D17" s="8">
        <f>IFERROR(D9+D10+D11+D12,"-")</f>
        <v>0</v>
      </c>
      <c r="E17" s="8">
        <f>IFERROR(Suma_wydaktów_na_sprzedaż_i_marketing+Suma_wydatków_na_badania_i_rozwój+Suma_wydatków_ogólnych_i_administracyjnych+Suma_innych_wydatków,"-")</f>
        <v>0</v>
      </c>
      <c r="F17" s="15" t="str">
        <f>IFERROR(IF(Suma_przychodów_ze_sprzedaży=0,"0,00%",Suma_wydatków_operacyjnych/Suma_przychodów_ze_sprzedaży),"-")</f>
        <v>0,00%</v>
      </c>
      <c r="G17" s="15">
        <f>IFERROR(IF(C17=Suma_wydatków_operacyjnych,0,IF(Suma_wydatków_operacyjnych&gt;C17,ABS((Suma_wydatków_operacyjnych/C17)-1),IF(AND(Suma_wydatków_operacyjnych&lt;C17,C17&lt;0),-((Suma_wydatków_operacyjnych/C17)-1),(Suma_wydatków_operacyjnych/C17)-1))),"-")</f>
        <v>0</v>
      </c>
      <c r="H17" s="15">
        <f>IFERROR(IF(D17=Suma_wydatków_operacyjnych,0,IF(Suma_wydatków_operacyjnych&gt;D17,ABS((Suma_wydatków_operacyjnych/D17)-1),IF(AND(Suma_wydatków_operacyjnych&lt;D17,D17&lt;0),-((Suma_wydatków_operacyjnych/D17)-1),(Suma_wydatków_operacyjnych/D17)-1))),"-")</f>
        <v>0</v>
      </c>
    </row>
    <row r="18" spans="2:8" ht="30" customHeight="1" x14ac:dyDescent="0.25">
      <c r="B18" s="5" t="s">
        <v>16</v>
      </c>
      <c r="C18" s="8">
        <f>IFERROR(C16-C17,"-")</f>
        <v>0</v>
      </c>
      <c r="D18" s="8">
        <f>IFERROR(D16-D17,"-")</f>
        <v>0</v>
      </c>
      <c r="E18" s="8">
        <f>IFERROR(Suma_zysku_brutto-Suma_wydatków_operacyjnych,"-")</f>
        <v>0</v>
      </c>
      <c r="F18" s="15" t="str">
        <f>IFERROR(IF(Suma_przychodów_ze_sprzedaży=0,"0,00%",Suma_przychodów_z_działalności/Suma_przychodów_ze_sprzedaży),"-")</f>
        <v>0,00%</v>
      </c>
      <c r="G18" s="15">
        <f>IFERROR(IF(C18=Suma_przychodów_z_działalności,0,IF(Suma_przychodów_z_działalności&gt;C18,ABS((Suma_przychodów_z_działalności/C18)-1),IF(AND(Suma_przychodów_z_działalności&lt;C18,C18&lt;0),-((Suma_przychodów_z_działalności/C18)-1),(Suma_przychodów_z_działalności/C18)-1))),"-")</f>
        <v>0</v>
      </c>
      <c r="H18" s="15">
        <f>IFERROR(IF(D18=Suma_przychodów_z_działalności,0,IF(Suma_przychodów_z_działalności&gt;D18,ABS((Suma_przychodów_z_działalności/D18)-1),IF(AND(Suma_przychodów_z_działalności&lt;D18,D18&lt;0),-((Suma_przychodów_z_działalności/D18)-1),(Suma_przychodów_z_działalności/D18)-1))),"-")</f>
        <v>0</v>
      </c>
    </row>
    <row r="19" spans="2:8" ht="30" customHeight="1" x14ac:dyDescent="0.25">
      <c r="B19" s="5" t="s">
        <v>17</v>
      </c>
      <c r="C19" s="8">
        <f>IFERROR(C18+C13-C14,"-")</f>
        <v>0</v>
      </c>
      <c r="D19" s="8">
        <f>IFERROR(D18+D13-D14,"-")</f>
        <v>0</v>
      </c>
      <c r="E19" s="8">
        <f>Suma_przychodów_z_działalności+Suma_innych_przychodów-Suma_podatków</f>
        <v>0</v>
      </c>
      <c r="F19" s="15" t="str">
        <f>IFERROR(IF(Suma_przychodów_ze_sprzedaży=0,"0,00%",Zysk_netto/Suma_przychodów_ze_sprzedaży),"-")</f>
        <v>0,00%</v>
      </c>
      <c r="G19" s="15">
        <f>IFERROR(IF(C19=Zysk_netto,0,IF(Zysk_netto&gt;C19,ABS((Zysk_netto/C19)-1),IF(AND(Zysk_netto&lt;C19,C19&lt;0),-((Zysk_netto/C19)-1),(Zysk_netto/C19)-1))),"-")</f>
        <v>0</v>
      </c>
      <c r="H19" s="15">
        <f>IFERROR(IF(D19=Zysk_netto,0,IF(Zysk_netto&gt;D19,ABS((Zysk_netto/D19)-1),IF(AND(Zysk_netto&lt;D19,D19&lt;0),-((Zysk_netto/D19)-1),(Zysk_netto/D19)-1))),"-")</f>
        <v>0</v>
      </c>
    </row>
  </sheetData>
  <mergeCells count="3">
    <mergeCell ref="C1:E1"/>
    <mergeCell ref="B5:H5"/>
    <mergeCell ref="G1:H4"/>
  </mergeCells>
  <phoneticPr fontId="0" type="noConversion"/>
  <dataValidations count="23">
    <dataValidation allowBlank="1" showInputMessage="1" showErrorMessage="1" prompt="W tym skoroszycie utwórz zestawienie zysków i strat. W tym arkuszu są automatycznie aktualizowane bieżąca marża brutto i bieżąca rentowność sprzedaży na podstawie wpisów z innych arkuszy" sqref="A1" xr:uid="{00000000-0002-0000-0000-000000000000}"/>
    <dataValidation allowBlank="1" showInputMessage="1" showErrorMessage="1" prompt="W tej komórce znajduje się tytuł tego arkusza. W komórkach po prawej stronie wprowadź okresy początkowy i końcowy. W komórce G1 rozpoczyna się logo firmy. W komórce poniżej wprowadź nazwę firmy" sqref="B1" xr:uid="{00000000-0002-0000-0000-000001000000}"/>
    <dataValidation allowBlank="1" showInputMessage="1" showErrorMessage="1" prompt="W tej komórce wprowadź datę początkową jako miesiąc lub rok, a po niej datę końcową jako miesiąc, dzień i rok w nawiasach" sqref="C1:E1" xr:uid="{00000000-0002-0000-0000-000002000000}"/>
    <dataValidation allowBlank="1" showInputMessage="1" showErrorMessage="1" prompt="W tej komórce wprowadź nazwę firmy" sqref="B2" xr:uid="{00000000-0002-0000-0000-000003000000}"/>
    <dataValidation allowBlank="1" showInputMessage="1" showErrorMessage="1" prompt="W komórce po prawej stronie jest automatycznie aktualizowana bieżąca marża brutto" sqref="B3" xr:uid="{00000000-0002-0000-0000-000004000000}"/>
    <dataValidation allowBlank="1" showInputMessage="1" showErrorMessage="1" prompt="W komórce po prawej stronie jest automatycznie aktualizowana bieżąca rentowność sprzedaży" sqref="B4" xr:uid="{00000000-0002-0000-0000-000005000000}"/>
    <dataValidation allowBlank="1" showInputMessage="1" showErrorMessage="1" prompt="W komórkach poniżej są automatycznie aktualizowane w tysiącach bieżąca marża brutto i bieżąca rentowność sprzedaży za okres bieżący" sqref="C2" xr:uid="{00000000-0002-0000-0000-000006000000}"/>
    <dataValidation allowBlank="1" showInputMessage="1" showErrorMessage="1" prompt="W tej komórce jest automatycznie aktualizowana bieżąca marża brutto" sqref="C3" xr:uid="{00000000-0002-0000-0000-000007000000}"/>
    <dataValidation allowBlank="1" showInputMessage="1" showErrorMessage="1" prompt="W tej komórce jest automatycznie aktualizowana bieżąca rentowność sprzedaży" sqref="C4" xr:uid="{00000000-0002-0000-0000-000008000000}"/>
    <dataValidation allowBlank="1" showInputMessage="1" showErrorMessage="1" prompt="W tej komórce dodaj logo firmy" sqref="G1:H4" xr:uid="{00000000-0002-0000-0000-000009000000}"/>
    <dataValidation allowBlank="1" showInputMessage="1" showErrorMessage="1" prompt="Poniższa tabela jest automatycznie aktualizowana na podstawie wpisów z innych arkuszy" sqref="B5:H5" xr:uid="{00000000-0002-0000-0000-00000A000000}"/>
    <dataValidation allowBlank="1" showInputMessage="1" showErrorMessage="1" prompt="W tej kolumnie pod tym nagłówkiem znajduje się podsumowanie sum ze wszystkich arkuszy. Zmiany wprowadzone w tej kolumnie mogą spowodować uszkodzenie formuł w tym arkuszu" sqref="B6" xr:uid="{00000000-0002-0000-0000-00000B000000}"/>
    <dataValidation allowBlank="1" showInputMessage="1" showErrorMessage="1" prompt="W tej kolumnie pod tym nagłówkiem jest automatycznie aktualizowana kwota sumy za okres poprzedni na podstawie wpisów z innych arkuszy" sqref="C6" xr:uid="{00000000-0002-0000-0000-00000C000000}"/>
    <dataValidation allowBlank="1" showInputMessage="1" showErrorMessage="1" prompt="W tej kolumnie pod tym nagłówkiem jest automatycznie aktualizowana kwota sumy budżetu na podstawie wpisów z innych arkuszy" sqref="D6" xr:uid="{00000000-0002-0000-0000-00000D000000}"/>
    <dataValidation allowBlank="1" showInputMessage="1" showErrorMessage="1" prompt="W tej kolumnie pod tym nagłówkiem jest automatycznie aktualizowana kwota sumy za okres bieżący na podstawie wpisów z innych arkuszy" sqref="E6" xr:uid="{00000000-0002-0000-0000-00000E000000}"/>
    <dataValidation allowBlank="1" showInputMessage="1" showErrorMessage="1" prompt="W tej kolumnie pod tym nagłówkiem jest automatycznie obliczana suma za okres bieżący jako procent sprzedaży" sqref="F6" xr:uid="{00000000-0002-0000-0000-00000F000000}"/>
    <dataValidation allowBlank="1" showInputMessage="1" showErrorMessage="1" prompt="W tej kolumnie pod tym nagłówkiem jest automatycznie obliczana zmiana procentowa ogółem względem okresu poprzedniego" sqref="G6" xr:uid="{00000000-0002-0000-0000-000010000000}"/>
    <dataValidation allowBlank="1" showInputMessage="1" showErrorMessage="1" prompt="W tej kolumnie pod tym nagłówkiem jest automatycznie obliczana zmiana procentowa ogółem względem budżetu" sqref="H6" xr:uid="{00000000-0002-0000-0000-000011000000}"/>
    <dataValidation allowBlank="1" showInputMessage="1" showErrorMessage="1" prompt="W komórkach poniżej są automatycznie aktualizowane zysk brutto, suma wydatków operacyjnych, przychód z działalności i zysk netto" sqref="B15" xr:uid="{00000000-0002-0000-0000-000012000000}"/>
    <dataValidation allowBlank="1" showInputMessage="1" showErrorMessage="1" prompt="W komórkach po prawej stronie jest automatycznie aktualizowany zysk brutto" sqref="B16" xr:uid="{00000000-0002-0000-0000-000013000000}"/>
    <dataValidation allowBlank="1" showInputMessage="1" showErrorMessage="1" prompt=" W komórkach po prawej stronie jest automatycznie aktualizowana suma wydatków operacyjnych" sqref="B17" xr:uid="{00000000-0002-0000-0000-000014000000}"/>
    <dataValidation allowBlank="1" showInputMessage="1" showErrorMessage="1" prompt="W komórkach po prawej stronie jest automatycznie aktualizowany przychód z działalności" sqref="B18" xr:uid="{00000000-0002-0000-0000-000015000000}"/>
    <dataValidation allowBlank="1" showInputMessage="1" showErrorMessage="1" prompt="W komórkach po prawej stronie jest automatycznie obliczany zysk netto" sqref="B19" xr:uid="{00000000-0002-0000-0000-000016000000}"/>
  </dataValidations>
  <printOptions horizontalCentered="1"/>
  <pageMargins left="0.4" right="0.4" top="0.4" bottom="0.4" header="0.3" footer="0.3"/>
  <pageSetup paperSize="9" scale="52" fitToHeight="0" orientation="portrait" r:id="rId1"/>
  <headerFooter differentFirst="1">
    <oddFooter>Page &amp;P of &amp;N</oddFooter>
  </headerFooter>
  <ignoredErrors>
    <ignoredError sqref="C16:D16 C18:D19 C17:D1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B1:I13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0.7109375" customWidth="1"/>
    <col min="10" max="10" width="2.7109375" customWidth="1"/>
  </cols>
  <sheetData>
    <row r="1" spans="2:9" ht="21" x14ac:dyDescent="0.25">
      <c r="B1" s="11" t="str">
        <f>Tytuł_skoroszytu</f>
        <v>Zestawienie zysków i strat</v>
      </c>
      <c r="C1" s="19"/>
      <c r="D1" s="19"/>
      <c r="E1" s="19"/>
      <c r="H1" s="30"/>
      <c r="I1" s="30"/>
    </row>
    <row r="2" spans="2:9" ht="16.5" x14ac:dyDescent="0.25">
      <c r="B2" s="1" t="str">
        <f>Nazwa_firmy</f>
        <v>Nazwa firmy</v>
      </c>
      <c r="C2" t="s">
        <v>30</v>
      </c>
      <c r="H2" s="30"/>
      <c r="I2" s="30"/>
    </row>
    <row r="3" spans="2:9" ht="39" customHeight="1" x14ac:dyDescent="0.25">
      <c r="B3" s="2" t="s">
        <v>26</v>
      </c>
      <c r="C3" s="12">
        <f>IFERROR(Przychód_ze_sprzedaży,"-")</f>
        <v>0</v>
      </c>
      <c r="H3" s="30"/>
      <c r="I3" s="30"/>
    </row>
    <row r="4" spans="2:9" ht="50.1" customHeight="1" x14ac:dyDescent="0.25">
      <c r="B4" t="s">
        <v>27</v>
      </c>
      <c r="C4" t="s">
        <v>31</v>
      </c>
      <c r="D4" t="s">
        <v>36</v>
      </c>
      <c r="E4" t="s">
        <v>37</v>
      </c>
      <c r="F4" t="s">
        <v>38</v>
      </c>
      <c r="G4" s="14" t="s">
        <v>39</v>
      </c>
      <c r="H4" s="14" t="s">
        <v>40</v>
      </c>
      <c r="I4" s="14" t="s">
        <v>41</v>
      </c>
    </row>
    <row r="5" spans="2:9" ht="30" customHeight="1" x14ac:dyDescent="0.25">
      <c r="B5" s="3" t="s">
        <v>26</v>
      </c>
      <c r="C5" s="16" t="s">
        <v>32</v>
      </c>
      <c r="D5" s="26"/>
      <c r="E5" s="26"/>
      <c r="F5" s="26"/>
      <c r="G5" s="18" t="str">
        <f>IFERROR(IF(Przychód_ze_sprzedaży_1[[#Totals],[Okres bieżący]]=0,"-",Przychód_ze_sprzedaży_1[Okres bieżący]/Przychód_ze_sprzedaży),"-")</f>
        <v>-</v>
      </c>
      <c r="H5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5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6" spans="2:9" ht="30" customHeight="1" x14ac:dyDescent="0.25">
      <c r="B6" s="3" t="s">
        <v>26</v>
      </c>
      <c r="C6" s="16" t="s">
        <v>33</v>
      </c>
      <c r="D6" s="26"/>
      <c r="E6" s="26"/>
      <c r="F6" s="26"/>
      <c r="G6" s="18" t="str">
        <f>IFERROR(IF(Przychód_ze_sprzedaży_1[[#Totals],[Okres bieżący]]=0,"-",Przychód_ze_sprzedaży_1[Okres bieżący]/Przychód_ze_sprzedaży),"-")</f>
        <v>-</v>
      </c>
      <c r="H6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6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7" spans="2:9" ht="30" customHeight="1" x14ac:dyDescent="0.25">
      <c r="B7" s="3" t="s">
        <v>26</v>
      </c>
      <c r="C7" s="16" t="s">
        <v>34</v>
      </c>
      <c r="D7" s="26"/>
      <c r="E7" s="26"/>
      <c r="F7" s="26"/>
      <c r="G7" s="18" t="str">
        <f>IFERROR(IF(Przychód_ze_sprzedaży_1[[#Totals],[Okres bieżący]]=0,"-",Przychód_ze_sprzedaży_1[Okres bieżący]/Przychód_ze_sprzedaży),"-")</f>
        <v>-</v>
      </c>
      <c r="H7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7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8" spans="2:9" ht="30" customHeight="1" x14ac:dyDescent="0.25">
      <c r="B8" s="3" t="s">
        <v>26</v>
      </c>
      <c r="C8" s="16" t="s">
        <v>35</v>
      </c>
      <c r="D8" s="26"/>
      <c r="E8" s="26"/>
      <c r="F8" s="26"/>
      <c r="G8" s="18" t="str">
        <f>IFERROR(IF(Przychód_ze_sprzedaży_1[[#Totals],[Okres bieżący]]=0,"-",Przychód_ze_sprzedaży_1[Okres bieżący]/Przychód_ze_sprzedaży),"-")</f>
        <v>-</v>
      </c>
      <c r="H8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8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9" spans="2:9" ht="30" customHeight="1" x14ac:dyDescent="0.25">
      <c r="B9" s="3" t="s">
        <v>28</v>
      </c>
      <c r="C9" s="16" t="s">
        <v>32</v>
      </c>
      <c r="D9" s="26"/>
      <c r="E9" s="26"/>
      <c r="F9" s="26"/>
      <c r="G9" s="18" t="str">
        <f>IFERROR(IF(Przychód_ze_sprzedaży_1[[#Totals],[Okres bieżący]]=0,"-",Przychód_ze_sprzedaży_1[Okres bieżący]/Przychód_ze_sprzedaży),"-")</f>
        <v>-</v>
      </c>
      <c r="H9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9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10" spans="2:9" ht="30" customHeight="1" x14ac:dyDescent="0.25">
      <c r="B10" s="3" t="s">
        <v>28</v>
      </c>
      <c r="C10" s="16" t="s">
        <v>33</v>
      </c>
      <c r="D10" s="26"/>
      <c r="E10" s="26"/>
      <c r="F10" s="26"/>
      <c r="G10" s="18" t="str">
        <f>IFERROR(IF(Przychód_ze_sprzedaży_1[[#Totals],[Okres bieżący]]=0,"-",Przychód_ze_sprzedaży_1[Okres bieżący]/Przychód_ze_sprzedaży),"-")</f>
        <v>-</v>
      </c>
      <c r="H10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10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11" spans="2:9" ht="30" customHeight="1" x14ac:dyDescent="0.25">
      <c r="B11" s="3" t="s">
        <v>28</v>
      </c>
      <c r="C11" s="16" t="s">
        <v>34</v>
      </c>
      <c r="D11" s="26"/>
      <c r="E11" s="26"/>
      <c r="F11" s="26"/>
      <c r="G11" s="18" t="str">
        <f>IFERROR(IF(Przychód_ze_sprzedaży_1[[#Totals],[Okres bieżący]]=0,"-",Przychód_ze_sprzedaży_1[Okres bieżący]/Przychód_ze_sprzedaży),"-")</f>
        <v>-</v>
      </c>
      <c r="H11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11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12" spans="2:9" ht="30" customHeight="1" x14ac:dyDescent="0.25">
      <c r="B12" s="3" t="s">
        <v>28</v>
      </c>
      <c r="C12" s="16" t="s">
        <v>35</v>
      </c>
      <c r="D12" s="26"/>
      <c r="E12" s="26"/>
      <c r="F12" s="26"/>
      <c r="G12" s="18" t="str">
        <f>IFERROR(IF(Przychód_ze_sprzedaży_1[[#Totals],[Okres bieżący]]=0,"-",Przychód_ze_sprzedaży_1[Okres bieżący]/Przychód_ze_sprzedaży),"-")</f>
        <v>-</v>
      </c>
      <c r="H12" s="18">
        <f>IFERROR(IF(Przychód_ze_sprzedaży_1[[#This Row],[Okres poprzedni]]=Przychód_ze_sprzedaży_1[[#This Row],[Okres bieżący]],0,IF(Przychód_ze_sprzedaży_1[[#This Row],[Okres bieżący]]&gt;Przychód_ze_sprzedaży_1[[#This Row],[Okres poprzedni]],ABS((Przychód_ze_sprzedaży_1[[#This Row],[Okres bieżący]]/Przychód_ze_sprzedaży_1[[#This Row],[Okres poprzedni]])-1),IF(AND(Przychód_ze_sprzedaży_1[[#This Row],[Okres bieżący]]&lt;Przychód_ze_sprzedaży_1[[#This Row],[Okres poprzedni]],Przychód_ze_sprzedaży_1[[#This Row],[Okres poprzedni]]&lt;0),-((Przychód_ze_sprzedaży_1[[#This Row],[Okres bieżący]]/Przychód_ze_sprzedaży_1[[#This Row],[Okres poprzedni]])-1),(Przychód_ze_sprzedaży_1[[#This Row],[Okres bieżący]]/Przychód_ze_sprzedaży_1[[#This Row],[Okres poprzedni]])-1))),"-")</f>
        <v>0</v>
      </c>
      <c r="I12" s="18">
        <f>IFERROR(IF(Przychód_ze_sprzedaży_1[[#This Row],[Budżet]]=Przychód_ze_sprzedaży_1[[#This Row],[Okres bieżący]],0,IF(Przychód_ze_sprzedaży_1[[#This Row],[Okres bieżący]]&gt;Przychód_ze_sprzedaży_1[[#This Row],[Budżet]],ABS((Przychód_ze_sprzedaży_1[[#This Row],[Okres bieżący]]/Przychód_ze_sprzedaży_1[[#This Row],[Budżet]])-1),IF(AND(Przychód_ze_sprzedaży_1[[#This Row],[Okres bieżący]]&lt;Przychód_ze_sprzedaży_1[[#This Row],[Budżet]],Przychód_ze_sprzedaży_1[[#This Row],[Budżet]]&lt;0),-((Przychód_ze_sprzedaży_1[[#This Row],[Okres bieżący]]/Przychód_ze_sprzedaży_1[[#This Row],[Budżet]])-1),(Przychód_ze_sprzedaży_1[[#This Row],[Okres bieżący]]/Przychód_ze_sprzedaży_1[[#This Row],[Budżet]])-1))),"-")</f>
        <v>0</v>
      </c>
    </row>
    <row r="13" spans="2:9" ht="30" customHeight="1" x14ac:dyDescent="0.25">
      <c r="B13" t="s">
        <v>29</v>
      </c>
      <c r="D13" s="27">
        <f>SUBTOTAL(109,Przychód_ze_sprzedaży_1[Okres poprzedni])</f>
        <v>0</v>
      </c>
      <c r="E13" s="27">
        <f>SUBTOTAL(109,Przychód_ze_sprzedaży_1[Budżet])</f>
        <v>0</v>
      </c>
      <c r="F13" s="27">
        <f>SUBTOTAL(109,Przychód_ze_sprzedaży_1[Okres bieżący])</f>
        <v>0</v>
      </c>
      <c r="G13" s="20">
        <f>SUBTOTAL(109,Przychód_ze_sprzedaży_1[Okres bieżący jako procent sprzedaży])</f>
        <v>0</v>
      </c>
      <c r="H13" s="20">
        <f>SUBTOTAL(109,Przychód_ze_sprzedaży_1[Zmiana procentowa względem okresu poprzedniego])</f>
        <v>0</v>
      </c>
      <c r="I13" s="20">
        <f>SUBTOTAL(109,Przychód_ze_sprzedaży_1[Zmiana procentowa względem budżetu])</f>
        <v>0</v>
      </c>
    </row>
  </sheetData>
  <mergeCells count="1">
    <mergeCell ref="H1:I3"/>
  </mergeCells>
  <dataValidations count="16">
    <dataValidation allowBlank="1" showInputMessage="1" showErrorMessage="1" prompt="W tej kolumnie pod tym nagłówkiem jest automatycznie obliczana zmiana procentowa względem budżetu" sqref="I4" xr:uid="{00000000-0002-0000-0100-000000000000}"/>
    <dataValidation allowBlank="1" showInputMessage="1" showErrorMessage="1" prompt="W tej kolumnie pod tym nagłówkiem jest automatycznie obliczana zmiana procentowa względem okresu poprzedniego" sqref="H4" xr:uid="{00000000-0002-0000-0100-000001000000}"/>
    <dataValidation allowBlank="1" showInputMessage="1" showErrorMessage="1" prompt="W tej kolumnie pod tym nagłówkiem jest automatycznie obliczany okres bieżący jako procent sprzedaży" sqref="G4" xr:uid="{00000000-0002-0000-0100-000002000000}"/>
    <dataValidation allowBlank="1" showInputMessage="1" showErrorMessage="1" prompt="W tej kolumnie pod tym nagłówkiem wprowadź kwotę za okres bieżący" sqref="F4" xr:uid="{00000000-0002-0000-0100-000003000000}"/>
    <dataValidation allowBlank="1" showInputMessage="1" showErrorMessage="1" prompt="W tej kolumnie pod tym nagłówkiem wprowadź kwotę budżetu" sqref="E4" xr:uid="{00000000-0002-0000-0100-000004000000}"/>
    <dataValidation allowBlank="1" showInputMessage="1" showErrorMessage="1" prompt="W tej kolumnie pod tym nagłówkiem wprowadź kwotę za okres poprzedni" sqref="D4" xr:uid="{00000000-0002-0000-0100-000005000000}"/>
    <dataValidation allowBlank="1" showInputMessage="1" showErrorMessage="1" prompt="W tej kolumnie pod tym nagłówkiem wprowadź opis" sqref="C4" xr:uid="{00000000-0002-0000-0100-000006000000}"/>
    <dataValidation allowBlank="1" showInputMessage="1" showErrorMessage="1" prompt="W tej kolumnie pod tym nagłówkiem wybierz typ Naciśnij klawisze ALT+STRZAŁKA W DÓŁ, aby otworzyć listę rozwijaną, a następnie naciśnij klawisz ENTER w celu dokonania wyboru. Za pomocą filtrów nagłówków możesz znaleźć konkretne wpisy" sqref="B4" xr:uid="{00000000-0002-0000-0100-000007000000}"/>
    <dataValidation allowBlank="1" showInputMessage="1" showErrorMessage="1" prompt="W tej komórce jest automatycznie aktualizowana nazwa firmy" sqref="B2" xr:uid="{00000000-0002-0000-0100-000008000000}"/>
    <dataValidation allowBlank="1" showInputMessage="1" showErrorMessage="1" prompt="W tej komórce dodaj logo firmy" sqref="H1:I3" xr:uid="{00000000-0002-0000-0100-000009000000}"/>
    <dataValidation allowBlank="1" showInputMessage="1" showErrorMessage="1" prompt="W tej komórce jest automatycznie aktualizowany tytuł tego arkusza. W komórce H1 rozpoczyna się logo firmy" sqref="B1" xr:uid="{00000000-0002-0000-0100-00000A000000}"/>
    <dataValidation allowBlank="1" showInputMessage="1" showErrorMessage="1" prompt="W tym arkuszu utwórz listę pozycji przychodów ze sprzedaży. Na końcu tabeli przychodów ze sprzedaży jest automatycznie obliczana suma przychodów ze sprzedaży" sqref="A1" xr:uid="{00000000-0002-0000-0100-00000B000000}"/>
    <dataValidation allowBlank="1" showInputMessage="1" showErrorMessage="1" prompt="W komórce po prawej stronie jest automatycznie aktualizowana suma przychodów ze sprzedaży za okres bieżący" sqref="B3" xr:uid="{00000000-0002-0000-0100-00000C000000}"/>
    <dataValidation allowBlank="1" showInputMessage="1" showErrorMessage="1" prompt="W komórce poniżej jest automatycznie aktualizowana w tysiącach suma przychodów ze sprzedaży za okres bieżący" sqref="C2" xr:uid="{00000000-0002-0000-0100-00000D000000}"/>
    <dataValidation allowBlank="1" showInputMessage="1" showErrorMessage="1" prompt="W tej komórce jest automatycznie aktualizowana w tysiącach suma przychodów ze sprzedaży za okres bieżący" sqref="C3" xr:uid="{00000000-0002-0000-0100-00000E000000}"/>
    <dataValidation type="list" errorStyle="warning" allowBlank="1" showInputMessage="1" showErrorMessage="1" error="Wybierz pozycję z listy. Wybierz pozycję ANULUJ, a następnie naciśnij klawisze ALT+STRZAŁKA W DÓŁ, aby otworzyć listę rozwijaną, i klawisz ENTER w celu dokonania wyboru" sqref="B5:B12" xr:uid="{00000000-0002-0000-01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B1:I7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0.7109375" customWidth="1"/>
    <col min="10" max="10" width="2.7109375" customWidth="1"/>
  </cols>
  <sheetData>
    <row r="1" spans="2:9" ht="21" x14ac:dyDescent="0.25">
      <c r="B1" s="11" t="str">
        <f>Tytuł_skoroszytu</f>
        <v>Zestawienie zysków i strat</v>
      </c>
      <c r="C1" s="19"/>
      <c r="D1" s="19"/>
      <c r="E1" s="19"/>
      <c r="H1" s="30"/>
      <c r="I1" s="30"/>
    </row>
    <row r="2" spans="2:9" ht="16.5" x14ac:dyDescent="0.25">
      <c r="B2" s="1" t="str">
        <f>Nazwa_firmy</f>
        <v>Nazwa firmy</v>
      </c>
      <c r="C2" t="s">
        <v>30</v>
      </c>
      <c r="H2" s="30"/>
      <c r="I2" s="30"/>
    </row>
    <row r="3" spans="2:9" ht="39.75" customHeight="1" x14ac:dyDescent="0.25">
      <c r="B3" s="2" t="s">
        <v>42</v>
      </c>
      <c r="C3" s="12">
        <f>IFERROR(Przychód[[#Totals],[Okres bieżący]],"-")</f>
        <v>0</v>
      </c>
      <c r="H3" s="30"/>
      <c r="I3" s="30"/>
    </row>
    <row r="4" spans="2:9" ht="50.1" customHeight="1" x14ac:dyDescent="0.25">
      <c r="B4" t="s">
        <v>43</v>
      </c>
      <c r="C4" t="s">
        <v>31</v>
      </c>
      <c r="D4" t="s">
        <v>36</v>
      </c>
      <c r="E4" t="s">
        <v>37</v>
      </c>
      <c r="F4" t="s">
        <v>38</v>
      </c>
      <c r="G4" s="14" t="s">
        <v>39</v>
      </c>
      <c r="H4" s="14" t="s">
        <v>40</v>
      </c>
      <c r="I4" s="14" t="s">
        <v>41</v>
      </c>
    </row>
    <row r="5" spans="2:9" ht="30" customHeight="1" x14ac:dyDescent="0.25">
      <c r="B5" s="3" t="s">
        <v>42</v>
      </c>
      <c r="C5" s="16" t="s">
        <v>44</v>
      </c>
      <c r="D5" s="26"/>
      <c r="E5" s="26"/>
      <c r="F5" s="26"/>
      <c r="G5" s="18" t="str">
        <f>IFERROR(IF(Przychód_ze_sprzedaży=0,"-",Przychód[Okres bieżący]/Przychód_ze_sprzedaży),"-")</f>
        <v>-</v>
      </c>
      <c r="H5" s="17">
        <f>IFERROR(IF(Przychód[[#This Row],[Okres poprzedni]]=Przychód[[#This Row],[Okres bieżący]],0,IF(Przychód[[#This Row],[Okres bieżący]]&gt;Przychód[[#This Row],[Okres poprzedni]],ABS((Przychód[[#This Row],[Okres bieżący]]/Przychód[[#This Row],[Okres poprzedni]])-1),IF(AND(Przychód[[#This Row],[Okres bieżący]]&lt;Przychód[[#This Row],[Okres poprzedni]],Przychód[[#This Row],[Okres poprzedni]]&lt;0),-((Przychód[[#This Row],[Okres bieżący]]/Przychód[[#This Row],[Okres poprzedni]])-1),(Przychód[[#This Row],[Okres bieżący]]/Przychód[[#This Row],[Okres poprzedni]])-1))),"-")</f>
        <v>0</v>
      </c>
      <c r="I5" s="17">
        <f>IFERROR(IF(Przychód[[#This Row],[Budżet]]=Przychód[[#This Row],[Okres bieżący]],0,IF(Przychód[[#This Row],[Okres bieżący]]&gt;Przychód[[#This Row],[Budżet]],ABS((Przychód[[#This Row],[Okres bieżący]]/Przychód[[#This Row],[Budżet]])-1),IF(AND(Przychód[[#This Row],[Okres bieżący]]&lt;Przychód[[#This Row],[Budżet]],Przychód[[#This Row],[Budżet]]&lt;0),-((Przychód[[#This Row],[Okres bieżący]]/Przychód[[#This Row],[Budżet]])-1),(Przychód[[#This Row],[Okres bieżący]]/Przychód[[#This Row],[Budżet]])-1))),"-")</f>
        <v>0</v>
      </c>
    </row>
    <row r="6" spans="2:9" ht="30" customHeight="1" x14ac:dyDescent="0.25">
      <c r="B6" s="3"/>
      <c r="C6" s="16"/>
      <c r="D6" s="26"/>
      <c r="E6" s="26"/>
      <c r="F6" s="26"/>
      <c r="G6" s="18" t="str">
        <f>IFERROR(IF(Przychód_ze_sprzedaży=0,"-",Przychód[Okres bieżący]/Przychód_ze_sprzedaży),"-")</f>
        <v>-</v>
      </c>
      <c r="H6" s="17">
        <f>IFERROR(IF(Przychód[[#This Row],[Okres poprzedni]]=Przychód[[#This Row],[Okres bieżący]],0,IF(Przychód[[#This Row],[Okres bieżący]]&gt;Przychód[[#This Row],[Okres poprzedni]],ABS((Przychód[[#This Row],[Okres bieżący]]/Przychód[[#This Row],[Okres poprzedni]])-1),IF(AND(Przychód[[#This Row],[Okres bieżący]]&lt;Przychód[[#This Row],[Okres poprzedni]],Przychód[[#This Row],[Okres poprzedni]]&lt;0),-((Przychód[[#This Row],[Okres bieżący]]/Przychód[[#This Row],[Okres poprzedni]])-1),(Przychód[[#This Row],[Okres bieżący]]/Przychód[[#This Row],[Okres poprzedni]])-1))),"-")</f>
        <v>0</v>
      </c>
      <c r="I6" s="17">
        <f>IFERROR(IF(Przychód[[#This Row],[Budżet]]=Przychód[[#This Row],[Okres bieżący]],0,IF(Przychód[[#This Row],[Okres bieżący]]&gt;Przychód[[#This Row],[Budżet]],ABS((Przychód[[#This Row],[Okres bieżący]]/Przychód[[#This Row],[Budżet]])-1),IF(AND(Przychód[[#This Row],[Okres bieżący]]&lt;Przychód[[#This Row],[Budżet]],Przychód[[#This Row],[Budżet]]&lt;0),-((Przychód[[#This Row],[Okres bieżący]]/Przychód[[#This Row],[Budżet]])-1),(Przychód[[#This Row],[Okres bieżący]]/Przychód[[#This Row],[Budżet]])-1))),"-")</f>
        <v>0</v>
      </c>
    </row>
    <row r="7" spans="2:9" ht="30" customHeight="1" x14ac:dyDescent="0.25">
      <c r="B7" s="13" t="s">
        <v>29</v>
      </c>
      <c r="C7" s="13"/>
      <c r="D7" s="27">
        <f>SUBTOTAL(109,Przychód[Okres poprzedni])</f>
        <v>0</v>
      </c>
      <c r="E7" s="27">
        <f>SUBTOTAL(109,Przychód[Budżet])</f>
        <v>0</v>
      </c>
      <c r="F7" s="27">
        <f>SUBTOTAL(109,Przychód[Okres bieżący])</f>
        <v>0</v>
      </c>
      <c r="G7" s="20">
        <f>SUBTOTAL(109,Przychód[Okres bieżący jako procent sprzedaży])</f>
        <v>0</v>
      </c>
      <c r="H7" s="20">
        <f>SUBTOTAL(109,Przychód[Zmiana procentowa względem okresu poprzedniego])</f>
        <v>0</v>
      </c>
      <c r="I7" s="20">
        <f>SUBTOTAL(109,Przychód[Zmiana procentowa względem budżetu])</f>
        <v>0</v>
      </c>
    </row>
  </sheetData>
  <mergeCells count="1">
    <mergeCell ref="H1:I3"/>
  </mergeCells>
  <dataValidations count="16">
    <dataValidation allowBlank="1" showInputMessage="1" showErrorMessage="1" prompt="W tej kolumnie pod tym nagłówkiem jest automatycznie obliczana zmiana procentowa względem budżetu" sqref="I4" xr:uid="{00000000-0002-0000-0200-000000000000}"/>
    <dataValidation allowBlank="1" showInputMessage="1" showErrorMessage="1" prompt="W tej kolumnie pod tym nagłówkiem jest automatycznie obliczana zmiana procentowa względem okresu poprzedniego" sqref="H4" xr:uid="{00000000-0002-0000-0200-000001000000}"/>
    <dataValidation allowBlank="1" showInputMessage="1" showErrorMessage="1" prompt="W tej kolumnie pod tym nagłówkiem jest automatycznie obliczany okres bieżący jako procent sprzedaży" sqref="G4" xr:uid="{00000000-0002-0000-0200-000002000000}"/>
    <dataValidation allowBlank="1" showInputMessage="1" showErrorMessage="1" prompt="W tej kolumnie pod tym nagłówkiem wprowadź kwotę za okres bieżący" sqref="F4" xr:uid="{00000000-0002-0000-0200-000003000000}"/>
    <dataValidation allowBlank="1" showInputMessage="1" showErrorMessage="1" prompt="W tej kolumnie pod tym nagłówkiem wprowadź kwotę budżetu" sqref="E4" xr:uid="{00000000-0002-0000-0200-000004000000}"/>
    <dataValidation allowBlank="1" showInputMessage="1" showErrorMessage="1" prompt="W tej kolumnie pod tym nagłówkiem wprowadź kwotę za okres poprzedni" sqref="D4" xr:uid="{00000000-0002-0000-0200-000005000000}"/>
    <dataValidation allowBlank="1" showInputMessage="1" showErrorMessage="1" prompt="W tej kolumnie pod tym nagłówkiem wprowadź opis" sqref="C4" xr:uid="{00000000-0002-0000-0200-000006000000}"/>
    <dataValidation allowBlank="1" showInputMessage="1" showErrorMessage="1" prompt="W tej kolumnie pod tym nagłówkiem wybierz typ Naciśnij klawisze ALT+STRZAŁKA W DÓŁ, aby otworzyć listę rozwijaną, a następnie naciśnij klawisz ENTER w celu dokonania wyboru. Za pomocą filtrów nagłówków możesz znaleźć konkretne wpisy" sqref="B4" xr:uid="{00000000-0002-0000-0200-000007000000}"/>
    <dataValidation allowBlank="1" showInputMessage="1" showErrorMessage="1" prompt="W tej komórce jest automatycznie aktualizowana nazwa firmy" sqref="B2" xr:uid="{00000000-0002-0000-0200-000008000000}"/>
    <dataValidation allowBlank="1" showInputMessage="1" showErrorMessage="1" prompt="W tej komórce dodaj logo firmy" sqref="H1:I3" xr:uid="{00000000-0002-0000-0200-000009000000}"/>
    <dataValidation allowBlank="1" showInputMessage="1" showErrorMessage="1" prompt="W tej komórce jest automatycznie aktualizowany tytuł tego arkusza. W komórce H1 rozpoczyna się logo firmy" sqref="B1" xr:uid="{00000000-0002-0000-0200-00000A000000}"/>
    <dataValidation allowBlank="1" showInputMessage="1" showErrorMessage="1" prompt="W tym arkuszu utwórz listę pozycji przychodów. Na końcu tabeli przychodów jest automatycznie obliczana suma przychodów ze sprzedaży" sqref="A1" xr:uid="{00000000-0002-0000-0200-00000B000000}"/>
    <dataValidation allowBlank="1" showInputMessage="1" showErrorMessage="1" prompt="W komórce po prawej stronie jest automatycznie aktualizowana suma przychodów za okres bieżący" sqref="B3" xr:uid="{00000000-0002-0000-0200-00000C000000}"/>
    <dataValidation allowBlank="1" showInputMessage="1" showErrorMessage="1" prompt="W komórce poniżej jest automatycznie aktualizowana w tysiącach suma przychodów za okres bieżący" sqref="C2" xr:uid="{00000000-0002-0000-0200-00000D000000}"/>
    <dataValidation allowBlank="1" showInputMessage="1" showErrorMessage="1" prompt="W tej komórce jest automatycznie aktualizowana w tysiącach suma przychodów za okres bieżący" sqref="C3" xr:uid="{00000000-0002-0000-0200-00000E000000}"/>
    <dataValidation type="list" errorStyle="warning" allowBlank="1" showInputMessage="1" showErrorMessage="1" error="Wybierz pozycję z listy. Wybierz pozycję ANULUJ, a następnie naciśnij klawisze ALT+STRZAŁKA W DÓŁ, aby otworzyć listę rozwijaną, i klawisz ENTER w celu dokonania wyboru" sqref="B5:B6" xr:uid="{00000000-0002-0000-02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I2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0.7109375" customWidth="1"/>
    <col min="10" max="10" width="2.7109375" customWidth="1"/>
  </cols>
  <sheetData>
    <row r="1" spans="2:9" ht="21" x14ac:dyDescent="0.25">
      <c r="B1" s="11" t="str">
        <f>Tytuł_skoroszytu</f>
        <v>Zestawienie zysków i strat</v>
      </c>
      <c r="C1" s="19"/>
      <c r="D1" s="19"/>
      <c r="E1" s="19"/>
      <c r="H1" s="30"/>
      <c r="I1" s="30"/>
    </row>
    <row r="2" spans="2:9" ht="16.5" x14ac:dyDescent="0.25">
      <c r="B2" s="1" t="str">
        <f>Nazwa_firmy</f>
        <v>Nazwa firmy</v>
      </c>
      <c r="C2" t="s">
        <v>30</v>
      </c>
      <c r="H2" s="30"/>
      <c r="I2" s="30"/>
    </row>
    <row r="3" spans="2:9" ht="39.75" customHeight="1" x14ac:dyDescent="0.25">
      <c r="B3" s="2" t="s">
        <v>45</v>
      </c>
      <c r="C3" s="12">
        <f>IFERROR(Wydatki_operacyjne[[#Totals],[Okres bieżący]],"-")</f>
        <v>0</v>
      </c>
      <c r="H3" s="30"/>
      <c r="I3" s="30"/>
    </row>
    <row r="4" spans="2:9" ht="50.1" customHeight="1" x14ac:dyDescent="0.25">
      <c r="B4" t="s">
        <v>46</v>
      </c>
      <c r="C4" t="s">
        <v>31</v>
      </c>
      <c r="D4" t="s">
        <v>36</v>
      </c>
      <c r="E4" t="s">
        <v>37</v>
      </c>
      <c r="F4" t="s">
        <v>38</v>
      </c>
      <c r="G4" s="14" t="s">
        <v>39</v>
      </c>
      <c r="H4" s="14" t="s">
        <v>40</v>
      </c>
      <c r="I4" s="14" t="s">
        <v>41</v>
      </c>
    </row>
    <row r="5" spans="2:9" ht="30" customHeight="1" x14ac:dyDescent="0.25">
      <c r="B5" s="3" t="s">
        <v>47</v>
      </c>
      <c r="C5" s="16" t="s">
        <v>51</v>
      </c>
      <c r="D5" s="23"/>
      <c r="E5" s="23"/>
      <c r="F5" s="23"/>
      <c r="G5" s="17" t="str">
        <f>IFERROR(IF(Przychód_ze_sprzedaży=0,"-",Wydatki_operacyjne[Okres bieżący]/Przychód_ze_sprzedaży),"-")</f>
        <v>-</v>
      </c>
      <c r="H5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5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6" spans="2:9" ht="30" customHeight="1" x14ac:dyDescent="0.25">
      <c r="B6" s="3" t="s">
        <v>47</v>
      </c>
      <c r="C6" s="16" t="s">
        <v>52</v>
      </c>
      <c r="D6" s="23"/>
      <c r="E6" s="23"/>
      <c r="F6" s="23"/>
      <c r="G6" s="17" t="str">
        <f>IFERROR(IF(Przychód_ze_sprzedaży=0,"-",Wydatki_operacyjne[Okres bieżący]/Przychód_ze_sprzedaży),"-")</f>
        <v>-</v>
      </c>
      <c r="H6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6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7" spans="2:9" ht="30" customHeight="1" x14ac:dyDescent="0.25">
      <c r="B7" s="3" t="s">
        <v>47</v>
      </c>
      <c r="C7" s="16" t="s">
        <v>53</v>
      </c>
      <c r="D7" s="23"/>
      <c r="E7" s="23"/>
      <c r="F7" s="23"/>
      <c r="G7" s="17" t="str">
        <f>IFERROR(IF(Przychód_ze_sprzedaży=0,"-",Wydatki_operacyjne[Okres bieżący]/Przychód_ze_sprzedaży),"-")</f>
        <v>-</v>
      </c>
      <c r="H7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7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8" spans="2:9" ht="30" customHeight="1" x14ac:dyDescent="0.25">
      <c r="B8" s="3" t="s">
        <v>47</v>
      </c>
      <c r="C8" s="16" t="s">
        <v>53</v>
      </c>
      <c r="D8" s="23"/>
      <c r="E8" s="23"/>
      <c r="F8" s="23"/>
      <c r="G8" s="17" t="str">
        <f>IFERROR(IF(Przychód_ze_sprzedaży=0,"-",Wydatki_operacyjne[Okres bieżący]/Przychód_ze_sprzedaży),"-")</f>
        <v>-</v>
      </c>
      <c r="H8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8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9" spans="2:9" ht="30" customHeight="1" x14ac:dyDescent="0.25">
      <c r="B9" s="3" t="s">
        <v>48</v>
      </c>
      <c r="C9" s="16" t="s">
        <v>54</v>
      </c>
      <c r="D9" s="23"/>
      <c r="E9" s="23"/>
      <c r="F9" s="23"/>
      <c r="G9" s="18" t="str">
        <f>IFERROR(IF(Przychód_ze_sprzedaży=0,"-",Wydatki_operacyjne[Okres bieżący]/Przychód_ze_sprzedaży),"-")</f>
        <v>-</v>
      </c>
      <c r="H9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9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0" spans="2:9" ht="30" customHeight="1" x14ac:dyDescent="0.25">
      <c r="B10" s="3" t="s">
        <v>48</v>
      </c>
      <c r="C10" s="16" t="s">
        <v>55</v>
      </c>
      <c r="D10" s="23"/>
      <c r="E10" s="23"/>
      <c r="F10" s="23"/>
      <c r="G10" s="18" t="str">
        <f>IFERROR(IF(Przychód_ze_sprzedaży=0,"-",Wydatki_operacyjne[Okres bieżący]/Przychód_ze_sprzedaży),"-")</f>
        <v>-</v>
      </c>
      <c r="H10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0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1" spans="2:9" ht="30" customHeight="1" x14ac:dyDescent="0.25">
      <c r="B11" s="3" t="s">
        <v>48</v>
      </c>
      <c r="C11" s="16" t="s">
        <v>53</v>
      </c>
      <c r="D11" s="23"/>
      <c r="E11" s="23"/>
      <c r="F11" s="23"/>
      <c r="G11" s="18" t="str">
        <f>IFERROR(IF(Przychód_ze_sprzedaży=0,"-",Wydatki_operacyjne[Okres bieżący]/Przychód_ze_sprzedaży),"-")</f>
        <v>-</v>
      </c>
      <c r="H11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1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2" spans="2:9" ht="30" customHeight="1" x14ac:dyDescent="0.25">
      <c r="B12" s="3" t="s">
        <v>48</v>
      </c>
      <c r="C12" s="16" t="s">
        <v>53</v>
      </c>
      <c r="D12" s="23"/>
      <c r="E12" s="23"/>
      <c r="F12" s="23"/>
      <c r="G12" s="18" t="str">
        <f>IFERROR(IF(Przychód_ze_sprzedaży=0,"-",Wydatki_operacyjne[Okres bieżący]/Przychód_ze_sprzedaży),"-")</f>
        <v>-</v>
      </c>
      <c r="H12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2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3" spans="2:9" ht="30" customHeight="1" x14ac:dyDescent="0.25">
      <c r="B13" s="3" t="s">
        <v>49</v>
      </c>
      <c r="C13" s="16" t="s">
        <v>56</v>
      </c>
      <c r="D13" s="23"/>
      <c r="E13" s="23"/>
      <c r="F13" s="23"/>
      <c r="G13" s="18" t="str">
        <f>IFERROR(IF(Przychód_ze_sprzedaży=0,"-",Wydatki_operacyjne[Okres bieżący]/Przychód_ze_sprzedaży),"-")</f>
        <v>-</v>
      </c>
      <c r="H13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3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4" spans="2:9" ht="30" customHeight="1" x14ac:dyDescent="0.25">
      <c r="B14" s="3" t="s">
        <v>49</v>
      </c>
      <c r="C14" s="16" t="s">
        <v>57</v>
      </c>
      <c r="D14" s="23"/>
      <c r="E14" s="23"/>
      <c r="F14" s="23"/>
      <c r="G14" s="18" t="str">
        <f>IFERROR(IF(Przychód_ze_sprzedaży=0,"-",Wydatki_operacyjne[Okres bieżący]/Przychód_ze_sprzedaży),"-")</f>
        <v>-</v>
      </c>
      <c r="H14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4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5" spans="2:9" ht="30" customHeight="1" x14ac:dyDescent="0.25">
      <c r="B15" s="3" t="s">
        <v>49</v>
      </c>
      <c r="C15" s="16" t="s">
        <v>58</v>
      </c>
      <c r="D15" s="23"/>
      <c r="E15" s="23"/>
      <c r="F15" s="23"/>
      <c r="G15" s="18" t="str">
        <f>IFERROR(IF(Przychód_ze_sprzedaży=0,"-",Wydatki_operacyjne[Okres bieżący]/Przychód_ze_sprzedaży),"-")</f>
        <v>-</v>
      </c>
      <c r="H15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5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6" spans="2:9" ht="30" customHeight="1" x14ac:dyDescent="0.25">
      <c r="B16" s="3" t="s">
        <v>49</v>
      </c>
      <c r="C16" s="16" t="s">
        <v>59</v>
      </c>
      <c r="D16" s="23"/>
      <c r="E16" s="23"/>
      <c r="F16" s="23"/>
      <c r="G16" s="18" t="str">
        <f>IFERROR(IF(Przychód_ze_sprzedaży=0,"-",Wydatki_operacyjne[Okres bieżący]/Przychód_ze_sprzedaży),"-")</f>
        <v>-</v>
      </c>
      <c r="H16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6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7" spans="2:9" ht="30" customHeight="1" x14ac:dyDescent="0.25">
      <c r="B17" s="3" t="s">
        <v>49</v>
      </c>
      <c r="C17" s="16" t="s">
        <v>60</v>
      </c>
      <c r="D17" s="23"/>
      <c r="E17" s="23"/>
      <c r="F17" s="23"/>
      <c r="G17" s="18" t="str">
        <f>IFERROR(IF(Przychód_ze_sprzedaży=0,"-",Wydatki_operacyjne[Okres bieżący]/Przychód_ze_sprzedaży),"-")</f>
        <v>-</v>
      </c>
      <c r="H17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7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8" spans="2:9" ht="30" customHeight="1" x14ac:dyDescent="0.25">
      <c r="B18" s="3" t="s">
        <v>49</v>
      </c>
      <c r="C18" s="16" t="s">
        <v>61</v>
      </c>
      <c r="D18" s="23"/>
      <c r="E18" s="23"/>
      <c r="F18" s="23"/>
      <c r="G18" s="18" t="str">
        <f>IFERROR(IF(Przychód_ze_sprzedaży=0,"-",Wydatki_operacyjne[Okres bieżący]/Przychód_ze_sprzedaży),"-")</f>
        <v>-</v>
      </c>
      <c r="H18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8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19" spans="2:9" ht="30" customHeight="1" x14ac:dyDescent="0.25">
      <c r="B19" s="3" t="s">
        <v>49</v>
      </c>
      <c r="C19" s="16" t="s">
        <v>62</v>
      </c>
      <c r="D19" s="23"/>
      <c r="E19" s="23"/>
      <c r="F19" s="23"/>
      <c r="G19" s="18" t="str">
        <f>IFERROR(IF(Przychód_ze_sprzedaży=0,"-",Wydatki_operacyjne[Okres bieżący]/Przychód_ze_sprzedaży),"-")</f>
        <v>-</v>
      </c>
      <c r="H19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19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20" spans="2:9" ht="30" customHeight="1" x14ac:dyDescent="0.25">
      <c r="B20" s="3" t="s">
        <v>49</v>
      </c>
      <c r="C20" s="16" t="s">
        <v>63</v>
      </c>
      <c r="D20" s="23"/>
      <c r="E20" s="23"/>
      <c r="F20" s="23"/>
      <c r="G20" s="18" t="str">
        <f>IFERROR(IF(Przychód_ze_sprzedaży=0,"-",Wydatki_operacyjne[Okres bieżący]/Przychód_ze_sprzedaży),"-")</f>
        <v>-</v>
      </c>
      <c r="H20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20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21" spans="2:9" ht="30" customHeight="1" x14ac:dyDescent="0.25">
      <c r="B21" s="3" t="s">
        <v>49</v>
      </c>
      <c r="C21" s="16" t="s">
        <v>64</v>
      </c>
      <c r="D21" s="23"/>
      <c r="E21" s="23"/>
      <c r="F21" s="23"/>
      <c r="G21" s="18" t="str">
        <f>IFERROR(IF(Przychód_ze_sprzedaży=0,"-",Wydatki_operacyjne[Okres bieżący]/Przychód_ze_sprzedaży),"-")</f>
        <v>-</v>
      </c>
      <c r="H21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21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22" spans="2:9" ht="30" customHeight="1" x14ac:dyDescent="0.25">
      <c r="B22" s="3" t="s">
        <v>49</v>
      </c>
      <c r="C22" s="16" t="s">
        <v>65</v>
      </c>
      <c r="D22" s="23"/>
      <c r="E22" s="23"/>
      <c r="F22" s="23"/>
      <c r="G22" s="18" t="str">
        <f>IFERROR(IF(Przychód_ze_sprzedaży=0,"-",Wydatki_operacyjne[Okres bieżący]/Przychód_ze_sprzedaży),"-")</f>
        <v>-</v>
      </c>
      <c r="H22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22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23" spans="2:9" ht="30" customHeight="1" x14ac:dyDescent="0.25">
      <c r="B23" s="3" t="s">
        <v>49</v>
      </c>
      <c r="C23" s="16" t="s">
        <v>53</v>
      </c>
      <c r="D23" s="23"/>
      <c r="E23" s="23"/>
      <c r="F23" s="23"/>
      <c r="G23" s="18" t="str">
        <f>IFERROR(IF(Przychód_ze_sprzedaży=0,"-",Wydatki_operacyjne[Okres bieżący]/Przychód_ze_sprzedaży),"-")</f>
        <v>-</v>
      </c>
      <c r="H23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23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24" spans="2:9" ht="30" customHeight="1" x14ac:dyDescent="0.25">
      <c r="B24" s="3" t="s">
        <v>49</v>
      </c>
      <c r="C24" s="16" t="s">
        <v>53</v>
      </c>
      <c r="D24" s="23"/>
      <c r="E24" s="23"/>
      <c r="F24" s="23"/>
      <c r="G24" s="18" t="str">
        <f>IFERROR(IF(Przychód_ze_sprzedaży=0,"-",Wydatki_operacyjne[Okres bieżący]/Przychód_ze_sprzedaży),"-")</f>
        <v>-</v>
      </c>
      <c r="H24" s="17">
        <f>IFERROR(IF(Wydatki_operacyjne[[#This Row],[Okres poprzedni]]=Wydatki_operacyjne[[#This Row],[Okres bieżący]],0,IF(Wydatki_operacyjne[[#This Row],[Okres bieżący]]&gt;Wydatki_operacyjne[[#This Row],[Okres poprzedni]],ABS((Wydatki_operacyjne[[#This Row],[Okres bieżący]]/Wydatki_operacyjne[[#This Row],[Okres poprzedni]])-1),IF(AND(Wydatki_operacyjne[[#This Row],[Okres bieżący]]&lt;Wydatki_operacyjne[[#This Row],[Okres poprzedni]],Wydatki_operacyjne[[#This Row],[Okres poprzedni]]&lt;0),-((Wydatki_operacyjne[[#This Row],[Okres bieżący]]/Wydatki_operacyjne[[#This Row],[Okres poprzedni]])-1),(Wydatki_operacyjne[[#This Row],[Okres bieżący]]/Wydatki_operacyjne[[#This Row],[Okres poprzedni]])-1))),"-")</f>
        <v>0</v>
      </c>
      <c r="I24" s="17">
        <f>IFERROR(IF(Wydatki_operacyjne[[#This Row],[Budżet]]=Wydatki_operacyjne[[#This Row],[Okres bieżący]],0,IF(Wydatki_operacyjne[[#This Row],[Okres bieżący]]&gt;Wydatki_operacyjne[[#This Row],[Budżet]],ABS((Wydatki_operacyjne[[#This Row],[Okres bieżący]]/Wydatki_operacyjne[[#This Row],[Budżet]])-1),IF(AND(Wydatki_operacyjne[[#This Row],[Okres bieżący]]&lt;Wydatki_operacyjne[[#This Row],[Budżet]],Wydatki_operacyjne[[#This Row],[Budżet]]&lt;0),-((Wydatki_operacyjne[[#This Row],[Okres bieżący]]/Wydatki_operacyjne[[#This Row],[Budżet]])-1),(Wydatki_operacyjne[[#This Row],[Okres bieżący]]/Wydatki_operacyjne[[#This Row],[Budżet]])-1))),"-")</f>
        <v>0</v>
      </c>
    </row>
    <row r="25" spans="2:9" ht="30" customHeight="1" x14ac:dyDescent="0.25">
      <c r="B25" s="4" t="s">
        <v>50</v>
      </c>
      <c r="C25" s="4"/>
      <c r="D25" s="25">
        <f>SUBTOTAL(109,Wydatki_operacyjne[Okres poprzedni])</f>
        <v>0</v>
      </c>
      <c r="E25" s="25">
        <f>SUBTOTAL(109,Wydatki_operacyjne[Budżet])</f>
        <v>0</v>
      </c>
      <c r="F25" s="25">
        <f>SUBTOTAL(109,Wydatki_operacyjne[Okres bieżący])</f>
        <v>0</v>
      </c>
      <c r="G25" s="21">
        <f>SUBTOTAL(109,Wydatki_operacyjne[Okres bieżący jako procent sprzedaży])</f>
        <v>0</v>
      </c>
      <c r="H25" s="21">
        <f>SUBTOTAL(109,Wydatki_operacyjne[Zmiana procentowa względem okresu poprzedniego])</f>
        <v>0</v>
      </c>
      <c r="I25" s="21">
        <f>SUBTOTAL(109,Wydatki_operacyjne[Zmiana procentowa względem budżetu])</f>
        <v>0</v>
      </c>
    </row>
  </sheetData>
  <mergeCells count="1">
    <mergeCell ref="H1:I3"/>
  </mergeCells>
  <dataValidations count="16">
    <dataValidation allowBlank="1" showInputMessage="1" showErrorMessage="1" prompt="W tej kolumnie pod tym nagłówkiem jest automatycznie obliczana zmiana procentowa względem budżetu" sqref="I4" xr:uid="{00000000-0002-0000-0300-000000000000}"/>
    <dataValidation allowBlank="1" showInputMessage="1" showErrorMessage="1" prompt="W tej kolumnie pod tym nagłówkiem jest automatycznie obliczana zmiana procentowa względem okresu poprzedniego" sqref="H4" xr:uid="{00000000-0002-0000-0300-000001000000}"/>
    <dataValidation allowBlank="1" showInputMessage="1" showErrorMessage="1" prompt="W tej kolumnie pod tym nagłówkiem jest automatycznie obliczany okres bieżący jako procent sprzedaży" sqref="G4" xr:uid="{00000000-0002-0000-0300-000002000000}"/>
    <dataValidation allowBlank="1" showInputMessage="1" showErrorMessage="1" prompt="W tej kolumnie pod tym nagłówkiem wprowadź kwotę za okres bieżący" sqref="F4" xr:uid="{00000000-0002-0000-0300-000003000000}"/>
    <dataValidation allowBlank="1" showInputMessage="1" showErrorMessage="1" prompt="W tej kolumnie pod tym nagłówkiem wprowadź kwotę budżetu" sqref="E4" xr:uid="{00000000-0002-0000-0300-000004000000}"/>
    <dataValidation allowBlank="1" showInputMessage="1" showErrorMessage="1" prompt="W tej kolumnie pod tym nagłówkiem wprowadź kwotę za okres poprzedni" sqref="D4" xr:uid="{00000000-0002-0000-0300-000005000000}"/>
    <dataValidation allowBlank="1" showInputMessage="1" showErrorMessage="1" prompt="W tej kolumnie pod tym nagłówkiem wprowadź opis" sqref="C4" xr:uid="{00000000-0002-0000-0300-000006000000}"/>
    <dataValidation allowBlank="1" showInputMessage="1" showErrorMessage="1" prompt="W tej kolumnie pod tym nagłówkiem wybierz typ Naciśnij klawisze ALT+STRZAŁKA W DÓŁ, aby otworzyć listę rozwijaną, a następnie naciśnij klawisz ENTER w celu dokonania wyboru. Za pomocą filtrów nagłówków możesz znaleźć konkretne wpisy" sqref="B4" xr:uid="{00000000-0002-0000-0300-000007000000}"/>
    <dataValidation allowBlank="1" showInputMessage="1" showErrorMessage="1" prompt="W tej komórce dodaj logo firmy" sqref="H1:I3" xr:uid="{00000000-0002-0000-0300-000008000000}"/>
    <dataValidation allowBlank="1" showInputMessage="1" showErrorMessage="1" prompt="W tej komórce jest automatycznie aktualizowana w tysiącach suma wydatków operacyjnych za okres bieżący" sqref="C3" xr:uid="{00000000-0002-0000-0300-000009000000}"/>
    <dataValidation allowBlank="1" showInputMessage="1" showErrorMessage="1" prompt="W komórce poniżej jest automatycznie aktualizowana w tysiącach suma wydatków operacyjnych za okres bieżący" sqref="C2" xr:uid="{00000000-0002-0000-0300-00000A000000}"/>
    <dataValidation allowBlank="1" showInputMessage="1" showErrorMessage="1" prompt="W komórce po prawej stronie jest automatycznie aktualizowana suma wydatków operacyjnych za okres bieżący na podstawie danych wejściowych z poniższej tabeli" sqref="B3" xr:uid="{00000000-0002-0000-0300-00000B000000}"/>
    <dataValidation allowBlank="1" showInputMessage="1" showErrorMessage="1" prompt="W tej komórce jest automatycznie aktualizowana nazwa firmy" sqref="B2" xr:uid="{00000000-0002-0000-0300-00000C000000}"/>
    <dataValidation allowBlank="1" showInputMessage="1" showErrorMessage="1" prompt="W tej komórce jest automatycznie aktualizowany tytuł tego arkusza. W komórce H1 rozpoczyna się logo firmy" sqref="B1" xr:uid="{00000000-0002-0000-0300-00000D000000}"/>
    <dataValidation allowBlank="1" showInputMessage="1" showErrorMessage="1" prompt="W tym arkuszu utwórz listę pozycji wydatków. Na końcu tabeli wydatków operacyjnych jest automatycznie obliczana suma wydatków operacyjnych" sqref="A1" xr:uid="{00000000-0002-0000-0300-00000E000000}"/>
    <dataValidation type="list" errorStyle="warning" allowBlank="1" showInputMessage="1" showErrorMessage="1" error="Wybierz pozycję z listy. Wybierz pozycję ANULUJ, a następnie naciśnij klawisze ALT+STRZAŁKA W DÓŁ, aby otworzyć listę rozwijaną, i klawisz ENTER w celu dokonania wyboru" sqref="B5:B24" xr:uid="{00000000-0002-0000-03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B1:I10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0.7109375" customWidth="1"/>
    <col min="10" max="10" width="2.7109375" customWidth="1"/>
  </cols>
  <sheetData>
    <row r="1" spans="2:9" ht="21" x14ac:dyDescent="0.25">
      <c r="B1" s="11" t="str">
        <f>Tytuł_skoroszytu</f>
        <v>Zestawienie zysków i strat</v>
      </c>
      <c r="C1" s="19"/>
      <c r="D1" s="19"/>
      <c r="E1" s="19"/>
      <c r="H1" s="30"/>
      <c r="I1" s="30"/>
    </row>
    <row r="2" spans="2:9" ht="16.5" x14ac:dyDescent="0.25">
      <c r="B2" s="1" t="str">
        <f>Nazwa_firmy</f>
        <v>Nazwa firmy</v>
      </c>
      <c r="C2" t="s">
        <v>30</v>
      </c>
      <c r="H2" s="30"/>
      <c r="I2" s="30"/>
    </row>
    <row r="3" spans="2:9" ht="39.75" customHeight="1" x14ac:dyDescent="0.25">
      <c r="B3" s="2" t="s">
        <v>66</v>
      </c>
      <c r="C3" s="12">
        <f>IFERROR(Podatki[[#Totals],[Okres bieżący]],"-")</f>
        <v>0</v>
      </c>
      <c r="H3" s="30"/>
      <c r="I3" s="30"/>
    </row>
    <row r="4" spans="2:9" ht="50.1" customHeight="1" x14ac:dyDescent="0.25">
      <c r="B4" t="s">
        <v>67</v>
      </c>
      <c r="C4" t="s">
        <v>31</v>
      </c>
      <c r="D4" t="s">
        <v>36</v>
      </c>
      <c r="E4" t="s">
        <v>37</v>
      </c>
      <c r="F4" t="s">
        <v>38</v>
      </c>
      <c r="G4" s="14" t="s">
        <v>39</v>
      </c>
      <c r="H4" s="14" t="s">
        <v>40</v>
      </c>
      <c r="I4" s="14" t="s">
        <v>41</v>
      </c>
    </row>
    <row r="5" spans="2:9" ht="30" customHeight="1" x14ac:dyDescent="0.25">
      <c r="B5" s="3" t="s">
        <v>66</v>
      </c>
      <c r="C5" s="16" t="s">
        <v>69</v>
      </c>
      <c r="D5" s="22"/>
      <c r="E5" s="23"/>
      <c r="F5" s="23"/>
      <c r="G5" s="17" t="str">
        <f>IFERROR(IF(Przychód_ze_sprzedaży=0,"-",Podatki[Okres bieżący]/Przychód_ze_sprzedaży),"-")</f>
        <v>-</v>
      </c>
      <c r="H5" s="17">
        <f>IFERROR(IF(Podatki[[#This Row],[Okres poprzedni]]=Podatki[[#This Row],[Okres bieżący]],0,IF(Podatki[[#This Row],[Okres bieżący]]&gt;Podatki[[#This Row],[Okres poprzedni]],ABS((Podatki[[#This Row],[Okres bieżący]]/Podatki[[#This Row],[Okres poprzedni]])-1),IF(AND(Podatki[[#This Row],[Okres bieżący]]&lt;Podatki[[#This Row],[Okres poprzedni]],Podatki[[#This Row],[Okres poprzedni]]&lt;0),-((Podatki[[#This Row],[Okres bieżący]]/Podatki[[#This Row],[Okres poprzedni]])-1),(Podatki[[#This Row],[Okres bieżący]]/Podatki[[#This Row],[Okres poprzedni]])-1))),"-")</f>
        <v>0</v>
      </c>
      <c r="I5" s="17">
        <f>IFERROR(IF(Podatki[[#This Row],[Budżet]]=Podatki[[#This Row],[Okres bieżący]],0,IF(Podatki[[#This Row],[Okres bieżący]]&gt;Podatki[[#This Row],[Budżet]],ABS((Podatki[[#This Row],[Okres bieżący]]/Podatki[[#This Row],[Budżet]])-1),IF(AND(Podatki[[#This Row],[Okres bieżący]]&lt;Podatki[[#This Row],[Budżet]],Podatki[[#This Row],[Budżet]]&lt;0),-((Podatki[[#This Row],[Okres bieżący]]/Podatki[[#This Row],[Budżet]])-1),(Podatki[[#This Row],[Okres bieżący]]/Podatki[[#This Row],[Budżet]])-1))),"-")</f>
        <v>0</v>
      </c>
    </row>
    <row r="6" spans="2:9" ht="30" customHeight="1" x14ac:dyDescent="0.25">
      <c r="B6" s="3" t="s">
        <v>66</v>
      </c>
      <c r="C6" s="16" t="s">
        <v>70</v>
      </c>
      <c r="D6" s="22"/>
      <c r="E6" s="23"/>
      <c r="F6" s="23"/>
      <c r="G6" s="17" t="str">
        <f>IFERROR(IF(Przychód_ze_sprzedaży=0,"-",Podatki[Okres bieżący]/Przychód_ze_sprzedaży),"-")</f>
        <v>-</v>
      </c>
      <c r="H6" s="17">
        <f>IFERROR(IF(Podatki[[#This Row],[Okres poprzedni]]=Podatki[[#This Row],[Okres bieżący]],0,IF(Podatki[[#This Row],[Okres bieżący]]&gt;Podatki[[#This Row],[Okres poprzedni]],ABS((Podatki[[#This Row],[Okres bieżący]]/Podatki[[#This Row],[Okres poprzedni]])-1),IF(AND(Podatki[[#This Row],[Okres bieżący]]&lt;Podatki[[#This Row],[Okres poprzedni]],Podatki[[#This Row],[Okres poprzedni]]&lt;0),-((Podatki[[#This Row],[Okres bieżący]]/Podatki[[#This Row],[Okres poprzedni]])-1),(Podatki[[#This Row],[Okres bieżący]]/Podatki[[#This Row],[Okres poprzedni]])-1))),"-")</f>
        <v>0</v>
      </c>
      <c r="I6" s="17">
        <f>IFERROR(IF(Podatki[[#This Row],[Budżet]]=Podatki[[#This Row],[Okres bieżący]],0,IF(Podatki[[#This Row],[Okres bieżący]]&gt;Podatki[[#This Row],[Budżet]],ABS((Podatki[[#This Row],[Okres bieżący]]/Podatki[[#This Row],[Budżet]])-1),IF(AND(Podatki[[#This Row],[Okres bieżący]]&lt;Podatki[[#This Row],[Budżet]],Podatki[[#This Row],[Budżet]]&lt;0),-((Podatki[[#This Row],[Okres bieżący]]/Podatki[[#This Row],[Budżet]])-1),(Podatki[[#This Row],[Okres bieżący]]/Podatki[[#This Row],[Budżet]])-1))),"-")</f>
        <v>0</v>
      </c>
    </row>
    <row r="7" spans="2:9" ht="30" customHeight="1" x14ac:dyDescent="0.25">
      <c r="B7" s="3" t="s">
        <v>66</v>
      </c>
      <c r="C7" s="16" t="s">
        <v>71</v>
      </c>
      <c r="D7" s="22"/>
      <c r="E7" s="23"/>
      <c r="F7" s="23"/>
      <c r="G7" s="17" t="str">
        <f>IFERROR(IF(Przychód_ze_sprzedaży=0,"-",Podatki[Okres bieżący]/Przychód_ze_sprzedaży),"-")</f>
        <v>-</v>
      </c>
      <c r="H7" s="17">
        <f>IFERROR(IF(Podatki[[#This Row],[Okres poprzedni]]=Podatki[[#This Row],[Okres bieżący]],0,IF(Podatki[[#This Row],[Okres bieżący]]&gt;Podatki[[#This Row],[Okres poprzedni]],ABS((Podatki[[#This Row],[Okres bieżący]]/Podatki[[#This Row],[Okres poprzedni]])-1),IF(AND(Podatki[[#This Row],[Okres bieżący]]&lt;Podatki[[#This Row],[Okres poprzedni]],Podatki[[#This Row],[Okres poprzedni]]&lt;0),-((Podatki[[#This Row],[Okres bieżący]]/Podatki[[#This Row],[Okres poprzedni]])-1),(Podatki[[#This Row],[Okres bieżący]]/Podatki[[#This Row],[Okres poprzedni]])-1))),"-")</f>
        <v>0</v>
      </c>
      <c r="I7" s="17">
        <f>IFERROR(IF(Podatki[[#This Row],[Budżet]]=Podatki[[#This Row],[Okres bieżący]],0,IF(Podatki[[#This Row],[Okres bieżący]]&gt;Podatki[[#This Row],[Budżet]],ABS((Podatki[[#This Row],[Okres bieżący]]/Podatki[[#This Row],[Budżet]])-1),IF(AND(Podatki[[#This Row],[Okres bieżący]]&lt;Podatki[[#This Row],[Budżet]],Podatki[[#This Row],[Budżet]]&lt;0),-((Podatki[[#This Row],[Okres bieżący]]/Podatki[[#This Row],[Budżet]])-1),(Podatki[[#This Row],[Okres bieżący]]/Podatki[[#This Row],[Budżet]])-1))),"-")</f>
        <v>0</v>
      </c>
    </row>
    <row r="8" spans="2:9" ht="30" customHeight="1" x14ac:dyDescent="0.25">
      <c r="B8" s="3" t="s">
        <v>66</v>
      </c>
      <c r="C8" s="16" t="s">
        <v>72</v>
      </c>
      <c r="D8" s="22"/>
      <c r="E8" s="23"/>
      <c r="F8" s="23"/>
      <c r="G8" s="17" t="str">
        <f>IFERROR(IF(Przychód_ze_sprzedaży=0,"-",Podatki[Okres bieżący]/Przychód_ze_sprzedaży),"-")</f>
        <v>-</v>
      </c>
      <c r="H8" s="17">
        <f>IFERROR(IF(Podatki[[#This Row],[Okres poprzedni]]=Podatki[[#This Row],[Okres bieżący]],0,IF(Podatki[[#This Row],[Okres bieżący]]&gt;Podatki[[#This Row],[Okres poprzedni]],ABS((Podatki[[#This Row],[Okres bieżący]]/Podatki[[#This Row],[Okres poprzedni]])-1),IF(AND(Podatki[[#This Row],[Okres bieżący]]&lt;Podatki[[#This Row],[Okres poprzedni]],Podatki[[#This Row],[Okres poprzedni]]&lt;0),-((Podatki[[#This Row],[Okres bieżący]]/Podatki[[#This Row],[Okres poprzedni]])-1),(Podatki[[#This Row],[Okres bieżący]]/Podatki[[#This Row],[Okres poprzedni]])-1))),"-")</f>
        <v>0</v>
      </c>
      <c r="I8" s="17">
        <f>IFERROR(IF(Podatki[[#This Row],[Budżet]]=Podatki[[#This Row],[Okres bieżący]],0,IF(Podatki[[#This Row],[Okres bieżący]]&gt;Podatki[[#This Row],[Budżet]],ABS((Podatki[[#This Row],[Okres bieżący]]/Podatki[[#This Row],[Budżet]])-1),IF(AND(Podatki[[#This Row],[Okres bieżący]]&lt;Podatki[[#This Row],[Budżet]],Podatki[[#This Row],[Budżet]]&lt;0),-((Podatki[[#This Row],[Okres bieżący]]/Podatki[[#This Row],[Budżet]])-1),(Podatki[[#This Row],[Okres bieżący]]/Podatki[[#This Row],[Budżet]])-1))),"-")</f>
        <v>0</v>
      </c>
    </row>
    <row r="9" spans="2:9" ht="30" customHeight="1" x14ac:dyDescent="0.25">
      <c r="B9" s="3" t="s">
        <v>66</v>
      </c>
      <c r="C9" s="16" t="s">
        <v>72</v>
      </c>
      <c r="D9" s="22"/>
      <c r="E9" s="23"/>
      <c r="F9" s="23"/>
      <c r="G9" s="17" t="str">
        <f>IFERROR(IF(Przychód_ze_sprzedaży=0,"-",Podatki[Okres bieżący]/Przychód_ze_sprzedaży),"-")</f>
        <v>-</v>
      </c>
      <c r="H9" s="17">
        <f>IFERROR(IF(Podatki[[#This Row],[Okres poprzedni]]=Podatki[[#This Row],[Okres bieżący]],0,IF(Podatki[[#This Row],[Okres bieżący]]&gt;Podatki[[#This Row],[Okres poprzedni]],ABS((Podatki[[#This Row],[Okres bieżący]]/Podatki[[#This Row],[Okres poprzedni]])-1),IF(AND(Podatki[[#This Row],[Okres bieżący]]&lt;Podatki[[#This Row],[Okres poprzedni]],Podatki[[#This Row],[Okres poprzedni]]&lt;0),-((Podatki[[#This Row],[Okres bieżący]]/Podatki[[#This Row],[Okres poprzedni]])-1),(Podatki[[#This Row],[Okres bieżący]]/Podatki[[#This Row],[Okres poprzedni]])-1))),"-")</f>
        <v>0</v>
      </c>
      <c r="I9" s="17">
        <f>IFERROR(IF(Podatki[[#This Row],[Budżet]]=Podatki[[#This Row],[Okres bieżący]],0,IF(Podatki[[#This Row],[Okres bieżący]]&gt;Podatki[[#This Row],[Budżet]],ABS((Podatki[[#This Row],[Okres bieżący]]/Podatki[[#This Row],[Budżet]])-1),IF(AND(Podatki[[#This Row],[Okres bieżący]]&lt;Podatki[[#This Row],[Budżet]],Podatki[[#This Row],[Budżet]]&lt;0),-((Podatki[[#This Row],[Okres bieżący]]/Podatki[[#This Row],[Budżet]])-1),(Podatki[[#This Row],[Okres bieżący]]/Podatki[[#This Row],[Budżet]])-1))),"-")</f>
        <v>0</v>
      </c>
    </row>
    <row r="10" spans="2:9" ht="30" customHeight="1" x14ac:dyDescent="0.25">
      <c r="B10" s="4" t="s">
        <v>68</v>
      </c>
      <c r="C10" s="4"/>
      <c r="D10" s="24">
        <f>SUBTOTAL(109,Podatki[Okres poprzedni])</f>
        <v>0</v>
      </c>
      <c r="E10" s="24">
        <f>SUBTOTAL(109,Podatki[Budżet])</f>
        <v>0</v>
      </c>
      <c r="F10" s="24">
        <f>SUBTOTAL(109,Podatki[Okres bieżący])</f>
        <v>0</v>
      </c>
      <c r="G10" s="21">
        <f>IFERROR(SUBTOTAL(109,Podatki[Okres bieżący jako procent sprzedaży]),"-")</f>
        <v>0</v>
      </c>
      <c r="H10" s="21">
        <f>SUBTOTAL(109,Podatki[Zmiana procentowa względem okresu poprzedniego])</f>
        <v>0</v>
      </c>
      <c r="I10" s="21">
        <f>SUBTOTAL(109,Podatki[Zmiana procentowa względem budżetu])</f>
        <v>0</v>
      </c>
    </row>
  </sheetData>
  <mergeCells count="1">
    <mergeCell ref="H1:I3"/>
  </mergeCells>
  <dataValidations count="16">
    <dataValidation allowBlank="1" showInputMessage="1" showErrorMessage="1" prompt="W tej kolumnie pod tym nagłówkiem jest automatycznie obliczana zmiana procentowa względem budżetu" sqref="I4" xr:uid="{00000000-0002-0000-0400-000000000000}"/>
    <dataValidation allowBlank="1" showInputMessage="1" showErrorMessage="1" prompt="W tej kolumnie pod tym nagłówkiem jest automatycznie obliczana zmiana procentowa względem okresu poprzedniego" sqref="H4" xr:uid="{00000000-0002-0000-0400-000001000000}"/>
    <dataValidation allowBlank="1" showInputMessage="1" showErrorMessage="1" prompt="W tej kolumnie pod tym nagłówkiem jest automatycznie obliczany okres bieżący jako procent sprzedaży" sqref="G4" xr:uid="{00000000-0002-0000-0400-000002000000}"/>
    <dataValidation allowBlank="1" showInputMessage="1" showErrorMessage="1" prompt="W tej kolumnie pod tym nagłówkiem wprowadź kwotę za okres bieżący" sqref="F4" xr:uid="{00000000-0002-0000-0400-000003000000}"/>
    <dataValidation allowBlank="1" showInputMessage="1" showErrorMessage="1" prompt="W tej kolumnie pod tym nagłówkiem wprowadź kwotę budżetu" sqref="E4" xr:uid="{00000000-0002-0000-0400-000004000000}"/>
    <dataValidation allowBlank="1" showInputMessage="1" showErrorMessage="1" prompt="W tej kolumnie pod tym nagłówkiem wprowadź kwotę za okres poprzedni" sqref="D4" xr:uid="{00000000-0002-0000-0400-000005000000}"/>
    <dataValidation allowBlank="1" showInputMessage="1" showErrorMessage="1" prompt="W tej kolumnie pod tym nagłówkiem wprowadź opis" sqref="C4" xr:uid="{00000000-0002-0000-0400-000006000000}"/>
    <dataValidation allowBlank="1" showInputMessage="1" showErrorMessage="1" prompt="W tej kolumnie pod tym nagłówkiem wybierz typ Naciśnij klawisze ALT+STRZAŁKA W DÓŁ, aby otworzyć listę rozwijaną, a następnie naciśnij klawisz ENTER w celu dokonania wyboru. Za pomocą filtrów nagłówków możesz znaleźć konkretne wpisy" sqref="B4" xr:uid="{00000000-0002-0000-0400-000007000000}"/>
    <dataValidation allowBlank="1" showInputMessage="1" showErrorMessage="1" prompt="W tym arkuszu utwórz listę pozycji podatków. Suma podatków jest obliczana automatycznie na końcu tabeli podatków" sqref="A1" xr:uid="{00000000-0002-0000-0400-000008000000}"/>
    <dataValidation allowBlank="1" showInputMessage="1" showErrorMessage="1" prompt="W tej komórce jest automatycznie aktualizowany tytuł tego arkusza. W komórce H1 rozpoczyna się logo firmy" sqref="B1" xr:uid="{00000000-0002-0000-0400-000009000000}"/>
    <dataValidation allowBlank="1" showInputMessage="1" showErrorMessage="1" prompt="W tej komórce jest automatycznie aktualizowana nazwa firmy" sqref="B2" xr:uid="{00000000-0002-0000-0400-00000A000000}"/>
    <dataValidation allowBlank="1" showInputMessage="1" showErrorMessage="1" prompt="W komórce po prawej stronie jest automatycznie aktualizowana suma podatków za okres bieżący na podstawie danych wejściowych z poniższej tabeli" sqref="B3" xr:uid="{00000000-0002-0000-0400-00000B000000}"/>
    <dataValidation allowBlank="1" showInputMessage="1" showErrorMessage="1" prompt="W komórce poniżej jest automatycznie aktualizowana w tysiącach suma podatków za okres bieżący" sqref="C2" xr:uid="{00000000-0002-0000-0400-00000C000000}"/>
    <dataValidation allowBlank="1" showInputMessage="1" showErrorMessage="1" prompt="W tej komórce jest automatycznie aktualizowana w tysiącach suma podatków za okres bieżący" sqref="C3" xr:uid="{00000000-0002-0000-0400-00000D000000}"/>
    <dataValidation allowBlank="1" showInputMessage="1" showErrorMessage="1" prompt="W tej komórce dodaj logo firmy" sqref="H1:I3" xr:uid="{00000000-0002-0000-0400-00000E000000}"/>
    <dataValidation type="list" errorStyle="warning" allowBlank="1" showInputMessage="1" showErrorMessage="1" error="Wybierz pozycję z listy. Wybierz pozycję ANULUJ, a następnie naciśnij klawisze ALT+STRZAŁKA W DÓŁ, aby otworzyć listę rozwijaną, i klawisz ENTER w celu dokonania wyboru" sqref="B5:B9" xr:uid="{00000000-0002-0000-0400-00000F000000}">
      <formula1>INDIRECT("Kategorie[Kategorie]")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B1:B8"/>
  <sheetViews>
    <sheetView showGridLines="0" zoomScaleNormal="100" workbookViewId="0"/>
  </sheetViews>
  <sheetFormatPr defaultRowHeight="17.25" customHeight="1" x14ac:dyDescent="0.25"/>
  <cols>
    <col min="1" max="1" width="2.7109375" customWidth="1"/>
    <col min="2" max="2" width="46.7109375" customWidth="1"/>
    <col min="3" max="3" width="2.7109375" customWidth="1"/>
  </cols>
  <sheetData>
    <row r="1" spans="2:2" ht="39.75" customHeight="1" x14ac:dyDescent="0.25">
      <c r="B1" t="s">
        <v>73</v>
      </c>
    </row>
    <row r="2" spans="2:2" ht="17.25" customHeight="1" x14ac:dyDescent="0.25">
      <c r="B2" s="4" t="s">
        <v>26</v>
      </c>
    </row>
    <row r="3" spans="2:2" ht="17.25" customHeight="1" x14ac:dyDescent="0.25">
      <c r="B3" s="4" t="s">
        <v>28</v>
      </c>
    </row>
    <row r="4" spans="2:2" ht="17.25" customHeight="1" x14ac:dyDescent="0.25">
      <c r="B4" s="4" t="s">
        <v>42</v>
      </c>
    </row>
    <row r="5" spans="2:2" ht="17.25" customHeight="1" x14ac:dyDescent="0.25">
      <c r="B5" s="4" t="s">
        <v>47</v>
      </c>
    </row>
    <row r="6" spans="2:2" ht="17.25" customHeight="1" x14ac:dyDescent="0.25">
      <c r="B6" s="4" t="s">
        <v>48</v>
      </c>
    </row>
    <row r="7" spans="2:2" ht="17.25" customHeight="1" x14ac:dyDescent="0.25">
      <c r="B7" s="4" t="s">
        <v>49</v>
      </c>
    </row>
    <row r="8" spans="2:2" ht="17.25" customHeight="1" x14ac:dyDescent="0.25">
      <c r="B8" s="4" t="s">
        <v>66</v>
      </c>
    </row>
  </sheetData>
  <dataValidations count="2">
    <dataValidation allowBlank="1" showInputMessage="1" showErrorMessage="1" prompt="W tym arkuszu utwórz listę kategorii typów przychodów, przychodów ze sprzedaży, wydatków i podatków. Te wartości są wstawiane jako opisy w nawiasach, które usprawniają księgowość w arkuszu pulpitu nawigacyjnego" sqref="A1" xr:uid="{00000000-0002-0000-0500-000000000000}"/>
    <dataValidation allowBlank="1" showInputMessage="1" showErrorMessage="1" prompt="W tej kolumnie pod tym nagłówkiem wprowadź kategorie Za pomocą filtrów nagłówków możesz znaleźć konkretne wpisy" sqref="B1" xr:uid="{00000000-0002-0000-0500-000001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33</vt:i4>
      </vt:variant>
    </vt:vector>
  </HeadingPairs>
  <TitlesOfParts>
    <vt:vector size="39" baseType="lpstr">
      <vt:lpstr>Pulpit_nawigacyjny</vt:lpstr>
      <vt:lpstr>Sprzedaż</vt:lpstr>
      <vt:lpstr>Przychód</vt:lpstr>
      <vt:lpstr>Wydatki</vt:lpstr>
      <vt:lpstr>Podatki</vt:lpstr>
      <vt:lpstr>Kategorie</vt:lpstr>
      <vt:lpstr>Całkowity_koszt_sprzedaży</vt:lpstr>
      <vt:lpstr>Daty_skoroszytu</vt:lpstr>
      <vt:lpstr>Nazwa_firmy</vt:lpstr>
      <vt:lpstr>Region_tytułu_wiersza1..C3</vt:lpstr>
      <vt:lpstr>Region_tytułu_wiersza1..C3.3</vt:lpstr>
      <vt:lpstr>Region_tytułu_wiersza1..C3.4</vt:lpstr>
      <vt:lpstr>Region_tytułu_wiersza1..C3.5</vt:lpstr>
      <vt:lpstr>Region_tytułu_wiersza1..C4</vt:lpstr>
      <vt:lpstr>Region_tytułu_wiersza2..H20</vt:lpstr>
      <vt:lpstr>Suma_innych_przychodów</vt:lpstr>
      <vt:lpstr>Suma_innych_wydatków</vt:lpstr>
      <vt:lpstr>Suma_podatków</vt:lpstr>
      <vt:lpstr>Suma_przychodów_z_działalności</vt:lpstr>
      <vt:lpstr>Suma_przychodów_ze_sprzedaży</vt:lpstr>
      <vt:lpstr>Suma_wydaktów_na_sprzedaż_i_marketing</vt:lpstr>
      <vt:lpstr>Suma_wydatków_na_badania_i_rozwój</vt:lpstr>
      <vt:lpstr>Suma_wydatków_ogólnych_i_administracyjnych</vt:lpstr>
      <vt:lpstr>Suma_wydatków_operacyjnych</vt:lpstr>
      <vt:lpstr>Suma_zysku_brutto</vt:lpstr>
      <vt:lpstr>Tytuł_skoroszytu</vt:lpstr>
      <vt:lpstr>Tytuł1</vt:lpstr>
      <vt:lpstr>Tytuł2</vt:lpstr>
      <vt:lpstr>Tytuł3</vt:lpstr>
      <vt:lpstr>Tytuł4</vt:lpstr>
      <vt:lpstr>Tytuł5</vt:lpstr>
      <vt:lpstr>Tytuł6</vt:lpstr>
      <vt:lpstr>Kategorie!Tytuły_wydruku</vt:lpstr>
      <vt:lpstr>Podatki!Tytuły_wydruku</vt:lpstr>
      <vt:lpstr>Przychód!Tytuły_wydruku</vt:lpstr>
      <vt:lpstr>Pulpit_nawigacyjny!Tytuły_wydruku</vt:lpstr>
      <vt:lpstr>Sprzedaż!Tytuły_wydruku</vt:lpstr>
      <vt:lpstr>Wydatki!Tytuły_wydruku</vt:lpstr>
      <vt:lpstr>Zysk_netto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</cp:lastModifiedBy>
  <dcterms:created xsi:type="dcterms:W3CDTF">2017-03-06T04:09:35Z</dcterms:created>
  <dcterms:modified xsi:type="dcterms:W3CDTF">2018-05-04T08:35:52Z</dcterms:modified>
  <cp:version/>
</cp:coreProperties>
</file>