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10.159.62.2\信息技术部\FromMoravia\本地化部template\2018\nl-NL\"/>
    </mc:Choice>
  </mc:AlternateContent>
  <bookViews>
    <workbookView xWindow="0" yWindow="0" windowWidth="28800" windowHeight="11745" tabRatio="611"/>
  </bookViews>
  <sheets>
    <sheet name="jan" sheetId="6" r:id="rId1"/>
    <sheet name="feb" sheetId="9" r:id="rId2"/>
    <sheet name="mrt" sheetId="10" r:id="rId3"/>
    <sheet name="apr" sheetId="11" r:id="rId4"/>
    <sheet name="mei" sheetId="12" r:id="rId5"/>
    <sheet name="jun" sheetId="13" r:id="rId6"/>
    <sheet name="jul" sheetId="14" r:id="rId7"/>
    <sheet name="au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_xlnm.Print_Area" localSheetId="3">apr!$B$2:$J$16</definedName>
    <definedName name="_xlnm.Print_Area" localSheetId="7">aug!$B$2:$J$16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4">mei!$B$2:$J$16</definedName>
    <definedName name="_xlnm.Print_Area" localSheetId="2">mrt!$B$2:$J$16</definedName>
    <definedName name="_xlnm.Print_Area" localSheetId="10">nov!$B$2:$J$16</definedName>
    <definedName name="_xlnm.Print_Area" localSheetId="9">okt!$B$2:$J$16</definedName>
    <definedName name="_xlnm.Print_Area" localSheetId="8">sep!$B$2:$J$16</definedName>
    <definedName name="AprSun1">DATE(CalenderYear,4,1)-WEEKDAY(DATE(CalenderYear,4,1))+1</definedName>
    <definedName name="AugSun1">DATE(CalenderYear,8,1)-WEEKDAY(DATE(CalenderYear,8,1))+1</definedName>
    <definedName name="CalenderYear">jan!$K$2</definedName>
    <definedName name="DecSun1">DATE(CalenderYear,12,1)-WEEKDAY(DATE(CalenderYear,12,1))+1</definedName>
    <definedName name="FebSun1">DATE(CalenderYear,2,1)-WEEKDAY(DATE(CalenderYear,2,1))+1</definedName>
    <definedName name="JanSun1">DATE(CalenderYear,1,1)-WEEKDAY(DATE(CalenderYear,1,1))+1</definedName>
    <definedName name="JulSun1">DATE(CalenderYear,7,1)-WEEKDAY(DATE(CalenderYear,7,1))+1</definedName>
    <definedName name="JunSun1">DATE(CalenderYear,6,1)-WEEKDAY(DATE(CalenderYear,6,1))+1</definedName>
    <definedName name="MarSun1">DATE(CalenderYear,3,1)-WEEKDAY(DATE(CalenderYear,3,1))+1</definedName>
    <definedName name="MaySun1">DATE(CalenderYear,5,1)-WEEKDAY(DATE(CalenderYear,5,1))+1</definedName>
    <definedName name="NovSun1">DATE(CalenderYear,11,1)-WEEKDAY(DATE(CalenderYear,11,1))+1</definedName>
    <definedName name="OctSun1">DATE(CalenderYear,10,1)-WEEKDAY(DATE(CalenderYear,10,1))+1</definedName>
    <definedName name="SepSun1">DATE(CalenderYear,9,1)-WEEKDAY(DATE(CalenderYear,9,1))+1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3" i="10" l="1"/>
  <c r="B3" i="14"/>
  <c r="B3" i="18"/>
  <c r="B3" i="11"/>
  <c r="B3" i="15"/>
  <c r="B3" i="19"/>
  <c r="B3" i="12"/>
  <c r="B3" i="16"/>
  <c r="B3" i="6"/>
  <c r="B3" i="13"/>
  <c r="B3" i="17"/>
  <c r="B3" i="9"/>
  <c r="C15" i="9"/>
  <c r="F13" i="9"/>
  <c r="B13" i="9"/>
  <c r="E11" i="9"/>
  <c r="H9" i="9"/>
  <c r="D9" i="9"/>
  <c r="G7" i="9"/>
  <c r="C7" i="9"/>
  <c r="F5" i="9"/>
  <c r="B5" i="9"/>
  <c r="H13" i="10"/>
  <c r="D13" i="10"/>
  <c r="G11" i="10"/>
  <c r="C11" i="10"/>
  <c r="F9" i="10"/>
  <c r="B9" i="10"/>
  <c r="E7" i="10"/>
  <c r="H5" i="10"/>
  <c r="D5" i="10"/>
  <c r="C15" i="11"/>
  <c r="F13" i="11"/>
  <c r="B13" i="11"/>
  <c r="E11" i="11"/>
  <c r="H9" i="11"/>
  <c r="D9" i="11"/>
  <c r="G7" i="11"/>
  <c r="C7" i="11"/>
  <c r="F5" i="11"/>
  <c r="B5" i="11"/>
  <c r="H13" i="12"/>
  <c r="D13" i="12"/>
  <c r="G11" i="12"/>
  <c r="C11" i="12"/>
  <c r="F9" i="12"/>
  <c r="B9" i="12"/>
  <c r="E7" i="12"/>
  <c r="H5" i="12"/>
  <c r="D5" i="12"/>
  <c r="C15" i="13"/>
  <c r="F13" i="13"/>
  <c r="B13" i="13"/>
  <c r="E11" i="13"/>
  <c r="H9" i="13"/>
  <c r="D9" i="13"/>
  <c r="G7" i="13"/>
  <c r="C7" i="13"/>
  <c r="F5" i="13"/>
  <c r="B5" i="13"/>
  <c r="H13" i="14"/>
  <c r="D13" i="14"/>
  <c r="G11" i="14"/>
  <c r="C11" i="14"/>
  <c r="F9" i="14"/>
  <c r="B9" i="14"/>
  <c r="E7" i="14"/>
  <c r="H5" i="14"/>
  <c r="D5" i="14"/>
  <c r="C15" i="15"/>
  <c r="F13" i="15"/>
  <c r="B13" i="15"/>
  <c r="E11" i="15"/>
  <c r="H9" i="15"/>
  <c r="D9" i="15"/>
  <c r="G7" i="15"/>
  <c r="C7" i="15"/>
  <c r="F5" i="15"/>
  <c r="B5" i="15"/>
  <c r="H13" i="16"/>
  <c r="D13" i="16"/>
  <c r="G11" i="16"/>
  <c r="C11" i="16"/>
  <c r="F9" i="16"/>
  <c r="B9" i="16"/>
  <c r="E7" i="16"/>
  <c r="H5" i="16"/>
  <c r="D5" i="16"/>
  <c r="C15" i="17"/>
  <c r="F13" i="17"/>
  <c r="B13" i="17"/>
  <c r="E11" i="17"/>
  <c r="H9" i="17"/>
  <c r="D9" i="17"/>
  <c r="G7" i="17"/>
  <c r="C7" i="17"/>
  <c r="F5" i="17"/>
  <c r="B15" i="9"/>
  <c r="E13" i="9"/>
  <c r="H11" i="9"/>
  <c r="D11" i="9"/>
  <c r="G9" i="9"/>
  <c r="C9" i="9"/>
  <c r="F7" i="9"/>
  <c r="B7" i="9"/>
  <c r="E5" i="9"/>
  <c r="G13" i="10"/>
  <c r="C13" i="10"/>
  <c r="F11" i="10"/>
  <c r="B11" i="10"/>
  <c r="E9" i="10"/>
  <c r="H7" i="10"/>
  <c r="D7" i="10"/>
  <c r="G5" i="10"/>
  <c r="C5" i="10"/>
  <c r="B15" i="11"/>
  <c r="E13" i="11"/>
  <c r="H11" i="11"/>
  <c r="D11" i="11"/>
  <c r="G9" i="11"/>
  <c r="C9" i="11"/>
  <c r="F7" i="11"/>
  <c r="B7" i="11"/>
  <c r="E5" i="11"/>
  <c r="G13" i="12"/>
  <c r="C13" i="12"/>
  <c r="F11" i="12"/>
  <c r="B11" i="12"/>
  <c r="E9" i="12"/>
  <c r="H7" i="12"/>
  <c r="D7" i="12"/>
  <c r="G5" i="12"/>
  <c r="C5" i="12"/>
  <c r="B15" i="13"/>
  <c r="E13" i="13"/>
  <c r="H11" i="13"/>
  <c r="D11" i="13"/>
  <c r="G9" i="13"/>
  <c r="C9" i="13"/>
  <c r="F7" i="13"/>
  <c r="B7" i="13"/>
  <c r="E5" i="13"/>
  <c r="G13" i="14"/>
  <c r="C13" i="14"/>
  <c r="F11" i="14"/>
  <c r="B11" i="14"/>
  <c r="E9" i="14"/>
  <c r="H7" i="14"/>
  <c r="D7" i="14"/>
  <c r="G5" i="14"/>
  <c r="C5" i="14"/>
  <c r="B15" i="15"/>
  <c r="E13" i="15"/>
  <c r="H11" i="15"/>
  <c r="D11" i="15"/>
  <c r="G9" i="15"/>
  <c r="C9" i="15"/>
  <c r="F7" i="15"/>
  <c r="B7" i="15"/>
  <c r="E5" i="15"/>
  <c r="G13" i="16"/>
  <c r="C13" i="16"/>
  <c r="F11" i="16"/>
  <c r="B11" i="16"/>
  <c r="E9" i="16"/>
  <c r="H7" i="16"/>
  <c r="D7" i="16"/>
  <c r="G5" i="16"/>
  <c r="C5" i="16"/>
  <c r="B15" i="17"/>
  <c r="E13" i="17"/>
  <c r="H11" i="17"/>
  <c r="D11" i="17"/>
  <c r="G9" i="17"/>
  <c r="C9" i="17"/>
  <c r="F7" i="17"/>
  <c r="B7" i="17"/>
  <c r="E5" i="17"/>
  <c r="H13" i="9"/>
  <c r="D13" i="9"/>
  <c r="G11" i="9"/>
  <c r="C11" i="9"/>
  <c r="F9" i="9"/>
  <c r="B9" i="9"/>
  <c r="E7" i="9"/>
  <c r="H5" i="9"/>
  <c r="D5" i="9"/>
  <c r="C15" i="10"/>
  <c r="F13" i="10"/>
  <c r="B13" i="10"/>
  <c r="E11" i="10"/>
  <c r="H9" i="10"/>
  <c r="D9" i="10"/>
  <c r="G7" i="10"/>
  <c r="C7" i="10"/>
  <c r="F5" i="10"/>
  <c r="B5" i="10"/>
  <c r="H13" i="11"/>
  <c r="D13" i="11"/>
  <c r="G11" i="11"/>
  <c r="C11" i="11"/>
  <c r="F9" i="11"/>
  <c r="B9" i="11"/>
  <c r="E7" i="11"/>
  <c r="H5" i="11"/>
  <c r="D5" i="11"/>
  <c r="C15" i="12"/>
  <c r="F13" i="12"/>
  <c r="B13" i="12"/>
  <c r="E11" i="12"/>
  <c r="H9" i="12"/>
  <c r="D9" i="12"/>
  <c r="G7" i="12"/>
  <c r="C7" i="12"/>
  <c r="F5" i="12"/>
  <c r="B5" i="12"/>
  <c r="H13" i="13"/>
  <c r="D13" i="13"/>
  <c r="G11" i="13"/>
  <c r="C11" i="13"/>
  <c r="F9" i="13"/>
  <c r="B9" i="13"/>
  <c r="E7" i="13"/>
  <c r="H5" i="13"/>
  <c r="D5" i="13"/>
  <c r="C15" i="14"/>
  <c r="F13" i="14"/>
  <c r="B13" i="14"/>
  <c r="E11" i="14"/>
  <c r="H9" i="14"/>
  <c r="D9" i="14"/>
  <c r="G7" i="14"/>
  <c r="C7" i="14"/>
  <c r="F5" i="14"/>
  <c r="B5" i="14"/>
  <c r="H13" i="15"/>
  <c r="D13" i="15"/>
  <c r="G11" i="15"/>
  <c r="C11" i="15"/>
  <c r="F9" i="15"/>
  <c r="B9" i="15"/>
  <c r="E7" i="15"/>
  <c r="H5" i="15"/>
  <c r="D5" i="15"/>
  <c r="C15" i="16"/>
  <c r="F13" i="16"/>
  <c r="B13" i="16"/>
  <c r="E11" i="16"/>
  <c r="H9" i="16"/>
  <c r="D9" i="16"/>
  <c r="G7" i="16"/>
  <c r="C7" i="16"/>
  <c r="F5" i="16"/>
  <c r="B5" i="16"/>
  <c r="H13" i="17"/>
  <c r="D13" i="17"/>
  <c r="G11" i="17"/>
  <c r="C11" i="17"/>
  <c r="F9" i="17"/>
  <c r="G13" i="9"/>
  <c r="C13" i="9"/>
  <c r="F11" i="9"/>
  <c r="B11" i="9"/>
  <c r="E9" i="9"/>
  <c r="H7" i="9"/>
  <c r="D7" i="9"/>
  <c r="G5" i="9"/>
  <c r="C5" i="9"/>
  <c r="B15" i="10"/>
  <c r="E13" i="10"/>
  <c r="H11" i="10"/>
  <c r="D11" i="10"/>
  <c r="G9" i="10"/>
  <c r="C9" i="10"/>
  <c r="F7" i="10"/>
  <c r="B7" i="10"/>
  <c r="E5" i="10"/>
  <c r="G13" i="11"/>
  <c r="C13" i="11"/>
  <c r="F11" i="11"/>
  <c r="B11" i="11"/>
  <c r="E9" i="11"/>
  <c r="H7" i="11"/>
  <c r="D7" i="11"/>
  <c r="G5" i="11"/>
  <c r="C5" i="11"/>
  <c r="B15" i="12"/>
  <c r="E13" i="12"/>
  <c r="H11" i="12"/>
  <c r="D11" i="12"/>
  <c r="G9" i="12"/>
  <c r="C9" i="12"/>
  <c r="F7" i="12"/>
  <c r="B7" i="12"/>
  <c r="E5" i="12"/>
  <c r="G13" i="13"/>
  <c r="C13" i="13"/>
  <c r="F11" i="13"/>
  <c r="B11" i="13"/>
  <c r="E9" i="13"/>
  <c r="H7" i="13"/>
  <c r="D7" i="13"/>
  <c r="G5" i="13"/>
  <c r="C5" i="13"/>
  <c r="B15" i="14"/>
  <c r="E13" i="14"/>
  <c r="H11" i="14"/>
  <c r="D11" i="14"/>
  <c r="G9" i="14"/>
  <c r="C9" i="14"/>
  <c r="F7" i="14"/>
  <c r="B7" i="14"/>
  <c r="E5" i="14"/>
  <c r="G13" i="15"/>
  <c r="C13" i="15"/>
  <c r="F11" i="15"/>
  <c r="B11" i="15"/>
  <c r="E9" i="15"/>
  <c r="H7" i="15"/>
  <c r="D7" i="15"/>
  <c r="G5" i="15"/>
  <c r="C5" i="15"/>
  <c r="B15" i="16"/>
  <c r="E13" i="16"/>
  <c r="H11" i="16"/>
  <c r="D11" i="16"/>
  <c r="G9" i="16"/>
  <c r="C9" i="16"/>
  <c r="F7" i="16"/>
  <c r="B7" i="16"/>
  <c r="E5" i="16"/>
  <c r="G13" i="17"/>
  <c r="C13" i="17"/>
  <c r="F11" i="17"/>
  <c r="B11" i="17"/>
  <c r="E9" i="17"/>
  <c r="H7" i="17"/>
  <c r="B9" i="17"/>
  <c r="G5" i="17"/>
  <c r="G13" i="18"/>
  <c r="C13" i="18"/>
  <c r="F11" i="18"/>
  <c r="B11" i="18"/>
  <c r="E9" i="18"/>
  <c r="H7" i="18"/>
  <c r="D7" i="18"/>
  <c r="G5" i="18"/>
  <c r="C5" i="18"/>
  <c r="B15" i="19"/>
  <c r="E13" i="19"/>
  <c r="H11" i="19"/>
  <c r="D11" i="19"/>
  <c r="G9" i="19"/>
  <c r="C9" i="19"/>
  <c r="F7" i="19"/>
  <c r="B7" i="19"/>
  <c r="E5" i="19"/>
  <c r="G13" i="6"/>
  <c r="C13" i="6"/>
  <c r="F11" i="6"/>
  <c r="B11" i="6"/>
  <c r="E9" i="6"/>
  <c r="H7" i="6"/>
  <c r="D7" i="6"/>
  <c r="G5" i="6"/>
  <c r="C5" i="6"/>
  <c r="G13" i="19"/>
  <c r="F11" i="19"/>
  <c r="E9" i="19"/>
  <c r="D7" i="19"/>
  <c r="C5" i="19"/>
  <c r="E13" i="6"/>
  <c r="D11" i="6"/>
  <c r="C9" i="6"/>
  <c r="B7" i="6"/>
  <c r="H5" i="17"/>
  <c r="H13" i="18"/>
  <c r="G11" i="18"/>
  <c r="F9" i="18"/>
  <c r="E7" i="18"/>
  <c r="D5" i="18"/>
  <c r="F13" i="19"/>
  <c r="E11" i="19"/>
  <c r="D9" i="19"/>
  <c r="C7" i="19"/>
  <c r="B5" i="19"/>
  <c r="D13" i="6"/>
  <c r="C11" i="6"/>
  <c r="F9" i="6"/>
  <c r="E7" i="6"/>
  <c r="E7" i="17"/>
  <c r="D5" i="17"/>
  <c r="C15" i="18"/>
  <c r="F13" i="18"/>
  <c r="B13" i="18"/>
  <c r="E11" i="18"/>
  <c r="H9" i="18"/>
  <c r="D9" i="18"/>
  <c r="G7" i="18"/>
  <c r="C7" i="18"/>
  <c r="F5" i="18"/>
  <c r="B5" i="18"/>
  <c r="H13" i="19"/>
  <c r="D13" i="19"/>
  <c r="G11" i="19"/>
  <c r="C11" i="19"/>
  <c r="F9" i="19"/>
  <c r="B9" i="19"/>
  <c r="E7" i="19"/>
  <c r="H5" i="19"/>
  <c r="D5" i="19"/>
  <c r="C15" i="6"/>
  <c r="F13" i="6"/>
  <c r="B13" i="6"/>
  <c r="E11" i="6"/>
  <c r="H9" i="6"/>
  <c r="D9" i="6"/>
  <c r="G7" i="6"/>
  <c r="C7" i="6"/>
  <c r="F5" i="6"/>
  <c r="B5" i="6"/>
  <c r="D7" i="17"/>
  <c r="C5" i="17"/>
  <c r="B15" i="18"/>
  <c r="E13" i="18"/>
  <c r="H11" i="18"/>
  <c r="D11" i="18"/>
  <c r="G9" i="18"/>
  <c r="C9" i="18"/>
  <c r="F7" i="18"/>
  <c r="B7" i="18"/>
  <c r="E5" i="18"/>
  <c r="C13" i="19"/>
  <c r="B11" i="19"/>
  <c r="H7" i="19"/>
  <c r="G5" i="19"/>
  <c r="B15" i="6"/>
  <c r="H11" i="6"/>
  <c r="G9" i="6"/>
  <c r="F7" i="6"/>
  <c r="E5" i="6"/>
  <c r="B5" i="17"/>
  <c r="D13" i="18"/>
  <c r="C11" i="18"/>
  <c r="B9" i="18"/>
  <c r="H5" i="18"/>
  <c r="C15" i="19"/>
  <c r="B13" i="19"/>
  <c r="H9" i="19"/>
  <c r="G7" i="19"/>
  <c r="F5" i="19"/>
  <c r="H13" i="6"/>
  <c r="G11" i="6"/>
  <c r="B9" i="6"/>
  <c r="H5" i="6"/>
  <c r="D5" i="6"/>
</calcChain>
</file>

<file path=xl/sharedStrings.xml><?xml version="1.0" encoding="utf-8"?>
<sst xmlns="http://schemas.openxmlformats.org/spreadsheetml/2006/main" count="97" uniqueCount="9">
  <si>
    <t>MAANDAG</t>
  </si>
  <si>
    <t>DINSDAG</t>
  </si>
  <si>
    <t>WOENSDAG</t>
  </si>
  <si>
    <t>NOTITIES:</t>
  </si>
  <si>
    <t>DONDERDAG</t>
  </si>
  <si>
    <t>VRIJDAG</t>
  </si>
  <si>
    <t>ZATERDAG</t>
  </si>
  <si>
    <t>ZONDAG</t>
  </si>
  <si>
    <t>JAAR SELECTEREN: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</si>
</sst>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yperlink" xfId="5" builtinId="8"/>
    <cellStyle name="Kop 1 2" xfId="4"/>
    <cellStyle name="Normaal 2" xfId="1"/>
    <cellStyle name="Standaard" xfId="0" builtinId="0" customBuiltin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erYear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Afbeelding 2" descr="In reepjes gesneden lamsribstuk in een braadpan" title="Januari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Afbeelding 20" descr="Verschillende specerijen in zes rechthoekige schaaltjes." title="Januari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kstvak 24" descr="Adres&#10;Postcode en plaats&#10;&#10;Telefoon&#10;FAX&#10;E-mail&#10;Web" title="Adresblok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Kringveld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Gekaramelliseerde sint-jakobsschelpen op een bedje van zachtgekookte regenboogsnijbiet. U kunt deze afbeelding wijzigen door met de rechtermuisknop op de afbeelding te klikken en vervolgens op Afbeelding wijzigen te klikken." title="Oktober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Schaal met verse regenboogsnijbiet. U kunt deze afbeelding wijzigen door met de rechtermuisknop op de afbeelding te klikken en vervolgens op Afbeelding wijzigen te klikken." title="Oktober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Twee kommen wortelsoep gegarneerd met een vleugje yoghurt en fijngehakte peterselie. U kunt deze afbeelding wijzigen door met de rechtermuisknop op de afbeelding te klikken en vervolgens op Afbeelding wijzigen te klikken." title="November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Bosje verse wortelen. U kunt deze afbeelding wijzigen door met de rechtermuisknop op de afbeelding te klikken en vervolgens op Afbeelding wijzigen te klikken." title="November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Blad met brownieparfait met daarbovenop verkruimelde brownies. U kunt deze afbeelding wijzigen door met de rechtermuisknop op de afbeelding te klikken en vervolgens op Afbeelding wijzigen te klikken." title="December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Stapel versgebakken brownies. U kunt deze afbeelding wijzigen door met de rechtermuisknop op de afbeelding te klikken en vervolgens op Afbeelding wijzigen te klikken." title="December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Afbeelding 1" descr="Stoofpot met verse groenten en vlees.  U kunt deze afbeelding wijzigen door met de rechtermuisknop op de afbeelding te klikken en vervolgens op Afbeelding wijzigen te klikken." title="Februari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Afbeelding 5" descr="Verse champignons.  U kunt deze afbeelding wijzigen door met de rechtermuisknop op de afbeelding te klikken en vervolgens op Afbeelding wijzigen te klikken." title="Februari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Verse tuinsalade met daarbovenop gesneden radijsjes en noten.  U kunt deze afbeelding wijzigen door met de rechtermuisknop op de afbeelding te klikken en vervolgens op Afbeelding wijzigen te klikken." title="Maart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Blad met verse radijsjes.  U kunt deze afbeelding wijzigen door met de rechtermuisknop op de afbeelding te klikken en vervolgens op Afbeelding wijzigen te klikken." title="Maart afbeelding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In punten gesneden aspergequiche.  U kunt deze afbeelding wijzigen door met de rechtermuisknop op de afbeelding te klikken en vervolgens op Afbeelding wijzigen te klikken." title="April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Verse asperges.  U kunt deze afbeelding wijzigen door met de rechtermuisknop op de afbeelding te klikken en vervolgens op Afbeelding wijzigen te klikken." title="April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Schaal met fruitcocktail. U kunt deze afbeelding wijzigen door met de rechtermuisknop op de afbeelding te klikken en vervolgens op Afbeelding wijzigen te klikken." title="Mei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Verse grapefruitschijfjes.  U kunt deze afbeelding wijzigen door met de rechtermuisknop op de afbeelding te klikken en vervolgens op Afbeelding wijzigen te klikken." title="Mei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Verse tuinsalade met groenten uit het veld. U kunt deze afbeelding wijzigen door met de rechtermuisknop op de afbeelding te klikken en vervolgens op Afbeelding wijzigen te klikken." title="Juni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Verse zongerijpte tomaten. U kunt deze afbeelding wijzigen door met de rechtermuisknop op de afbeelding te klikken en vervolgens op Afbeelding wijzigen te klikken." title="Juni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Watermeloenschaafijs met daarbovenop een schijfje limoen en peterselie. U kunt deze afbeelding wijzigen door met de rechtermuisknop op de afbeelding te klikken en vervolgens op Afbeelding wijzigen te klikken." title="Juli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Afbeelding 5" descr="Picknicktafel met een rij vers gesneden watermeloenschijven. U kunt deze afbeelding wijzigen door met de rechtermuisknop op de afbeelding te klikken en vervolgens op Afbeelding wijzigen te klikken." title="Juli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Geroosterde zalm en verse groenten op een ovaal bord." title="Augustus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Schaal met verse, gedeeltelijk geknakte sperziebonen. U kunt deze afbeelding wijzigen door met de rechtermuisknop op de afbeelding te klikken en vervolgens op Afbeelding wijzigen te klikken." title="Augustus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Afbeelding 1" descr="Bord met gekookte appelstukjes in een spiraalvorm. U kunt deze afbeelding wijzigen door met de rechtermuisknop op de afbeelding te klikken en vervolgens op Afbeelding wijzigen te klikken." title="September 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Afbeelding 5" descr="Schaal met verse appels. U kunt deze afbeelding wijzigen door met de rechtermuisknop op de afbeelding te klikken en vervolgens op Afbeelding wijzigen te klikken." title="September 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kstvak 7" descr="Adres&#10;Postcode en plaats&#10;&#10;Telefoon&#10;FAX&#10;E-mail&#10;Web" title="Adresblo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Uw adres hier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Postcode en plaats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5.77734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UPPER(TEXT(DATE(CalenderYear,1,1),"mmmm jjjj"))</f>
        <v>JANUARI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IF(DAY(JanSun1)=1,"",IF(AND(YEAR(JanSun1+1)=CalenderYear,MONTH(JanSun1+1)=1),JanSun1+1,""))</f>
        <v>43101</v>
      </c>
      <c r="C5" s="15">
        <f ca="1">IF(DAY(JanSun1)=1,"",IF(AND(YEAR(JanSun1+2)=CalenderYear,MONTH(JanSun1+2)=1),JanSun1+2,""))</f>
        <v>43102</v>
      </c>
      <c r="D5" s="15">
        <f ca="1">IF(DAY(JanSun1)=1,"",IF(AND(YEAR(JanSun1+3)=CalenderYear,MONTH(JanSun1+3)=1),JanSun1+3,""))</f>
        <v>43103</v>
      </c>
      <c r="E5" s="15">
        <f ca="1">IF(DAY(JanSun1)=1,"",IF(AND(YEAR(JanSun1+4)=CalenderYear,MONTH(JanSun1+4)=1),JanSun1+4,""))</f>
        <v>43104</v>
      </c>
      <c r="F5" s="15">
        <f ca="1">IF(DAY(JanSun1)=1,"",IF(AND(YEAR(JanSun1+5)=CalenderYear,MONTH(JanSun1+5)=1),JanSun1+5,""))</f>
        <v>43105</v>
      </c>
      <c r="G5" s="15">
        <f ca="1">IF(DAY(JanSun1)=1,"",IF(AND(YEAR(JanSun1+6)=CalenderYear,MONTH(JanSun1+6)=1),JanSun1+6,""))</f>
        <v>43106</v>
      </c>
      <c r="H5" s="15">
        <f ca="1">IF(DAY(JanSun1)=1,IF(AND(YEAR(JanSun1)=CalenderYear,MONTH(JanSun1)=1),JanSun1,""),IF(AND(YEAR(JanSun1+7)=CalenderYear,MONTH(JanSun1+7)=1),JanSun1+7,""))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IF(DAY(JanSun1)=1,IF(AND(YEAR(JanSun1+1)=CalenderYear,MONTH(JanSun1+1)=1),JanSun1+1,""),IF(AND(YEAR(JanSun1+8)=CalenderYear,MONTH(JanSun1+8)=1),JanSun1+8,""))</f>
        <v>43108</v>
      </c>
      <c r="C7" s="16">
        <f ca="1">IF(DAY(JanSun1)=1,IF(AND(YEAR(JanSun1+2)=CalenderYear,MONTH(JanSun1+2)=1),JanSun1+2,""),IF(AND(YEAR(JanSun1+9)=CalenderYear,MONTH(JanSun1+9)=1),JanSun1+9,""))</f>
        <v>43109</v>
      </c>
      <c r="D7" s="16">
        <f ca="1">IF(DAY(JanSun1)=1,IF(AND(YEAR(JanSun1+3)=CalenderYear,MONTH(JanSun1+3)=1),JanSun1+3,""),IF(AND(YEAR(JanSun1+10)=CalenderYear,MONTH(JanSun1+10)=1),JanSun1+10,""))</f>
        <v>43110</v>
      </c>
      <c r="E7" s="16">
        <f ca="1">IF(DAY(JanSun1)=1,IF(AND(YEAR(JanSun1+4)=CalenderYear,MONTH(JanSun1+4)=1),JanSun1+4,""),IF(AND(YEAR(JanSun1+11)=CalenderYear,MONTH(JanSun1+11)=1),JanSun1+11,""))</f>
        <v>43111</v>
      </c>
      <c r="F7" s="16">
        <f ca="1">IF(DAY(JanSun1)=1,IF(AND(YEAR(JanSun1+5)=CalenderYear,MONTH(JanSun1+5)=1),JanSun1+5,""),IF(AND(YEAR(JanSun1+12)=CalenderYear,MONTH(JanSun1+12)=1),JanSun1+12,""))</f>
        <v>43112</v>
      </c>
      <c r="G7" s="16">
        <f ca="1">IF(DAY(JanSun1)=1,IF(AND(YEAR(JanSun1+6)=CalenderYear,MONTH(JanSun1+6)=1),JanSun1+6,""),IF(AND(YEAR(JanSun1+13)=CalenderYear,MONTH(JanSun1+13)=1),JanSun1+13,""))</f>
        <v>43113</v>
      </c>
      <c r="H7" s="16">
        <f ca="1">IF(DAY(JanSun1)=1,IF(AND(YEAR(JanSun1+7)=CalenderYear,MONTH(JanSun1+7)=1),JanSun1+7,""),IF(AND(YEAR(JanSun1+14)=CalenderYear,MONTH(JanSun1+14)=1),JanSun1+14,""))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IF(DAY(JanSun1)=1,IF(AND(YEAR(JanSun1+8)=CalenderYear,MONTH(JanSun1+8)=1),JanSun1+8,""),IF(AND(YEAR(JanSun1+15)=CalenderYear,MONTH(JanSun1+15)=1),JanSun1+15,""))</f>
        <v>43115</v>
      </c>
      <c r="C9" s="17">
        <f ca="1">IF(DAY(JanSun1)=1,IF(AND(YEAR(JanSun1+9)=CalenderYear,MONTH(JanSun1+9)=1),JanSun1+9,""),IF(AND(YEAR(JanSun1+16)=CalenderYear,MONTH(JanSun1+16)=1),JanSun1+16,""))</f>
        <v>43116</v>
      </c>
      <c r="D9" s="17">
        <f ca="1">IF(DAY(JanSun1)=1,IF(AND(YEAR(JanSun1+10)=CalenderYear,MONTH(JanSun1+10)=1),JanSun1+10,""),IF(AND(YEAR(JanSun1+17)=CalenderYear,MONTH(JanSun1+17)=1),JanSun1+17,""))</f>
        <v>43117</v>
      </c>
      <c r="E9" s="17">
        <f ca="1">IF(DAY(JanSun1)=1,IF(AND(YEAR(JanSun1+11)=CalenderYear,MONTH(JanSun1+11)=1),JanSun1+11,""),IF(AND(YEAR(JanSun1+18)=CalenderYear,MONTH(JanSun1+18)=1),JanSun1+18,""))</f>
        <v>43118</v>
      </c>
      <c r="F9" s="17">
        <f ca="1">IF(DAY(JanSun1)=1,IF(AND(YEAR(JanSun1+12)=CalenderYear,MONTH(JanSun1+12)=1),JanSun1+12,""),IF(AND(YEAR(JanSun1+19)=CalenderYear,MONTH(JanSun1+19)=1),JanSun1+19,""))</f>
        <v>43119</v>
      </c>
      <c r="G9" s="17">
        <f ca="1">IF(DAY(JanSun1)=1,IF(AND(YEAR(JanSun1+13)=CalenderYear,MONTH(JanSun1+13)=1),JanSun1+13,""),IF(AND(YEAR(JanSun1+20)=CalenderYear,MONTH(JanSun1+20)=1),JanSun1+20,""))</f>
        <v>43120</v>
      </c>
      <c r="H9" s="17">
        <f ca="1">IF(DAY(JanSun1)=1,IF(AND(YEAR(JanSun1+14)=CalenderYear,MONTH(JanSun1+14)=1),JanSun1+14,""),IF(AND(YEAR(JanSun1+21)=CalenderYear,MONTH(JanSun1+21)=1),JanSun1+21,""))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IF(DAY(JanSun1)=1,IF(AND(YEAR(JanSun1+15)=CalenderYear,MONTH(JanSun1+15)=1),JanSun1+15,""),IF(AND(YEAR(JanSun1+22)=CalenderYear,MONTH(JanSun1+22)=1),JanSun1+22,""))</f>
        <v>43122</v>
      </c>
      <c r="C11" s="18">
        <f ca="1">IF(DAY(JanSun1)=1,IF(AND(YEAR(JanSun1+16)=CalenderYear,MONTH(JanSun1+16)=1),JanSun1+16,""),IF(AND(YEAR(JanSun1+23)=CalenderYear,MONTH(JanSun1+23)=1),JanSun1+23,""))</f>
        <v>43123</v>
      </c>
      <c r="D11" s="18">
        <f ca="1">IF(DAY(JanSun1)=1,IF(AND(YEAR(JanSun1+17)=CalenderYear,MONTH(JanSun1+17)=1),JanSun1+17,""),IF(AND(YEAR(JanSun1+24)=CalenderYear,MONTH(JanSun1+24)=1),JanSun1+24,""))</f>
        <v>43124</v>
      </c>
      <c r="E11" s="18">
        <f ca="1">IF(DAY(JanSun1)=1,IF(AND(YEAR(JanSun1+18)=CalenderYear,MONTH(JanSun1+18)=1),JanSun1+18,""),IF(AND(YEAR(JanSun1+25)=CalenderYear,MONTH(JanSun1+25)=1),JanSun1+25,""))</f>
        <v>43125</v>
      </c>
      <c r="F11" s="18">
        <f ca="1">IF(DAY(JanSun1)=1,IF(AND(YEAR(JanSun1+19)=CalenderYear,MONTH(JanSun1+19)=1),JanSun1+19,""),IF(AND(YEAR(JanSun1+26)=CalenderYear,MONTH(JanSun1+26)=1),JanSun1+26,""))</f>
        <v>43126</v>
      </c>
      <c r="G11" s="18">
        <f ca="1">IF(DAY(JanSun1)=1,IF(AND(YEAR(JanSun1+20)=CalenderYear,MONTH(JanSun1+20)=1),JanSun1+20,""),IF(AND(YEAR(JanSun1+27)=CalenderYear,MONTH(JanSun1+27)=1),JanSun1+27,""))</f>
        <v>43127</v>
      </c>
      <c r="H11" s="18">
        <f ca="1">IF(DAY(JanSun1)=1,IF(AND(YEAR(JanSun1+21)=CalenderYear,MONTH(JanSun1+21)=1),JanSun1+21,""),IF(AND(YEAR(JanSun1+28)=CalenderYear,MONTH(JanSun1+28)=1),JanSun1+28,""))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IF(DAY(JanSun1)=1,IF(AND(YEAR(JanSun1+22)=CalenderYear,MONTH(JanSun1+22)=1),JanSun1+22,""),IF(AND(YEAR(JanSun1+29)=CalenderYear,MONTH(JanSun1+29)=1),JanSun1+29,""))</f>
        <v>43129</v>
      </c>
      <c r="C13" s="17">
        <f ca="1">IF(DAY(JanSun1)=1,IF(AND(YEAR(JanSun1+23)=CalenderYear,MONTH(JanSun1+23)=1),JanSun1+23,""),IF(AND(YEAR(JanSun1+30)=CalenderYear,MONTH(JanSun1+30)=1),JanSun1+30,""))</f>
        <v>43130</v>
      </c>
      <c r="D13" s="17">
        <f ca="1">IF(DAY(JanSun1)=1,IF(AND(YEAR(JanSun1+24)=CalenderYear,MONTH(JanSun1+24)=1),JanSun1+24,""),IF(AND(YEAR(JanSun1+31)=CalenderYear,MONTH(JanSun1+31)=1),JanSun1+31,""))</f>
        <v>43131</v>
      </c>
      <c r="E13" s="17" t="str">
        <f ca="1">IF(DAY(JanSun1)=1,IF(AND(YEAR(JanSun1+25)=CalenderYear,MONTH(JanSun1+25)=1),JanSun1+25,""),IF(AND(YEAR(JanSun1+32)=CalenderYear,MONTH(JanSun1+32)=1),JanSun1+32,""))</f>
        <v/>
      </c>
      <c r="F13" s="17" t="str">
        <f ca="1">IF(DAY(JanSun1)=1,IF(AND(YEAR(JanSun1+26)=CalenderYear,MONTH(JanSun1+26)=1),JanSun1+26,""),IF(AND(YEAR(JanSun1+33)=CalenderYear,MONTH(JanSun1+33)=1),JanSun1+33,""))</f>
        <v/>
      </c>
      <c r="G13" s="17" t="str">
        <f ca="1">IF(DAY(JanSun1)=1,IF(AND(YEAR(JanSun1+27)=CalenderYear,MONTH(JanSun1+27)=1),JanSun1+27,""),IF(AND(YEAR(JanSun1+34)=CalenderYear,MONTH(JanSun1+34)=1),JanSun1+34,""))</f>
        <v/>
      </c>
      <c r="H13" s="17" t="str">
        <f ca="1">IF(DAY(JanSun1)=1,IF(AND(YEAR(JanSun1+28)=CalenderYear,MONTH(JanSun1+28)=1),JanSun1+28,""),IF(AND(YEAR(JanSun1+35)=CalenderYear,MONTH(JanSun1+35)=1),JanSun1+35,""))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IF(DAY(JanSun1)=1,IF(AND(YEAR(JanSun1+29)=CalenderYear,MONTH(JanSun1+29)=1),JanSun1+29,""),IF(AND(YEAR(JanSun1+36)=CalenderYear,MONTH(JanSun1+36)=1),JanSun1+36,""))</f>
        <v/>
      </c>
      <c r="C15" s="19" t="str">
        <f ca="1">IF(DAY(JanSun1)=1,IF(AND(YEAR(JanSun1+30)=CalenderYear,MONTH(JanSun1+30)=1),JanSun1+30,""),IF(AND(YEAR(JanSun1+37)=CalenderYear,MONTH(JanSun1+37)=1),JanSun1+37,""))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Kringveld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1333500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UPPER(TEXT(DATE(CalenderYear,10,1),"mmmm jjjj"))</f>
        <v>OKTOBER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IF(DAY(OctSun1)=1,"",IF(AND(YEAR(OctSun1+1)=CalenderYear,MONTH(OctSun1+1)=10),OctSun1+1,""))</f>
        <v>43374</v>
      </c>
      <c r="C5" s="15">
        <f ca="1">IF(DAY(OctSun1)=1,"",IF(AND(YEAR(OctSun1+2)=CalenderYear,MONTH(OctSun1+2)=10),OctSun1+2,""))</f>
        <v>43375</v>
      </c>
      <c r="D5" s="15">
        <f ca="1">IF(DAY(OctSun1)=1,"",IF(AND(YEAR(OctSun1+3)=CalenderYear,MONTH(OctSun1+3)=10),OctSun1+3,""))</f>
        <v>43376</v>
      </c>
      <c r="E5" s="15">
        <f ca="1">IF(DAY(OctSun1)=1,"",IF(AND(YEAR(OctSun1+4)=CalenderYear,MONTH(OctSun1+4)=10),OctSun1+4,""))</f>
        <v>43377</v>
      </c>
      <c r="F5" s="15">
        <f ca="1">IF(DAY(OctSun1)=1,"",IF(AND(YEAR(OctSun1+5)=CalenderYear,MONTH(OctSun1+5)=10),OctSun1+5,""))</f>
        <v>43378</v>
      </c>
      <c r="G5" s="15">
        <f ca="1">IF(DAY(OctSun1)=1,"",IF(AND(YEAR(OctSun1+6)=CalenderYear,MONTH(OctSun1+6)=10),OctSun1+6,""))</f>
        <v>43379</v>
      </c>
      <c r="H5" s="15">
        <f ca="1">IF(DAY(OctSun1)=1,IF(AND(YEAR(OctSun1)=CalenderYear,MONTH(OctSun1)=10),OctSun1,""),IF(AND(YEAR(OctSun1+7)=CalenderYear,MONTH(OctSun1+7)=10),OctSun1+7,""))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IF(DAY(OctSun1)=1,IF(AND(YEAR(OctSun1+1)=CalenderYear,MONTH(OctSun1+1)=10),OctSun1+1,""),IF(AND(YEAR(OctSun1+8)=CalenderYear,MONTH(OctSun1+8)=10),OctSun1+8,""))</f>
        <v>43381</v>
      </c>
      <c r="C7" s="16">
        <f ca="1">IF(DAY(OctSun1)=1,IF(AND(YEAR(OctSun1+2)=CalenderYear,MONTH(OctSun1+2)=10),OctSun1+2,""),IF(AND(YEAR(OctSun1+9)=CalenderYear,MONTH(OctSun1+9)=10),OctSun1+9,""))</f>
        <v>43382</v>
      </c>
      <c r="D7" s="16">
        <f ca="1">IF(DAY(OctSun1)=1,IF(AND(YEAR(OctSun1+3)=CalenderYear,MONTH(OctSun1+3)=10),OctSun1+3,""),IF(AND(YEAR(OctSun1+10)=CalenderYear,MONTH(OctSun1+10)=10),OctSun1+10,""))</f>
        <v>43383</v>
      </c>
      <c r="E7" s="16">
        <f ca="1">IF(DAY(OctSun1)=1,IF(AND(YEAR(OctSun1+4)=CalenderYear,MONTH(OctSun1+4)=10),OctSun1+4,""),IF(AND(YEAR(OctSun1+11)=CalenderYear,MONTH(OctSun1+11)=10),OctSun1+11,""))</f>
        <v>43384</v>
      </c>
      <c r="F7" s="16">
        <f ca="1">IF(DAY(OctSun1)=1,IF(AND(YEAR(OctSun1+5)=CalenderYear,MONTH(OctSun1+5)=10),OctSun1+5,""),IF(AND(YEAR(OctSun1+12)=CalenderYear,MONTH(OctSun1+12)=10),OctSun1+12,""))</f>
        <v>43385</v>
      </c>
      <c r="G7" s="16">
        <f ca="1">IF(DAY(OctSun1)=1,IF(AND(YEAR(OctSun1+6)=CalenderYear,MONTH(OctSun1+6)=10),OctSun1+6,""),IF(AND(YEAR(OctSun1+13)=CalenderYear,MONTH(OctSun1+13)=10),OctSun1+13,""))</f>
        <v>43386</v>
      </c>
      <c r="H7" s="16">
        <f ca="1">IF(DAY(OctSun1)=1,IF(AND(YEAR(OctSun1+7)=CalenderYear,MONTH(OctSun1+7)=10),OctSun1+7,""),IF(AND(YEAR(OctSun1+14)=CalenderYear,MONTH(OctSun1+14)=10),OctSun1+14,""))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IF(DAY(OctSun1)=1,IF(AND(YEAR(OctSun1+8)=CalenderYear,MONTH(OctSun1+8)=10),OctSun1+8,""),IF(AND(YEAR(OctSun1+15)=CalenderYear,MONTH(OctSun1+15)=10),OctSun1+15,""))</f>
        <v>43388</v>
      </c>
      <c r="C9" s="17">
        <f ca="1">IF(DAY(OctSun1)=1,IF(AND(YEAR(OctSun1+9)=CalenderYear,MONTH(OctSun1+9)=10),OctSun1+9,""),IF(AND(YEAR(OctSun1+16)=CalenderYear,MONTH(OctSun1+16)=10),OctSun1+16,""))</f>
        <v>43389</v>
      </c>
      <c r="D9" s="17">
        <f ca="1">IF(DAY(OctSun1)=1,IF(AND(YEAR(OctSun1+10)=CalenderYear,MONTH(OctSun1+10)=10),OctSun1+10,""),IF(AND(YEAR(OctSun1+17)=CalenderYear,MONTH(OctSun1+17)=10),OctSun1+17,""))</f>
        <v>43390</v>
      </c>
      <c r="E9" s="17">
        <f ca="1">IF(DAY(OctSun1)=1,IF(AND(YEAR(OctSun1+11)=CalenderYear,MONTH(OctSun1+11)=10),OctSun1+11,""),IF(AND(YEAR(OctSun1+18)=CalenderYear,MONTH(OctSun1+18)=10),OctSun1+18,""))</f>
        <v>43391</v>
      </c>
      <c r="F9" s="17">
        <f ca="1">IF(DAY(OctSun1)=1,IF(AND(YEAR(OctSun1+12)=CalenderYear,MONTH(OctSun1+12)=10),OctSun1+12,""),IF(AND(YEAR(OctSun1+19)=CalenderYear,MONTH(OctSun1+19)=10),OctSun1+19,""))</f>
        <v>43392</v>
      </c>
      <c r="G9" s="17">
        <f ca="1">IF(DAY(OctSun1)=1,IF(AND(YEAR(OctSun1+13)=CalenderYear,MONTH(OctSun1+13)=10),OctSun1+13,""),IF(AND(YEAR(OctSun1+20)=CalenderYear,MONTH(OctSun1+20)=10),OctSun1+20,""))</f>
        <v>43393</v>
      </c>
      <c r="H9" s="17">
        <f ca="1">IF(DAY(OctSun1)=1,IF(AND(YEAR(OctSun1+14)=CalenderYear,MONTH(OctSun1+14)=10),OctSun1+14,""),IF(AND(YEAR(OctSun1+21)=CalenderYear,MONTH(OctSun1+21)=10),OctSun1+21,""))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IF(DAY(OctSun1)=1,IF(AND(YEAR(OctSun1+15)=CalenderYear,MONTH(OctSun1+15)=10),OctSun1+15,""),IF(AND(YEAR(OctSun1+22)=CalenderYear,MONTH(OctSun1+22)=10),OctSun1+22,""))</f>
        <v>43395</v>
      </c>
      <c r="C11" s="18">
        <f ca="1">IF(DAY(OctSun1)=1,IF(AND(YEAR(OctSun1+16)=CalenderYear,MONTH(OctSun1+16)=10),OctSun1+16,""),IF(AND(YEAR(OctSun1+23)=CalenderYear,MONTH(OctSun1+23)=10),OctSun1+23,""))</f>
        <v>43396</v>
      </c>
      <c r="D11" s="18">
        <f ca="1">IF(DAY(OctSun1)=1,IF(AND(YEAR(OctSun1+17)=CalenderYear,MONTH(OctSun1+17)=10),OctSun1+17,""),IF(AND(YEAR(OctSun1+24)=CalenderYear,MONTH(OctSun1+24)=10),OctSun1+24,""))</f>
        <v>43397</v>
      </c>
      <c r="E11" s="18">
        <f ca="1">IF(DAY(OctSun1)=1,IF(AND(YEAR(OctSun1+18)=CalenderYear,MONTH(OctSun1+18)=10),OctSun1+18,""),IF(AND(YEAR(OctSun1+25)=CalenderYear,MONTH(OctSun1+25)=10),OctSun1+25,""))</f>
        <v>43398</v>
      </c>
      <c r="F11" s="18">
        <f ca="1">IF(DAY(OctSun1)=1,IF(AND(YEAR(OctSun1+19)=CalenderYear,MONTH(OctSun1+19)=10),OctSun1+19,""),IF(AND(YEAR(OctSun1+26)=CalenderYear,MONTH(OctSun1+26)=10),OctSun1+26,""))</f>
        <v>43399</v>
      </c>
      <c r="G11" s="18">
        <f ca="1">IF(DAY(OctSun1)=1,IF(AND(YEAR(OctSun1+20)=CalenderYear,MONTH(OctSun1+20)=10),OctSun1+20,""),IF(AND(YEAR(OctSun1+27)=CalenderYear,MONTH(OctSun1+27)=10),OctSun1+27,""))</f>
        <v>43400</v>
      </c>
      <c r="H11" s="18">
        <f ca="1">IF(DAY(OctSun1)=1,IF(AND(YEAR(OctSun1+21)=CalenderYear,MONTH(OctSun1+21)=10),OctSun1+21,""),IF(AND(YEAR(OctSun1+28)=CalenderYear,MONTH(OctSun1+28)=10),OctSun1+28,""))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IF(DAY(OctSun1)=1,IF(AND(YEAR(OctSun1+22)=CalenderYear,MONTH(OctSun1+22)=10),OctSun1+22,""),IF(AND(YEAR(OctSun1+29)=CalenderYear,MONTH(OctSun1+29)=10),OctSun1+29,""))</f>
        <v>43402</v>
      </c>
      <c r="C13" s="17">
        <f ca="1">IF(DAY(OctSun1)=1,IF(AND(YEAR(OctSun1+23)=CalenderYear,MONTH(OctSun1+23)=10),OctSun1+23,""),IF(AND(YEAR(OctSun1+30)=CalenderYear,MONTH(OctSun1+30)=10),OctSun1+30,""))</f>
        <v>43403</v>
      </c>
      <c r="D13" s="17">
        <f ca="1">IF(DAY(OctSun1)=1,IF(AND(YEAR(OctSun1+24)=CalenderYear,MONTH(OctSun1+24)=10),OctSun1+24,""),IF(AND(YEAR(OctSun1+31)=CalenderYear,MONTH(OctSun1+31)=10),OctSun1+31,""))</f>
        <v>43404</v>
      </c>
      <c r="E13" s="17" t="str">
        <f ca="1">IF(DAY(OctSun1)=1,IF(AND(YEAR(OctSun1+25)=CalenderYear,MONTH(OctSun1+25)=10),OctSun1+25,""),IF(AND(YEAR(OctSun1+32)=CalenderYear,MONTH(OctSun1+32)=10),OctSun1+32,""))</f>
        <v/>
      </c>
      <c r="F13" s="17" t="str">
        <f ca="1">IF(DAY(OctSun1)=1,IF(AND(YEAR(OctSun1+26)=CalenderYear,MONTH(OctSun1+26)=10),OctSun1+26,""),IF(AND(YEAR(OctSun1+33)=CalenderYear,MONTH(OctSun1+33)=10),OctSun1+33,""))</f>
        <v/>
      </c>
      <c r="G13" s="17" t="str">
        <f ca="1">IF(DAY(OctSun1)=1,IF(AND(YEAR(OctSun1+27)=CalenderYear,MONTH(OctSun1+27)=10),OctSun1+27,""),IF(AND(YEAR(OctSun1+34)=CalenderYear,MONTH(OctSun1+34)=10),OctSun1+34,""))</f>
        <v/>
      </c>
      <c r="H13" s="17" t="str">
        <f ca="1">IF(DAY(OctSun1)=1,IF(AND(YEAR(OctSun1+28)=CalenderYear,MONTH(OctSun1+28)=10),OctSun1+28,""),IF(AND(YEAR(OctSun1+35)=CalenderYear,MONTH(OctSun1+35)=10),OctSun1+35,""))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IF(DAY(OctSun1)=1,IF(AND(YEAR(OctSun1+29)=CalenderYear,MONTH(OctSun1+29)=10),OctSun1+29,""),IF(AND(YEAR(OctSun1+36)=CalenderYear,MONTH(OctSun1+36)=10),OctSun1+36,""))</f>
        <v/>
      </c>
      <c r="C15" s="19" t="str">
        <f ca="1">IF(DAY(OctSun1)=1,IF(AND(YEAR(OctSun1+30)=CalenderYear,MONTH(OctSun1+30)=10),OctSun1+30,""),IF(AND(YEAR(OctSun1+37)=CalenderYear,MONTH(OctSun1+37)=10),OctSun1+37,""))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UPPER(TEXT(DATE(CalenderYear,11,1),"mmmm jjjj"))</f>
        <v>NOVEMBER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IF(DAY(NovSun1)=1,"",IF(AND(YEAR(NovSun1+1)=CalenderYear,MONTH(NovSun1+1)=11),NovSun1+1,""))</f>
        <v/>
      </c>
      <c r="C5" s="15" t="str">
        <f ca="1">IF(DAY(NovSun1)=1,"",IF(AND(YEAR(NovSun1+2)=CalenderYear,MONTH(NovSun1+2)=11),NovSun1+2,""))</f>
        <v/>
      </c>
      <c r="D5" s="15" t="str">
        <f ca="1">IF(DAY(NovSun1)=1,"",IF(AND(YEAR(NovSun1+3)=CalenderYear,MONTH(NovSun1+3)=11),NovSun1+3,""))</f>
        <v/>
      </c>
      <c r="E5" s="15">
        <f ca="1">IF(DAY(NovSun1)=1,"",IF(AND(YEAR(NovSun1+4)=CalenderYear,MONTH(NovSun1+4)=11),NovSun1+4,""))</f>
        <v>43405</v>
      </c>
      <c r="F5" s="15">
        <f ca="1">IF(DAY(NovSun1)=1,"",IF(AND(YEAR(NovSun1+5)=CalenderYear,MONTH(NovSun1+5)=11),NovSun1+5,""))</f>
        <v>43406</v>
      </c>
      <c r="G5" s="15">
        <f ca="1">IF(DAY(NovSun1)=1,"",IF(AND(YEAR(NovSun1+6)=CalenderYear,MONTH(NovSun1+6)=11),NovSun1+6,""))</f>
        <v>43407</v>
      </c>
      <c r="H5" s="15">
        <f ca="1">IF(DAY(NovSun1)=1,IF(AND(YEAR(NovSun1)=CalenderYear,MONTH(NovSun1)=11),NovSun1,""),IF(AND(YEAR(NovSun1+7)=CalenderYear,MONTH(NovSun1+7)=11),NovSun1+7,""))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IF(DAY(NovSun1)=1,IF(AND(YEAR(NovSun1+1)=CalenderYear,MONTH(NovSun1+1)=11),NovSun1+1,""),IF(AND(YEAR(NovSun1+8)=CalenderYear,MONTH(NovSun1+8)=11),NovSun1+8,""))</f>
        <v>43409</v>
      </c>
      <c r="C7" s="16">
        <f ca="1">IF(DAY(NovSun1)=1,IF(AND(YEAR(NovSun1+2)=CalenderYear,MONTH(NovSun1+2)=11),NovSun1+2,""),IF(AND(YEAR(NovSun1+9)=CalenderYear,MONTH(NovSun1+9)=11),NovSun1+9,""))</f>
        <v>43410</v>
      </c>
      <c r="D7" s="16">
        <f ca="1">IF(DAY(NovSun1)=1,IF(AND(YEAR(NovSun1+3)=CalenderYear,MONTH(NovSun1+3)=11),NovSun1+3,""),IF(AND(YEAR(NovSun1+10)=CalenderYear,MONTH(NovSun1+10)=11),NovSun1+10,""))</f>
        <v>43411</v>
      </c>
      <c r="E7" s="16">
        <f ca="1">IF(DAY(NovSun1)=1,IF(AND(YEAR(NovSun1+4)=CalenderYear,MONTH(NovSun1+4)=11),NovSun1+4,""),IF(AND(YEAR(NovSun1+11)=CalenderYear,MONTH(NovSun1+11)=11),NovSun1+11,""))</f>
        <v>43412</v>
      </c>
      <c r="F7" s="16">
        <f ca="1">IF(DAY(NovSun1)=1,IF(AND(YEAR(NovSun1+5)=CalenderYear,MONTH(NovSun1+5)=11),NovSun1+5,""),IF(AND(YEAR(NovSun1+12)=CalenderYear,MONTH(NovSun1+12)=11),NovSun1+12,""))</f>
        <v>43413</v>
      </c>
      <c r="G7" s="16">
        <f ca="1">IF(DAY(NovSun1)=1,IF(AND(YEAR(NovSun1+6)=CalenderYear,MONTH(NovSun1+6)=11),NovSun1+6,""),IF(AND(YEAR(NovSun1+13)=CalenderYear,MONTH(NovSun1+13)=11),NovSun1+13,""))</f>
        <v>43414</v>
      </c>
      <c r="H7" s="16">
        <f ca="1">IF(DAY(NovSun1)=1,IF(AND(YEAR(NovSun1+7)=CalenderYear,MONTH(NovSun1+7)=11),NovSun1+7,""),IF(AND(YEAR(NovSun1+14)=CalenderYear,MONTH(NovSun1+14)=11),NovSun1+14,""))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IF(DAY(NovSun1)=1,IF(AND(YEAR(NovSun1+8)=CalenderYear,MONTH(NovSun1+8)=11),NovSun1+8,""),IF(AND(YEAR(NovSun1+15)=CalenderYear,MONTH(NovSun1+15)=11),NovSun1+15,""))</f>
        <v>43416</v>
      </c>
      <c r="C9" s="17">
        <f ca="1">IF(DAY(NovSun1)=1,IF(AND(YEAR(NovSun1+9)=CalenderYear,MONTH(NovSun1+9)=11),NovSun1+9,""),IF(AND(YEAR(NovSun1+16)=CalenderYear,MONTH(NovSun1+16)=11),NovSun1+16,""))</f>
        <v>43417</v>
      </c>
      <c r="D9" s="17">
        <f ca="1">IF(DAY(NovSun1)=1,IF(AND(YEAR(NovSun1+10)=CalenderYear,MONTH(NovSun1+10)=11),NovSun1+10,""),IF(AND(YEAR(NovSun1+17)=CalenderYear,MONTH(NovSun1+17)=11),NovSun1+17,""))</f>
        <v>43418</v>
      </c>
      <c r="E9" s="17">
        <f ca="1">IF(DAY(NovSun1)=1,IF(AND(YEAR(NovSun1+11)=CalenderYear,MONTH(NovSun1+11)=11),NovSun1+11,""),IF(AND(YEAR(NovSun1+18)=CalenderYear,MONTH(NovSun1+18)=11),NovSun1+18,""))</f>
        <v>43419</v>
      </c>
      <c r="F9" s="17">
        <f ca="1">IF(DAY(NovSun1)=1,IF(AND(YEAR(NovSun1+12)=CalenderYear,MONTH(NovSun1+12)=11),NovSun1+12,""),IF(AND(YEAR(NovSun1+19)=CalenderYear,MONTH(NovSun1+19)=11),NovSun1+19,""))</f>
        <v>43420</v>
      </c>
      <c r="G9" s="17">
        <f ca="1">IF(DAY(NovSun1)=1,IF(AND(YEAR(NovSun1+13)=CalenderYear,MONTH(NovSun1+13)=11),NovSun1+13,""),IF(AND(YEAR(NovSun1+20)=CalenderYear,MONTH(NovSun1+20)=11),NovSun1+20,""))</f>
        <v>43421</v>
      </c>
      <c r="H9" s="17">
        <f ca="1">IF(DAY(NovSun1)=1,IF(AND(YEAR(NovSun1+14)=CalenderYear,MONTH(NovSun1+14)=11),NovSun1+14,""),IF(AND(YEAR(NovSun1+21)=CalenderYear,MONTH(NovSun1+21)=11),NovSun1+21,""))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IF(DAY(NovSun1)=1,IF(AND(YEAR(NovSun1+15)=CalenderYear,MONTH(NovSun1+15)=11),NovSun1+15,""),IF(AND(YEAR(NovSun1+22)=CalenderYear,MONTH(NovSun1+22)=11),NovSun1+22,""))</f>
        <v>43423</v>
      </c>
      <c r="C11" s="18">
        <f ca="1">IF(DAY(NovSun1)=1,IF(AND(YEAR(NovSun1+16)=CalenderYear,MONTH(NovSun1+16)=11),NovSun1+16,""),IF(AND(YEAR(NovSun1+23)=CalenderYear,MONTH(NovSun1+23)=11),NovSun1+23,""))</f>
        <v>43424</v>
      </c>
      <c r="D11" s="18">
        <f ca="1">IF(DAY(NovSun1)=1,IF(AND(YEAR(NovSun1+17)=CalenderYear,MONTH(NovSun1+17)=11),NovSun1+17,""),IF(AND(YEAR(NovSun1+24)=CalenderYear,MONTH(NovSun1+24)=11),NovSun1+24,""))</f>
        <v>43425</v>
      </c>
      <c r="E11" s="18">
        <f ca="1">IF(DAY(NovSun1)=1,IF(AND(YEAR(NovSun1+18)=CalenderYear,MONTH(NovSun1+18)=11),NovSun1+18,""),IF(AND(YEAR(NovSun1+25)=CalenderYear,MONTH(NovSun1+25)=11),NovSun1+25,""))</f>
        <v>43426</v>
      </c>
      <c r="F11" s="18">
        <f ca="1">IF(DAY(NovSun1)=1,IF(AND(YEAR(NovSun1+19)=CalenderYear,MONTH(NovSun1+19)=11),NovSun1+19,""),IF(AND(YEAR(NovSun1+26)=CalenderYear,MONTH(NovSun1+26)=11),NovSun1+26,""))</f>
        <v>43427</v>
      </c>
      <c r="G11" s="18">
        <f ca="1">IF(DAY(NovSun1)=1,IF(AND(YEAR(NovSun1+20)=CalenderYear,MONTH(NovSun1+20)=11),NovSun1+20,""),IF(AND(YEAR(NovSun1+27)=CalenderYear,MONTH(NovSun1+27)=11),NovSun1+27,""))</f>
        <v>43428</v>
      </c>
      <c r="H11" s="18">
        <f ca="1">IF(DAY(NovSun1)=1,IF(AND(YEAR(NovSun1+21)=CalenderYear,MONTH(NovSun1+21)=11),NovSun1+21,""),IF(AND(YEAR(NovSun1+28)=CalenderYear,MONTH(NovSun1+28)=11),NovSun1+28,""))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IF(DAY(NovSun1)=1,IF(AND(YEAR(NovSun1+22)=CalenderYear,MONTH(NovSun1+22)=11),NovSun1+22,""),IF(AND(YEAR(NovSun1+29)=CalenderYear,MONTH(NovSun1+29)=11),NovSun1+29,""))</f>
        <v>43430</v>
      </c>
      <c r="C13" s="17">
        <f ca="1">IF(DAY(NovSun1)=1,IF(AND(YEAR(NovSun1+23)=CalenderYear,MONTH(NovSun1+23)=11),NovSun1+23,""),IF(AND(YEAR(NovSun1+30)=CalenderYear,MONTH(NovSun1+30)=11),NovSun1+30,""))</f>
        <v>43431</v>
      </c>
      <c r="D13" s="17">
        <f ca="1">IF(DAY(NovSun1)=1,IF(AND(YEAR(NovSun1+24)=CalenderYear,MONTH(NovSun1+24)=11),NovSun1+24,""),IF(AND(YEAR(NovSun1+31)=CalenderYear,MONTH(NovSun1+31)=11),NovSun1+31,""))</f>
        <v>43432</v>
      </c>
      <c r="E13" s="17">
        <f ca="1">IF(DAY(NovSun1)=1,IF(AND(YEAR(NovSun1+25)=CalenderYear,MONTH(NovSun1+25)=11),NovSun1+25,""),IF(AND(YEAR(NovSun1+32)=CalenderYear,MONTH(NovSun1+32)=11),NovSun1+32,""))</f>
        <v>43433</v>
      </c>
      <c r="F13" s="17">
        <f ca="1">IF(DAY(NovSun1)=1,IF(AND(YEAR(NovSun1+26)=CalenderYear,MONTH(NovSun1+26)=11),NovSun1+26,""),IF(AND(YEAR(NovSun1+33)=CalenderYear,MONTH(NovSun1+33)=11),NovSun1+33,""))</f>
        <v>43434</v>
      </c>
      <c r="G13" s="17" t="str">
        <f ca="1">IF(DAY(NovSun1)=1,IF(AND(YEAR(NovSun1+27)=CalenderYear,MONTH(NovSun1+27)=11),NovSun1+27,""),IF(AND(YEAR(NovSun1+34)=CalenderYear,MONTH(NovSun1+34)=11),NovSun1+34,""))</f>
        <v/>
      </c>
      <c r="H13" s="17" t="str">
        <f ca="1">IF(DAY(NovSun1)=1,IF(AND(YEAR(NovSun1+28)=CalenderYear,MONTH(NovSun1+28)=11),NovSun1+28,""),IF(AND(YEAR(NovSun1+35)=CalenderYear,MONTH(NovSun1+35)=11),NovSun1+35,""))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IF(DAY(NovSun1)=1,IF(AND(YEAR(NovSun1+29)=CalenderYear,MONTH(NovSun1+29)=11),NovSun1+29,""),IF(AND(YEAR(NovSun1+36)=CalenderYear,MONTH(NovSun1+36)=11),NovSun1+36,""))</f>
        <v/>
      </c>
      <c r="C15" s="19" t="str">
        <f ca="1">IF(DAY(NovSun1)=1,IF(AND(YEAR(NovSun1+30)=CalenderYear,MONTH(NovSun1+30)=11),NovSun1+30,""),IF(AND(YEAR(NovSun1+37)=CalenderYear,MONTH(NovSun1+37)=11),NovSun1+37,""))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UPPER(TEXT(DATE(CalenderYear,12,1),"mmmm jjjj"))</f>
        <v>DECEMBER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IF(DAY(DecSun1)=1,"",IF(AND(YEAR(DecSun1+1)=CalenderYear,MONTH(DecSun1+1)=12),DecSun1+1,""))</f>
        <v/>
      </c>
      <c r="C5" s="15" t="str">
        <f ca="1">IF(DAY(DecSun1)=1,"",IF(AND(YEAR(DecSun1+2)=CalenderYear,MONTH(DecSun1+2)=12),DecSun1+2,""))</f>
        <v/>
      </c>
      <c r="D5" s="15" t="str">
        <f ca="1">IF(DAY(DecSun1)=1,"",IF(AND(YEAR(DecSun1+3)=CalenderYear,MONTH(DecSun1+3)=12),DecSun1+3,""))</f>
        <v/>
      </c>
      <c r="E5" s="15" t="str">
        <f ca="1">IF(DAY(DecSun1)=1,"",IF(AND(YEAR(DecSun1+4)=CalenderYear,MONTH(DecSun1+4)=12),DecSun1+4,""))</f>
        <v/>
      </c>
      <c r="F5" s="15" t="str">
        <f ca="1">IF(DAY(DecSun1)=1,"",IF(AND(YEAR(DecSun1+5)=CalenderYear,MONTH(DecSun1+5)=12),DecSun1+5,""))</f>
        <v/>
      </c>
      <c r="G5" s="15">
        <f ca="1">IF(DAY(DecSun1)=1,"",IF(AND(YEAR(DecSun1+6)=CalenderYear,MONTH(DecSun1+6)=12),DecSun1+6,""))</f>
        <v>43435</v>
      </c>
      <c r="H5" s="15">
        <f ca="1">IF(DAY(DecSun1)=1,IF(AND(YEAR(DecSun1)=CalenderYear,MONTH(DecSun1)=12),DecSun1,""),IF(AND(YEAR(DecSun1+7)=CalenderYear,MONTH(DecSun1+7)=12),DecSun1+7,""))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IF(DAY(DecSun1)=1,IF(AND(YEAR(DecSun1+1)=CalenderYear,MONTH(DecSun1+1)=12),DecSun1+1,""),IF(AND(YEAR(DecSun1+8)=CalenderYear,MONTH(DecSun1+8)=12),DecSun1+8,""))</f>
        <v>43437</v>
      </c>
      <c r="C7" s="16">
        <f ca="1">IF(DAY(DecSun1)=1,IF(AND(YEAR(DecSun1+2)=CalenderYear,MONTH(DecSun1+2)=12),DecSun1+2,""),IF(AND(YEAR(DecSun1+9)=CalenderYear,MONTH(DecSun1+9)=12),DecSun1+9,""))</f>
        <v>43438</v>
      </c>
      <c r="D7" s="16">
        <f ca="1">IF(DAY(DecSun1)=1,IF(AND(YEAR(DecSun1+3)=CalenderYear,MONTH(DecSun1+3)=12),DecSun1+3,""),IF(AND(YEAR(DecSun1+10)=CalenderYear,MONTH(DecSun1+10)=12),DecSun1+10,""))</f>
        <v>43439</v>
      </c>
      <c r="E7" s="16">
        <f ca="1">IF(DAY(DecSun1)=1,IF(AND(YEAR(DecSun1+4)=CalenderYear,MONTH(DecSun1+4)=12),DecSun1+4,""),IF(AND(YEAR(DecSun1+11)=CalenderYear,MONTH(DecSun1+11)=12),DecSun1+11,""))</f>
        <v>43440</v>
      </c>
      <c r="F7" s="16">
        <f ca="1">IF(DAY(DecSun1)=1,IF(AND(YEAR(DecSun1+5)=CalenderYear,MONTH(DecSun1+5)=12),DecSun1+5,""),IF(AND(YEAR(DecSun1+12)=CalenderYear,MONTH(DecSun1+12)=12),DecSun1+12,""))</f>
        <v>43441</v>
      </c>
      <c r="G7" s="16">
        <f ca="1">IF(DAY(DecSun1)=1,IF(AND(YEAR(DecSun1+6)=CalenderYear,MONTH(DecSun1+6)=12),DecSun1+6,""),IF(AND(YEAR(DecSun1+13)=CalenderYear,MONTH(DecSun1+13)=12),DecSun1+13,""))</f>
        <v>43442</v>
      </c>
      <c r="H7" s="16">
        <f ca="1">IF(DAY(DecSun1)=1,IF(AND(YEAR(DecSun1+7)=CalenderYear,MONTH(DecSun1+7)=12),DecSun1+7,""),IF(AND(YEAR(DecSun1+14)=CalenderYear,MONTH(DecSun1+14)=12),DecSun1+14,""))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IF(DAY(DecSun1)=1,IF(AND(YEAR(DecSun1+8)=CalenderYear,MONTH(DecSun1+8)=12),DecSun1+8,""),IF(AND(YEAR(DecSun1+15)=CalenderYear,MONTH(DecSun1+15)=12),DecSun1+15,""))</f>
        <v>43444</v>
      </c>
      <c r="C9" s="17">
        <f ca="1">IF(DAY(DecSun1)=1,IF(AND(YEAR(DecSun1+9)=CalenderYear,MONTH(DecSun1+9)=12),DecSun1+9,""),IF(AND(YEAR(DecSun1+16)=CalenderYear,MONTH(DecSun1+16)=12),DecSun1+16,""))</f>
        <v>43445</v>
      </c>
      <c r="D9" s="17">
        <f ca="1">IF(DAY(DecSun1)=1,IF(AND(YEAR(DecSun1+10)=CalenderYear,MONTH(DecSun1+10)=12),DecSun1+10,""),IF(AND(YEAR(DecSun1+17)=CalenderYear,MONTH(DecSun1+17)=12),DecSun1+17,""))</f>
        <v>43446</v>
      </c>
      <c r="E9" s="17">
        <f ca="1">IF(DAY(DecSun1)=1,IF(AND(YEAR(DecSun1+11)=CalenderYear,MONTH(DecSun1+11)=12),DecSun1+11,""),IF(AND(YEAR(DecSun1+18)=CalenderYear,MONTH(DecSun1+18)=12),DecSun1+18,""))</f>
        <v>43447</v>
      </c>
      <c r="F9" s="17">
        <f ca="1">IF(DAY(DecSun1)=1,IF(AND(YEAR(DecSun1+12)=CalenderYear,MONTH(DecSun1+12)=12),DecSun1+12,""),IF(AND(YEAR(DecSun1+19)=CalenderYear,MONTH(DecSun1+19)=12),DecSun1+19,""))</f>
        <v>43448</v>
      </c>
      <c r="G9" s="17">
        <f ca="1">IF(DAY(DecSun1)=1,IF(AND(YEAR(DecSun1+13)=CalenderYear,MONTH(DecSun1+13)=12),DecSun1+13,""),IF(AND(YEAR(DecSun1+20)=CalenderYear,MONTH(DecSun1+20)=12),DecSun1+20,""))</f>
        <v>43449</v>
      </c>
      <c r="H9" s="17">
        <f ca="1">IF(DAY(DecSun1)=1,IF(AND(YEAR(DecSun1+14)=CalenderYear,MONTH(DecSun1+14)=12),DecSun1+14,""),IF(AND(YEAR(DecSun1+21)=CalenderYear,MONTH(DecSun1+21)=12),DecSun1+21,""))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IF(DAY(DecSun1)=1,IF(AND(YEAR(DecSun1+15)=CalenderYear,MONTH(DecSun1+15)=12),DecSun1+15,""),IF(AND(YEAR(DecSun1+22)=CalenderYear,MONTH(DecSun1+22)=12),DecSun1+22,""))</f>
        <v>43451</v>
      </c>
      <c r="C11" s="18">
        <f ca="1">IF(DAY(DecSun1)=1,IF(AND(YEAR(DecSun1+16)=CalenderYear,MONTH(DecSun1+16)=12),DecSun1+16,""),IF(AND(YEAR(DecSun1+23)=CalenderYear,MONTH(DecSun1+23)=12),DecSun1+23,""))</f>
        <v>43452</v>
      </c>
      <c r="D11" s="18">
        <f ca="1">IF(DAY(DecSun1)=1,IF(AND(YEAR(DecSun1+17)=CalenderYear,MONTH(DecSun1+17)=12),DecSun1+17,""),IF(AND(YEAR(DecSun1+24)=CalenderYear,MONTH(DecSun1+24)=12),DecSun1+24,""))</f>
        <v>43453</v>
      </c>
      <c r="E11" s="18">
        <f ca="1">IF(DAY(DecSun1)=1,IF(AND(YEAR(DecSun1+18)=CalenderYear,MONTH(DecSun1+18)=12),DecSun1+18,""),IF(AND(YEAR(DecSun1+25)=CalenderYear,MONTH(DecSun1+25)=12),DecSun1+25,""))</f>
        <v>43454</v>
      </c>
      <c r="F11" s="18">
        <f ca="1">IF(DAY(DecSun1)=1,IF(AND(YEAR(DecSun1+19)=CalenderYear,MONTH(DecSun1+19)=12),DecSun1+19,""),IF(AND(YEAR(DecSun1+26)=CalenderYear,MONTH(DecSun1+26)=12),DecSun1+26,""))</f>
        <v>43455</v>
      </c>
      <c r="G11" s="18">
        <f ca="1">IF(DAY(DecSun1)=1,IF(AND(YEAR(DecSun1+20)=CalenderYear,MONTH(DecSun1+20)=12),DecSun1+20,""),IF(AND(YEAR(DecSun1+27)=CalenderYear,MONTH(DecSun1+27)=12),DecSun1+27,""))</f>
        <v>43456</v>
      </c>
      <c r="H11" s="18">
        <f ca="1">IF(DAY(DecSun1)=1,IF(AND(YEAR(DecSun1+21)=CalenderYear,MONTH(DecSun1+21)=12),DecSun1+21,""),IF(AND(YEAR(DecSun1+28)=CalenderYear,MONTH(DecSun1+28)=12),DecSun1+28,""))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IF(DAY(DecSun1)=1,IF(AND(YEAR(DecSun1+22)=CalenderYear,MONTH(DecSun1+22)=12),DecSun1+22,""),IF(AND(YEAR(DecSun1+29)=CalenderYear,MONTH(DecSun1+29)=12),DecSun1+29,""))</f>
        <v>43458</v>
      </c>
      <c r="C13" s="17">
        <f ca="1">IF(DAY(DecSun1)=1,IF(AND(YEAR(DecSun1+23)=CalenderYear,MONTH(DecSun1+23)=12),DecSun1+23,""),IF(AND(YEAR(DecSun1+30)=CalenderYear,MONTH(DecSun1+30)=12),DecSun1+30,""))</f>
        <v>43459</v>
      </c>
      <c r="D13" s="17">
        <f ca="1">IF(DAY(DecSun1)=1,IF(AND(YEAR(DecSun1+24)=CalenderYear,MONTH(DecSun1+24)=12),DecSun1+24,""),IF(AND(YEAR(DecSun1+31)=CalenderYear,MONTH(DecSun1+31)=12),DecSun1+31,""))</f>
        <v>43460</v>
      </c>
      <c r="E13" s="17">
        <f ca="1">IF(DAY(DecSun1)=1,IF(AND(YEAR(DecSun1+25)=CalenderYear,MONTH(DecSun1+25)=12),DecSun1+25,""),IF(AND(YEAR(DecSun1+32)=CalenderYear,MONTH(DecSun1+32)=12),DecSun1+32,""))</f>
        <v>43461</v>
      </c>
      <c r="F13" s="17">
        <f ca="1">IF(DAY(DecSun1)=1,IF(AND(YEAR(DecSun1+26)=CalenderYear,MONTH(DecSun1+26)=12),DecSun1+26,""),IF(AND(YEAR(DecSun1+33)=CalenderYear,MONTH(DecSun1+33)=12),DecSun1+33,""))</f>
        <v>43462</v>
      </c>
      <c r="G13" s="17">
        <f ca="1">IF(DAY(DecSun1)=1,IF(AND(YEAR(DecSun1+27)=CalenderYear,MONTH(DecSun1+27)=12),DecSun1+27,""),IF(AND(YEAR(DecSun1+34)=CalenderYear,MONTH(DecSun1+34)=12),DecSun1+34,""))</f>
        <v>43463</v>
      </c>
      <c r="H13" s="17">
        <f ca="1">IF(DAY(DecSun1)=1,IF(AND(YEAR(DecSun1+28)=CalenderYear,MONTH(DecSun1+28)=12),DecSun1+28,""),IF(AND(YEAR(DecSun1+35)=CalenderYear,MONTH(DecSun1+35)=12),DecSun1+35,""))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IF(DAY(DecSun1)=1,IF(AND(YEAR(DecSun1+29)=CalenderYear,MONTH(DecSun1+29)=12),DecSun1+29,""),IF(AND(YEAR(DecSun1+36)=CalenderYear,MONTH(DecSun1+36)=12),DecSun1+36,""))</f>
        <v>43465</v>
      </c>
      <c r="C15" s="19" t="str">
        <f ca="1">IF(DAY(DecSun1)=1,IF(AND(YEAR(DecSun1+30)=CalenderYear,MONTH(DecSun1+30)=12),DecSun1+30,""),IF(AND(YEAR(DecSun1+37)=CalenderYear,MONTH(DecSun1+37)=12),DecSun1+37,""))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UPPER(TEXT(DATE(CalenderYear,2,1),"mmmm jjjj"))</f>
        <v>FEBRUARI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IF(DAY(FebSun1)=1,"",IF(AND(YEAR(FebSun1+1)=CalenderYear,MONTH(FebSun1+1)=2),FebSun1+1,""))</f>
        <v/>
      </c>
      <c r="C5" s="15" t="str">
        <f ca="1">IF(DAY(FebSun1)=1,"",IF(AND(YEAR(FebSun1+2)=CalenderYear,MONTH(FebSun1+2)=2),FebSun1+2,""))</f>
        <v/>
      </c>
      <c r="D5" s="15" t="str">
        <f ca="1">IF(DAY(FebSun1)=1,"",IF(AND(YEAR(FebSun1+3)=CalenderYear,MONTH(FebSun1+3)=2),FebSun1+3,""))</f>
        <v/>
      </c>
      <c r="E5" s="15">
        <f ca="1">IF(DAY(FebSun1)=1,"",IF(AND(YEAR(FebSun1+4)=CalenderYear,MONTH(FebSun1+4)=2),FebSun1+4,""))</f>
        <v>43132</v>
      </c>
      <c r="F5" s="15">
        <f ca="1">IF(DAY(FebSun1)=1,"",IF(AND(YEAR(FebSun1+5)=CalenderYear,MONTH(FebSun1+5)=2),FebSun1+5,""))</f>
        <v>43133</v>
      </c>
      <c r="G5" s="15">
        <f ca="1">IF(DAY(FebSun1)=1,"",IF(AND(YEAR(FebSun1+6)=CalenderYear,MONTH(FebSun1+6)=2),FebSun1+6,""))</f>
        <v>43134</v>
      </c>
      <c r="H5" s="15">
        <f ca="1">IF(DAY(FebSun1)=1,IF(AND(YEAR(FebSun1)=CalenderYear,MONTH(FebSun1)=2),FebSun1,""),IF(AND(YEAR(FebSun1+7)=CalenderYear,MONTH(FebSun1+7)=2),FebSun1+7,""))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IF(DAY(FebSun1)=1,IF(AND(YEAR(FebSun1+1)=CalenderYear,MONTH(FebSun1+1)=2),FebSun1+1,""),IF(AND(YEAR(FebSun1+8)=CalenderYear,MONTH(FebSun1+8)=2),FebSun1+8,""))</f>
        <v>43136</v>
      </c>
      <c r="C7" s="16">
        <f ca="1">IF(DAY(FebSun1)=1,IF(AND(YEAR(FebSun1+2)=CalenderYear,MONTH(FebSun1+2)=2),FebSun1+2,""),IF(AND(YEAR(FebSun1+9)=CalenderYear,MONTH(FebSun1+9)=2),FebSun1+9,""))</f>
        <v>43137</v>
      </c>
      <c r="D7" s="16">
        <f ca="1">IF(DAY(FebSun1)=1,IF(AND(YEAR(FebSun1+3)=CalenderYear,MONTH(FebSun1+3)=2),FebSun1+3,""),IF(AND(YEAR(FebSun1+10)=CalenderYear,MONTH(FebSun1+10)=2),FebSun1+10,""))</f>
        <v>43138</v>
      </c>
      <c r="E7" s="16">
        <f ca="1">IF(DAY(FebSun1)=1,IF(AND(YEAR(FebSun1+4)=CalenderYear,MONTH(FebSun1+4)=2),FebSun1+4,""),IF(AND(YEAR(FebSun1+11)=CalenderYear,MONTH(FebSun1+11)=2),FebSun1+11,""))</f>
        <v>43139</v>
      </c>
      <c r="F7" s="16">
        <f ca="1">IF(DAY(FebSun1)=1,IF(AND(YEAR(FebSun1+5)=CalenderYear,MONTH(FebSun1+5)=2),FebSun1+5,""),IF(AND(YEAR(FebSun1+12)=CalenderYear,MONTH(FebSun1+12)=2),FebSun1+12,""))</f>
        <v>43140</v>
      </c>
      <c r="G7" s="16">
        <f ca="1">IF(DAY(FebSun1)=1,IF(AND(YEAR(FebSun1+6)=CalenderYear,MONTH(FebSun1+6)=2),FebSun1+6,""),IF(AND(YEAR(FebSun1+13)=CalenderYear,MONTH(FebSun1+13)=2),FebSun1+13,""))</f>
        <v>43141</v>
      </c>
      <c r="H7" s="16">
        <f ca="1">IF(DAY(FebSun1)=1,IF(AND(YEAR(FebSun1+7)=CalenderYear,MONTH(FebSun1+7)=2),FebSun1+7,""),IF(AND(YEAR(FebSun1+14)=CalenderYear,MONTH(FebSun1+14)=2),FebSun1+14,""))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IF(DAY(FebSun1)=1,IF(AND(YEAR(FebSun1+8)=CalenderYear,MONTH(FebSun1+8)=2),FebSun1+8,""),IF(AND(YEAR(FebSun1+15)=CalenderYear,MONTH(FebSun1+15)=2),FebSun1+15,""))</f>
        <v>43143</v>
      </c>
      <c r="C9" s="17">
        <f ca="1">IF(DAY(FebSun1)=1,IF(AND(YEAR(FebSun1+9)=CalenderYear,MONTH(FebSun1+9)=2),FebSun1+9,""),IF(AND(YEAR(FebSun1+16)=CalenderYear,MONTH(FebSun1+16)=2),FebSun1+16,""))</f>
        <v>43144</v>
      </c>
      <c r="D9" s="17">
        <f ca="1">IF(DAY(FebSun1)=1,IF(AND(YEAR(FebSun1+10)=CalenderYear,MONTH(FebSun1+10)=2),FebSun1+10,""),IF(AND(YEAR(FebSun1+17)=CalenderYear,MONTH(FebSun1+17)=2),FebSun1+17,""))</f>
        <v>43145</v>
      </c>
      <c r="E9" s="17">
        <f ca="1">IF(DAY(FebSun1)=1,IF(AND(YEAR(FebSun1+11)=CalenderYear,MONTH(FebSun1+11)=2),FebSun1+11,""),IF(AND(YEAR(FebSun1+18)=CalenderYear,MONTH(FebSun1+18)=2),FebSun1+18,""))</f>
        <v>43146</v>
      </c>
      <c r="F9" s="17">
        <f ca="1">IF(DAY(FebSun1)=1,IF(AND(YEAR(FebSun1+12)=CalenderYear,MONTH(FebSun1+12)=2),FebSun1+12,""),IF(AND(YEAR(FebSun1+19)=CalenderYear,MONTH(FebSun1+19)=2),FebSun1+19,""))</f>
        <v>43147</v>
      </c>
      <c r="G9" s="17">
        <f ca="1">IF(DAY(FebSun1)=1,IF(AND(YEAR(FebSun1+13)=CalenderYear,MONTH(FebSun1+13)=2),FebSun1+13,""),IF(AND(YEAR(FebSun1+20)=CalenderYear,MONTH(FebSun1+20)=2),FebSun1+20,""))</f>
        <v>43148</v>
      </c>
      <c r="H9" s="17">
        <f ca="1">IF(DAY(FebSun1)=1,IF(AND(YEAR(FebSun1+14)=CalenderYear,MONTH(FebSun1+14)=2),FebSun1+14,""),IF(AND(YEAR(FebSun1+21)=CalenderYear,MONTH(FebSun1+21)=2),FebSun1+21,""))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IF(DAY(FebSun1)=1,IF(AND(YEAR(FebSun1+15)=CalenderYear,MONTH(FebSun1+15)=2),FebSun1+15,""),IF(AND(YEAR(FebSun1+22)=CalenderYear,MONTH(FebSun1+22)=2),FebSun1+22,""))</f>
        <v>43150</v>
      </c>
      <c r="C11" s="18">
        <f ca="1">IF(DAY(FebSun1)=1,IF(AND(YEAR(FebSun1+16)=CalenderYear,MONTH(FebSun1+16)=2),FebSun1+16,""),IF(AND(YEAR(FebSun1+23)=CalenderYear,MONTH(FebSun1+23)=2),FebSun1+23,""))</f>
        <v>43151</v>
      </c>
      <c r="D11" s="18">
        <f ca="1">IF(DAY(FebSun1)=1,IF(AND(YEAR(FebSun1+17)=CalenderYear,MONTH(FebSun1+17)=2),FebSun1+17,""),IF(AND(YEAR(FebSun1+24)=CalenderYear,MONTH(FebSun1+24)=2),FebSun1+24,""))</f>
        <v>43152</v>
      </c>
      <c r="E11" s="18">
        <f ca="1">IF(DAY(FebSun1)=1,IF(AND(YEAR(FebSun1+18)=CalenderYear,MONTH(FebSun1+18)=2),FebSun1+18,""),IF(AND(YEAR(FebSun1+25)=CalenderYear,MONTH(FebSun1+25)=2),FebSun1+25,""))</f>
        <v>43153</v>
      </c>
      <c r="F11" s="18">
        <f ca="1">IF(DAY(FebSun1)=1,IF(AND(YEAR(FebSun1+19)=CalenderYear,MONTH(FebSun1+19)=2),FebSun1+19,""),IF(AND(YEAR(FebSun1+26)=CalenderYear,MONTH(FebSun1+26)=2),FebSun1+26,""))</f>
        <v>43154</v>
      </c>
      <c r="G11" s="18">
        <f ca="1">IF(DAY(FebSun1)=1,IF(AND(YEAR(FebSun1+20)=CalenderYear,MONTH(FebSun1+20)=2),FebSun1+20,""),IF(AND(YEAR(FebSun1+27)=CalenderYear,MONTH(FebSun1+27)=2),FebSun1+27,""))</f>
        <v>43155</v>
      </c>
      <c r="H11" s="18">
        <f ca="1">IF(DAY(FebSun1)=1,IF(AND(YEAR(FebSun1+21)=CalenderYear,MONTH(FebSun1+21)=2),FebSun1+21,""),IF(AND(YEAR(FebSun1+28)=CalenderYear,MONTH(FebSun1+28)=2),FebSun1+28,""))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IF(DAY(FebSun1)=1,IF(AND(YEAR(FebSun1+22)=CalenderYear,MONTH(FebSun1+22)=2),FebSun1+22,""),IF(AND(YEAR(FebSun1+29)=CalenderYear,MONTH(FebSun1+29)=2),FebSun1+29,""))</f>
        <v>43157</v>
      </c>
      <c r="C13" s="17">
        <f ca="1">IF(DAY(FebSun1)=1,IF(AND(YEAR(FebSun1+23)=CalenderYear,MONTH(FebSun1+23)=2),FebSun1+23,""),IF(AND(YEAR(FebSun1+30)=CalenderYear,MONTH(FebSun1+30)=2),FebSun1+30,""))</f>
        <v>43158</v>
      </c>
      <c r="D13" s="17">
        <f ca="1">IF(DAY(FebSun1)=1,IF(AND(YEAR(FebSun1+24)=CalenderYear,MONTH(FebSun1+24)=2),FebSun1+24,""),IF(AND(YEAR(FebSun1+31)=CalenderYear,MONTH(FebSun1+31)=2),FebSun1+31,""))</f>
        <v>43159</v>
      </c>
      <c r="E13" s="17" t="str">
        <f ca="1">IF(DAY(FebSun1)=1,IF(AND(YEAR(FebSun1+25)=CalenderYear,MONTH(FebSun1+25)=2),FebSun1+25,""),IF(AND(YEAR(FebSun1+32)=CalenderYear,MONTH(FebSun1+32)=2),FebSun1+32,""))</f>
        <v/>
      </c>
      <c r="F13" s="17" t="str">
        <f ca="1">IF(DAY(FebSun1)=1,IF(AND(YEAR(FebSun1+26)=CalenderYear,MONTH(FebSun1+26)=2),FebSun1+26,""),IF(AND(YEAR(FebSun1+33)=CalenderYear,MONTH(FebSun1+33)=2),FebSun1+33,""))</f>
        <v/>
      </c>
      <c r="G13" s="17" t="str">
        <f ca="1">IF(DAY(FebSun1)=1,IF(AND(YEAR(FebSun1+27)=CalenderYear,MONTH(FebSun1+27)=2),FebSun1+27,""),IF(AND(YEAR(FebSun1+34)=CalenderYear,MONTH(FebSun1+34)=2),FebSun1+34,""))</f>
        <v/>
      </c>
      <c r="H13" s="17" t="str">
        <f ca="1">IF(DAY(FebSun1)=1,IF(AND(YEAR(FebSun1+28)=CalenderYear,MONTH(FebSun1+28)=2),FebSun1+28,""),IF(AND(YEAR(FebSun1+35)=CalenderYear,MONTH(FebSun1+35)=2),FebSun1+35,""))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IF(DAY(FebSun1)=1,IF(AND(YEAR(FebSun1+29)=CalenderYear,MONTH(FebSun1+29)=2),FebSun1+29,""),IF(AND(YEAR(FebSun1+36)=CalenderYear,MONTH(FebSun1+36)=2),FebSun1+36,""))</f>
        <v/>
      </c>
      <c r="C15" s="19" t="str">
        <f ca="1">IF(DAY(FebSun1)=1,IF(AND(YEAR(FebSun1+30)=CalenderYear,MONTH(FebSun1+30)=2),FebSun1+30,""),IF(AND(YEAR(FebSun1+37)=CalenderYear,MONTH(FebSun1+37)=2),FebSun1+37,""))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UPPER(TEXT(DATE(CalenderYear,3,1),"mmmm jjjj"))</f>
        <v>MAART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IF(DAY(MarSun1)=1,"",IF(AND(YEAR(MarSun1+1)=CalenderYear,MONTH(MarSun1+1)=3),MarSun1+1,""))</f>
        <v/>
      </c>
      <c r="C5" s="15" t="str">
        <f ca="1">IF(DAY(MarSun1)=1,"",IF(AND(YEAR(MarSun1+2)=CalenderYear,MONTH(MarSun1+2)=3),MarSun1+2,""))</f>
        <v/>
      </c>
      <c r="D5" s="15" t="str">
        <f ca="1">IF(DAY(MarSun1)=1,"",IF(AND(YEAR(MarSun1+3)=CalenderYear,MONTH(MarSun1+3)=3),MarSun1+3,""))</f>
        <v/>
      </c>
      <c r="E5" s="15">
        <f ca="1">IF(DAY(MarSun1)=1,"",IF(AND(YEAR(MarSun1+4)=CalenderYear,MONTH(MarSun1+4)=3),MarSun1+4,""))</f>
        <v>43160</v>
      </c>
      <c r="F5" s="15">
        <f ca="1">IF(DAY(MarSun1)=1,"",IF(AND(YEAR(MarSun1+5)=CalenderYear,MONTH(MarSun1+5)=3),MarSun1+5,""))</f>
        <v>43161</v>
      </c>
      <c r="G5" s="15">
        <f ca="1">IF(DAY(MarSun1)=1,"",IF(AND(YEAR(MarSun1+6)=CalenderYear,MONTH(MarSun1+6)=3),MarSun1+6,""))</f>
        <v>43162</v>
      </c>
      <c r="H5" s="15">
        <f ca="1">IF(DAY(MarSun1)=1,IF(AND(YEAR(MarSun1)=CalenderYear,MONTH(MarSun1)=3),MarSun1,""),IF(AND(YEAR(MarSun1+7)=CalenderYear,MONTH(MarSun1+7)=3),MarSun1+7,""))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IF(DAY(MarSun1)=1,IF(AND(YEAR(MarSun1+1)=CalenderYear,MONTH(MarSun1+1)=3),MarSun1+1,""),IF(AND(YEAR(MarSun1+8)=CalenderYear,MONTH(MarSun1+8)=3),MarSun1+8,""))</f>
        <v>43164</v>
      </c>
      <c r="C7" s="16">
        <f ca="1">IF(DAY(MarSun1)=1,IF(AND(YEAR(MarSun1+2)=CalenderYear,MONTH(MarSun1+2)=3),MarSun1+2,""),IF(AND(YEAR(MarSun1+9)=CalenderYear,MONTH(MarSun1+9)=3),MarSun1+9,""))</f>
        <v>43165</v>
      </c>
      <c r="D7" s="16">
        <f ca="1">IF(DAY(MarSun1)=1,IF(AND(YEAR(MarSun1+3)=CalenderYear,MONTH(MarSun1+3)=3),MarSun1+3,""),IF(AND(YEAR(MarSun1+10)=CalenderYear,MONTH(MarSun1+10)=3),MarSun1+10,""))</f>
        <v>43166</v>
      </c>
      <c r="E7" s="16">
        <f ca="1">IF(DAY(MarSun1)=1,IF(AND(YEAR(MarSun1+4)=CalenderYear,MONTH(MarSun1+4)=3),MarSun1+4,""),IF(AND(YEAR(MarSun1+11)=CalenderYear,MONTH(MarSun1+11)=3),MarSun1+11,""))</f>
        <v>43167</v>
      </c>
      <c r="F7" s="16">
        <f ca="1">IF(DAY(MarSun1)=1,IF(AND(YEAR(MarSun1+5)=CalenderYear,MONTH(MarSun1+5)=3),MarSun1+5,""),IF(AND(YEAR(MarSun1+12)=CalenderYear,MONTH(MarSun1+12)=3),MarSun1+12,""))</f>
        <v>43168</v>
      </c>
      <c r="G7" s="16">
        <f ca="1">IF(DAY(MarSun1)=1,IF(AND(YEAR(MarSun1+6)=CalenderYear,MONTH(MarSun1+6)=3),MarSun1+6,""),IF(AND(YEAR(MarSun1+13)=CalenderYear,MONTH(MarSun1+13)=3),MarSun1+13,""))</f>
        <v>43169</v>
      </c>
      <c r="H7" s="16">
        <f ca="1">IF(DAY(MarSun1)=1,IF(AND(YEAR(MarSun1+7)=CalenderYear,MONTH(MarSun1+7)=3),MarSun1+7,""),IF(AND(YEAR(MarSun1+14)=CalenderYear,MONTH(MarSun1+14)=3),MarSun1+14,""))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IF(DAY(MarSun1)=1,IF(AND(YEAR(MarSun1+8)=CalenderYear,MONTH(MarSun1+8)=3),MarSun1+8,""),IF(AND(YEAR(MarSun1+15)=CalenderYear,MONTH(MarSun1+15)=3),MarSun1+15,""))</f>
        <v>43171</v>
      </c>
      <c r="C9" s="17">
        <f ca="1">IF(DAY(MarSun1)=1,IF(AND(YEAR(MarSun1+9)=CalenderYear,MONTH(MarSun1+9)=3),MarSun1+9,""),IF(AND(YEAR(MarSun1+16)=CalenderYear,MONTH(MarSun1+16)=3),MarSun1+16,""))</f>
        <v>43172</v>
      </c>
      <c r="D9" s="17">
        <f ca="1">IF(DAY(MarSun1)=1,IF(AND(YEAR(MarSun1+10)=CalenderYear,MONTH(MarSun1+10)=3),MarSun1+10,""),IF(AND(YEAR(MarSun1+17)=CalenderYear,MONTH(MarSun1+17)=3),MarSun1+17,""))</f>
        <v>43173</v>
      </c>
      <c r="E9" s="17">
        <f ca="1">IF(DAY(MarSun1)=1,IF(AND(YEAR(MarSun1+11)=CalenderYear,MONTH(MarSun1+11)=3),MarSun1+11,""),IF(AND(YEAR(MarSun1+18)=CalenderYear,MONTH(MarSun1+18)=3),MarSun1+18,""))</f>
        <v>43174</v>
      </c>
      <c r="F9" s="17">
        <f ca="1">IF(DAY(MarSun1)=1,IF(AND(YEAR(MarSun1+12)=CalenderYear,MONTH(MarSun1+12)=3),MarSun1+12,""),IF(AND(YEAR(MarSun1+19)=CalenderYear,MONTH(MarSun1+19)=3),MarSun1+19,""))</f>
        <v>43175</v>
      </c>
      <c r="G9" s="17">
        <f ca="1">IF(DAY(MarSun1)=1,IF(AND(YEAR(MarSun1+13)=CalenderYear,MONTH(MarSun1+13)=3),MarSun1+13,""),IF(AND(YEAR(MarSun1+20)=CalenderYear,MONTH(MarSun1+20)=3),MarSun1+20,""))</f>
        <v>43176</v>
      </c>
      <c r="H9" s="17">
        <f ca="1">IF(DAY(MarSun1)=1,IF(AND(YEAR(MarSun1+14)=CalenderYear,MONTH(MarSun1+14)=3),MarSun1+14,""),IF(AND(YEAR(MarSun1+21)=CalenderYear,MONTH(MarSun1+21)=3),MarSun1+21,""))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IF(DAY(MarSun1)=1,IF(AND(YEAR(MarSun1+15)=CalenderYear,MONTH(MarSun1+15)=3),MarSun1+15,""),IF(AND(YEAR(MarSun1+22)=CalenderYear,MONTH(MarSun1+22)=3),MarSun1+22,""))</f>
        <v>43178</v>
      </c>
      <c r="C11" s="18">
        <f ca="1">IF(DAY(MarSun1)=1,IF(AND(YEAR(MarSun1+16)=CalenderYear,MONTH(MarSun1+16)=3),MarSun1+16,""),IF(AND(YEAR(MarSun1+23)=CalenderYear,MONTH(MarSun1+23)=3),MarSun1+23,""))</f>
        <v>43179</v>
      </c>
      <c r="D11" s="18">
        <f ca="1">IF(DAY(MarSun1)=1,IF(AND(YEAR(MarSun1+17)=CalenderYear,MONTH(MarSun1+17)=3),MarSun1+17,""),IF(AND(YEAR(MarSun1+24)=CalenderYear,MONTH(MarSun1+24)=3),MarSun1+24,""))</f>
        <v>43180</v>
      </c>
      <c r="E11" s="18">
        <f ca="1">IF(DAY(MarSun1)=1,IF(AND(YEAR(MarSun1+18)=CalenderYear,MONTH(MarSun1+18)=3),MarSun1+18,""),IF(AND(YEAR(MarSun1+25)=CalenderYear,MONTH(MarSun1+25)=3),MarSun1+25,""))</f>
        <v>43181</v>
      </c>
      <c r="F11" s="18">
        <f ca="1">IF(DAY(MarSun1)=1,IF(AND(YEAR(MarSun1+19)=CalenderYear,MONTH(MarSun1+19)=3),MarSun1+19,""),IF(AND(YEAR(MarSun1+26)=CalenderYear,MONTH(MarSun1+26)=3),MarSun1+26,""))</f>
        <v>43182</v>
      </c>
      <c r="G11" s="18">
        <f ca="1">IF(DAY(MarSun1)=1,IF(AND(YEAR(MarSun1+20)=CalenderYear,MONTH(MarSun1+20)=3),MarSun1+20,""),IF(AND(YEAR(MarSun1+27)=CalenderYear,MONTH(MarSun1+27)=3),MarSun1+27,""))</f>
        <v>43183</v>
      </c>
      <c r="H11" s="18">
        <f ca="1">IF(DAY(MarSun1)=1,IF(AND(YEAR(MarSun1+21)=CalenderYear,MONTH(MarSun1+21)=3),MarSun1+21,""),IF(AND(YEAR(MarSun1+28)=CalenderYear,MONTH(MarSun1+28)=3),MarSun1+28,""))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IF(DAY(MarSun1)=1,IF(AND(YEAR(MarSun1+22)=CalenderYear,MONTH(MarSun1+22)=3),MarSun1+22,""),IF(AND(YEAR(MarSun1+29)=CalenderYear,MONTH(MarSun1+29)=3),MarSun1+29,""))</f>
        <v>43185</v>
      </c>
      <c r="C13" s="17">
        <f ca="1">IF(DAY(MarSun1)=1,IF(AND(YEAR(MarSun1+23)=CalenderYear,MONTH(MarSun1+23)=3),MarSun1+23,""),IF(AND(YEAR(MarSun1+30)=CalenderYear,MONTH(MarSun1+30)=3),MarSun1+30,""))</f>
        <v>43186</v>
      </c>
      <c r="D13" s="17">
        <f ca="1">IF(DAY(MarSun1)=1,IF(AND(YEAR(MarSun1+24)=CalenderYear,MONTH(MarSun1+24)=3),MarSun1+24,""),IF(AND(YEAR(MarSun1+31)=CalenderYear,MONTH(MarSun1+31)=3),MarSun1+31,""))</f>
        <v>43187</v>
      </c>
      <c r="E13" s="17">
        <f ca="1">IF(DAY(MarSun1)=1,IF(AND(YEAR(MarSun1+25)=CalenderYear,MONTH(MarSun1+25)=3),MarSun1+25,""),IF(AND(YEAR(MarSun1+32)=CalenderYear,MONTH(MarSun1+32)=3),MarSun1+32,""))</f>
        <v>43188</v>
      </c>
      <c r="F13" s="17">
        <f ca="1">IF(DAY(MarSun1)=1,IF(AND(YEAR(MarSun1+26)=CalenderYear,MONTH(MarSun1+26)=3),MarSun1+26,""),IF(AND(YEAR(MarSun1+33)=CalenderYear,MONTH(MarSun1+33)=3),MarSun1+33,""))</f>
        <v>43189</v>
      </c>
      <c r="G13" s="17">
        <f ca="1">IF(DAY(MarSun1)=1,IF(AND(YEAR(MarSun1+27)=CalenderYear,MONTH(MarSun1+27)=3),MarSun1+27,""),IF(AND(YEAR(MarSun1+34)=CalenderYear,MONTH(MarSun1+34)=3),MarSun1+34,""))</f>
        <v>43190</v>
      </c>
      <c r="H13" s="17" t="str">
        <f ca="1">IF(DAY(MarSun1)=1,IF(AND(YEAR(MarSun1+28)=CalenderYear,MONTH(MarSun1+28)=3),MarSun1+28,""),IF(AND(YEAR(MarSun1+35)=CalenderYear,MONTH(MarSun1+35)=3),MarSun1+35,""))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IF(DAY(MarSun1)=1,IF(AND(YEAR(MarSun1+29)=CalenderYear,MONTH(MarSun1+29)=3),MarSun1+29,""),IF(AND(YEAR(MarSun1+36)=CalenderYear,MONTH(MarSun1+36)=3),MarSun1+36,""))</f>
        <v/>
      </c>
      <c r="C15" s="19" t="str">
        <f ca="1">IF(DAY(MarSun1)=1,IF(AND(YEAR(MarSun1+30)=CalenderYear,MONTH(MarSun1+30)=3),MarSun1+30,""),IF(AND(YEAR(MarSun1+37)=CalenderYear,MONTH(MarSun1+37)=3),MarSun1+37,""))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UPPER(TEXT(DATE(CalenderYear,4,1),"mmmm jjjj"))</f>
        <v>APRIL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IF(DAY(AprSun1)=1,"",IF(AND(YEAR(AprSun1+1)=CalenderYear,MONTH(AprSun1+1)=4),AprSun1+1,""))</f>
        <v/>
      </c>
      <c r="C5" s="15" t="str">
        <f ca="1">IF(DAY(AprSun1)=1,"",IF(AND(YEAR(AprSun1+2)=CalenderYear,MONTH(AprSun1+2)=4),AprSun1+2,""))</f>
        <v/>
      </c>
      <c r="D5" s="15" t="str">
        <f ca="1">IF(DAY(AprSun1)=1,"",IF(AND(YEAR(AprSun1+3)=CalenderYear,MONTH(AprSun1+3)=4),AprSun1+3,""))</f>
        <v/>
      </c>
      <c r="E5" s="15" t="str">
        <f ca="1">IF(DAY(AprSun1)=1,"",IF(AND(YEAR(AprSun1+4)=CalenderYear,MONTH(AprSun1+4)=4),AprSun1+4,""))</f>
        <v/>
      </c>
      <c r="F5" s="15" t="str">
        <f ca="1">IF(DAY(AprSun1)=1,"",IF(AND(YEAR(AprSun1+5)=CalenderYear,MONTH(AprSun1+5)=4),AprSun1+5,""))</f>
        <v/>
      </c>
      <c r="G5" s="15" t="str">
        <f ca="1">IF(DAY(AprSun1)=1,"",IF(AND(YEAR(AprSun1+6)=CalenderYear,MONTH(AprSun1+6)=4),AprSun1+6,""))</f>
        <v/>
      </c>
      <c r="H5" s="15">
        <f ca="1">IF(DAY(AprSun1)=1,IF(AND(YEAR(AprSun1)=CalenderYear,MONTH(AprSun1)=4),AprSun1,""),IF(AND(YEAR(AprSun1+7)=CalenderYear,MONTH(AprSun1+7)=4),AprSun1+7,""))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IF(DAY(AprSun1)=1,IF(AND(YEAR(AprSun1+1)=CalenderYear,MONTH(AprSun1+1)=4),AprSun1+1,""),IF(AND(YEAR(AprSun1+8)=CalenderYear,MONTH(AprSun1+8)=4),AprSun1+8,""))</f>
        <v>43192</v>
      </c>
      <c r="C7" s="16">
        <f ca="1">IF(DAY(AprSun1)=1,IF(AND(YEAR(AprSun1+2)=CalenderYear,MONTH(AprSun1+2)=4),AprSun1+2,""),IF(AND(YEAR(AprSun1+9)=CalenderYear,MONTH(AprSun1+9)=4),AprSun1+9,""))</f>
        <v>43193</v>
      </c>
      <c r="D7" s="16">
        <f ca="1">IF(DAY(AprSun1)=1,IF(AND(YEAR(AprSun1+3)=CalenderYear,MONTH(AprSun1+3)=4),AprSun1+3,""),IF(AND(YEAR(AprSun1+10)=CalenderYear,MONTH(AprSun1+10)=4),AprSun1+10,""))</f>
        <v>43194</v>
      </c>
      <c r="E7" s="16">
        <f ca="1">IF(DAY(AprSun1)=1,IF(AND(YEAR(AprSun1+4)=CalenderYear,MONTH(AprSun1+4)=4),AprSun1+4,""),IF(AND(YEAR(AprSun1+11)=CalenderYear,MONTH(AprSun1+11)=4),AprSun1+11,""))</f>
        <v>43195</v>
      </c>
      <c r="F7" s="16">
        <f ca="1">IF(DAY(AprSun1)=1,IF(AND(YEAR(AprSun1+5)=CalenderYear,MONTH(AprSun1+5)=4),AprSun1+5,""),IF(AND(YEAR(AprSun1+12)=CalenderYear,MONTH(AprSun1+12)=4),AprSun1+12,""))</f>
        <v>43196</v>
      </c>
      <c r="G7" s="16">
        <f ca="1">IF(DAY(AprSun1)=1,IF(AND(YEAR(AprSun1+6)=CalenderYear,MONTH(AprSun1+6)=4),AprSun1+6,""),IF(AND(YEAR(AprSun1+13)=CalenderYear,MONTH(AprSun1+13)=4),AprSun1+13,""))</f>
        <v>43197</v>
      </c>
      <c r="H7" s="16">
        <f ca="1">IF(DAY(AprSun1)=1,IF(AND(YEAR(AprSun1+7)=CalenderYear,MONTH(AprSun1+7)=4),AprSun1+7,""),IF(AND(YEAR(AprSun1+14)=CalenderYear,MONTH(AprSun1+14)=4),AprSun1+14,""))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IF(DAY(AprSun1)=1,IF(AND(YEAR(AprSun1+8)=CalenderYear,MONTH(AprSun1+8)=4),AprSun1+8,""),IF(AND(YEAR(AprSun1+15)=CalenderYear,MONTH(AprSun1+15)=4),AprSun1+15,""))</f>
        <v>43199</v>
      </c>
      <c r="C9" s="17">
        <f ca="1">IF(DAY(AprSun1)=1,IF(AND(YEAR(AprSun1+9)=CalenderYear,MONTH(AprSun1+9)=4),AprSun1+9,""),IF(AND(YEAR(AprSun1+16)=CalenderYear,MONTH(AprSun1+16)=4),AprSun1+16,""))</f>
        <v>43200</v>
      </c>
      <c r="D9" s="17">
        <f ca="1">IF(DAY(AprSun1)=1,IF(AND(YEAR(AprSun1+10)=CalenderYear,MONTH(AprSun1+10)=4),AprSun1+10,""),IF(AND(YEAR(AprSun1+17)=CalenderYear,MONTH(AprSun1+17)=4),AprSun1+17,""))</f>
        <v>43201</v>
      </c>
      <c r="E9" s="17">
        <f ca="1">IF(DAY(AprSun1)=1,IF(AND(YEAR(AprSun1+11)=CalenderYear,MONTH(AprSun1+11)=4),AprSun1+11,""),IF(AND(YEAR(AprSun1+18)=CalenderYear,MONTH(AprSun1+18)=4),AprSun1+18,""))</f>
        <v>43202</v>
      </c>
      <c r="F9" s="17">
        <f ca="1">IF(DAY(AprSun1)=1,IF(AND(YEAR(AprSun1+12)=CalenderYear,MONTH(AprSun1+12)=4),AprSun1+12,""),IF(AND(YEAR(AprSun1+19)=CalenderYear,MONTH(AprSun1+19)=4),AprSun1+19,""))</f>
        <v>43203</v>
      </c>
      <c r="G9" s="17">
        <f ca="1">IF(DAY(AprSun1)=1,IF(AND(YEAR(AprSun1+13)=CalenderYear,MONTH(AprSun1+13)=4),AprSun1+13,""),IF(AND(YEAR(AprSun1+20)=CalenderYear,MONTH(AprSun1+20)=4),AprSun1+20,""))</f>
        <v>43204</v>
      </c>
      <c r="H9" s="17">
        <f ca="1">IF(DAY(AprSun1)=1,IF(AND(YEAR(AprSun1+14)=CalenderYear,MONTH(AprSun1+14)=4),AprSun1+14,""),IF(AND(YEAR(AprSun1+21)=CalenderYear,MONTH(AprSun1+21)=4),AprSun1+21,""))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IF(DAY(AprSun1)=1,IF(AND(YEAR(AprSun1+15)=CalenderYear,MONTH(AprSun1+15)=4),AprSun1+15,""),IF(AND(YEAR(AprSun1+22)=CalenderYear,MONTH(AprSun1+22)=4),AprSun1+22,""))</f>
        <v>43206</v>
      </c>
      <c r="C11" s="18">
        <f ca="1">IF(DAY(AprSun1)=1,IF(AND(YEAR(AprSun1+16)=CalenderYear,MONTH(AprSun1+16)=4),AprSun1+16,""),IF(AND(YEAR(AprSun1+23)=CalenderYear,MONTH(AprSun1+23)=4),AprSun1+23,""))</f>
        <v>43207</v>
      </c>
      <c r="D11" s="18">
        <f ca="1">IF(DAY(AprSun1)=1,IF(AND(YEAR(AprSun1+17)=CalenderYear,MONTH(AprSun1+17)=4),AprSun1+17,""),IF(AND(YEAR(AprSun1+24)=CalenderYear,MONTH(AprSun1+24)=4),AprSun1+24,""))</f>
        <v>43208</v>
      </c>
      <c r="E11" s="18">
        <f ca="1">IF(DAY(AprSun1)=1,IF(AND(YEAR(AprSun1+18)=CalenderYear,MONTH(AprSun1+18)=4),AprSun1+18,""),IF(AND(YEAR(AprSun1+25)=CalenderYear,MONTH(AprSun1+25)=4),AprSun1+25,""))</f>
        <v>43209</v>
      </c>
      <c r="F11" s="18">
        <f ca="1">IF(DAY(AprSun1)=1,IF(AND(YEAR(AprSun1+19)=CalenderYear,MONTH(AprSun1+19)=4),AprSun1+19,""),IF(AND(YEAR(AprSun1+26)=CalenderYear,MONTH(AprSun1+26)=4),AprSun1+26,""))</f>
        <v>43210</v>
      </c>
      <c r="G11" s="18">
        <f ca="1">IF(DAY(AprSun1)=1,IF(AND(YEAR(AprSun1+20)=CalenderYear,MONTH(AprSun1+20)=4),AprSun1+20,""),IF(AND(YEAR(AprSun1+27)=CalenderYear,MONTH(AprSun1+27)=4),AprSun1+27,""))</f>
        <v>43211</v>
      </c>
      <c r="H11" s="18">
        <f ca="1">IF(DAY(AprSun1)=1,IF(AND(YEAR(AprSun1+21)=CalenderYear,MONTH(AprSun1+21)=4),AprSun1+21,""),IF(AND(YEAR(AprSun1+28)=CalenderYear,MONTH(AprSun1+28)=4),AprSun1+28,""))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IF(DAY(AprSun1)=1,IF(AND(YEAR(AprSun1+22)=CalenderYear,MONTH(AprSun1+22)=4),AprSun1+22,""),IF(AND(YEAR(AprSun1+29)=CalenderYear,MONTH(AprSun1+29)=4),AprSun1+29,""))</f>
        <v>43213</v>
      </c>
      <c r="C13" s="17">
        <f ca="1">IF(DAY(AprSun1)=1,IF(AND(YEAR(AprSun1+23)=CalenderYear,MONTH(AprSun1+23)=4),AprSun1+23,""),IF(AND(YEAR(AprSun1+30)=CalenderYear,MONTH(AprSun1+30)=4),AprSun1+30,""))</f>
        <v>43214</v>
      </c>
      <c r="D13" s="17">
        <f ca="1">IF(DAY(AprSun1)=1,IF(AND(YEAR(AprSun1+24)=CalenderYear,MONTH(AprSun1+24)=4),AprSun1+24,""),IF(AND(YEAR(AprSun1+31)=CalenderYear,MONTH(AprSun1+31)=4),AprSun1+31,""))</f>
        <v>43215</v>
      </c>
      <c r="E13" s="17">
        <f ca="1">IF(DAY(AprSun1)=1,IF(AND(YEAR(AprSun1+25)=CalenderYear,MONTH(AprSun1+25)=4),AprSun1+25,""),IF(AND(YEAR(AprSun1+32)=CalenderYear,MONTH(AprSun1+32)=4),AprSun1+32,""))</f>
        <v>43216</v>
      </c>
      <c r="F13" s="17">
        <f ca="1">IF(DAY(AprSun1)=1,IF(AND(YEAR(AprSun1+26)=CalenderYear,MONTH(AprSun1+26)=4),AprSun1+26,""),IF(AND(YEAR(AprSun1+33)=CalenderYear,MONTH(AprSun1+33)=4),AprSun1+33,""))</f>
        <v>43217</v>
      </c>
      <c r="G13" s="17">
        <f ca="1">IF(DAY(AprSun1)=1,IF(AND(YEAR(AprSun1+27)=CalenderYear,MONTH(AprSun1+27)=4),AprSun1+27,""),IF(AND(YEAR(AprSun1+34)=CalenderYear,MONTH(AprSun1+34)=4),AprSun1+34,""))</f>
        <v>43218</v>
      </c>
      <c r="H13" s="17">
        <f ca="1">IF(DAY(AprSun1)=1,IF(AND(YEAR(AprSun1+28)=CalenderYear,MONTH(AprSun1+28)=4),AprSun1+28,""),IF(AND(YEAR(AprSun1+35)=CalenderYear,MONTH(AprSun1+35)=4),AprSun1+35,""))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IF(DAY(AprSun1)=1,IF(AND(YEAR(AprSun1+29)=CalenderYear,MONTH(AprSun1+29)=4),AprSun1+29,""),IF(AND(YEAR(AprSun1+36)=CalenderYear,MONTH(AprSun1+36)=4),AprSun1+36,""))</f>
        <v>43220</v>
      </c>
      <c r="C15" s="19" t="str">
        <f ca="1">IF(DAY(AprSun1)=1,IF(AND(YEAR(AprSun1+30)=CalenderYear,MONTH(AprSun1+30)=4),AprSun1+30,""),IF(AND(YEAR(AprSun1+37)=CalenderYear,MONTH(AprSun1+37)=4),AprSun1+37,""))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UPPER(TEXT(DATE(CalenderYear,5,1),"mmmm jjjj"))</f>
        <v>MEI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IF(DAY(MaySun1)=1,"",IF(AND(YEAR(MaySun1+1)=CalenderYear,MONTH(MaySun1+1)=5),MaySun1+1,""))</f>
        <v/>
      </c>
      <c r="C5" s="15">
        <f ca="1">IF(DAY(MaySun1)=1,"",IF(AND(YEAR(MaySun1+2)=CalenderYear,MONTH(MaySun1+2)=5),MaySun1+2,""))</f>
        <v>43221</v>
      </c>
      <c r="D5" s="15">
        <f ca="1">IF(DAY(MaySun1)=1,"",IF(AND(YEAR(MaySun1+3)=CalenderYear,MONTH(MaySun1+3)=5),MaySun1+3,""))</f>
        <v>43222</v>
      </c>
      <c r="E5" s="15">
        <f ca="1">IF(DAY(MaySun1)=1,"",IF(AND(YEAR(MaySun1+4)=CalenderYear,MONTH(MaySun1+4)=5),MaySun1+4,""))</f>
        <v>43223</v>
      </c>
      <c r="F5" s="15">
        <f ca="1">IF(DAY(MaySun1)=1,"",IF(AND(YEAR(MaySun1+5)=CalenderYear,MONTH(MaySun1+5)=5),MaySun1+5,""))</f>
        <v>43224</v>
      </c>
      <c r="G5" s="15">
        <f ca="1">IF(DAY(MaySun1)=1,"",IF(AND(YEAR(MaySun1+6)=CalenderYear,MONTH(MaySun1+6)=5),MaySun1+6,""))</f>
        <v>43225</v>
      </c>
      <c r="H5" s="15">
        <f ca="1">IF(DAY(MaySun1)=1,IF(AND(YEAR(MaySun1)=CalenderYear,MONTH(MaySun1)=5),MaySun1,""),IF(AND(YEAR(MaySun1+7)=CalenderYear,MONTH(MaySun1+7)=5),MaySun1+7,""))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IF(DAY(MaySun1)=1,IF(AND(YEAR(MaySun1+1)=CalenderYear,MONTH(MaySun1+1)=5),MaySun1+1,""),IF(AND(YEAR(MaySun1+8)=CalenderYear,MONTH(MaySun1+8)=5),MaySun1+8,""))</f>
        <v>43227</v>
      </c>
      <c r="C7" s="16">
        <f ca="1">IF(DAY(MaySun1)=1,IF(AND(YEAR(MaySun1+2)=CalenderYear,MONTH(MaySun1+2)=5),MaySun1+2,""),IF(AND(YEAR(MaySun1+9)=CalenderYear,MONTH(MaySun1+9)=5),MaySun1+9,""))</f>
        <v>43228</v>
      </c>
      <c r="D7" s="16">
        <f ca="1">IF(DAY(MaySun1)=1,IF(AND(YEAR(MaySun1+3)=CalenderYear,MONTH(MaySun1+3)=5),MaySun1+3,""),IF(AND(YEAR(MaySun1+10)=CalenderYear,MONTH(MaySun1+10)=5),MaySun1+10,""))</f>
        <v>43229</v>
      </c>
      <c r="E7" s="16">
        <f ca="1">IF(DAY(MaySun1)=1,IF(AND(YEAR(MaySun1+4)=CalenderYear,MONTH(MaySun1+4)=5),MaySun1+4,""),IF(AND(YEAR(MaySun1+11)=CalenderYear,MONTH(MaySun1+11)=5),MaySun1+11,""))</f>
        <v>43230</v>
      </c>
      <c r="F7" s="16">
        <f ca="1">IF(DAY(MaySun1)=1,IF(AND(YEAR(MaySun1+5)=CalenderYear,MONTH(MaySun1+5)=5),MaySun1+5,""),IF(AND(YEAR(MaySun1+12)=CalenderYear,MONTH(MaySun1+12)=5),MaySun1+12,""))</f>
        <v>43231</v>
      </c>
      <c r="G7" s="16">
        <f ca="1">IF(DAY(MaySun1)=1,IF(AND(YEAR(MaySun1+6)=CalenderYear,MONTH(MaySun1+6)=5),MaySun1+6,""),IF(AND(YEAR(MaySun1+13)=CalenderYear,MONTH(MaySun1+13)=5),MaySun1+13,""))</f>
        <v>43232</v>
      </c>
      <c r="H7" s="16">
        <f ca="1">IF(DAY(MaySun1)=1,IF(AND(YEAR(MaySun1+7)=CalenderYear,MONTH(MaySun1+7)=5),MaySun1+7,""),IF(AND(YEAR(MaySun1+14)=CalenderYear,MONTH(MaySun1+14)=5),MaySun1+14,""))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IF(DAY(MaySun1)=1,IF(AND(YEAR(MaySun1+8)=CalenderYear,MONTH(MaySun1+8)=5),MaySun1+8,""),IF(AND(YEAR(MaySun1+15)=CalenderYear,MONTH(MaySun1+15)=5),MaySun1+15,""))</f>
        <v>43234</v>
      </c>
      <c r="C9" s="17">
        <f ca="1">IF(DAY(MaySun1)=1,IF(AND(YEAR(MaySun1+9)=CalenderYear,MONTH(MaySun1+9)=5),MaySun1+9,""),IF(AND(YEAR(MaySun1+16)=CalenderYear,MONTH(MaySun1+16)=5),MaySun1+16,""))</f>
        <v>43235</v>
      </c>
      <c r="D9" s="17">
        <f ca="1">IF(DAY(MaySun1)=1,IF(AND(YEAR(MaySun1+10)=CalenderYear,MONTH(MaySun1+10)=5),MaySun1+10,""),IF(AND(YEAR(MaySun1+17)=CalenderYear,MONTH(MaySun1+17)=5),MaySun1+17,""))</f>
        <v>43236</v>
      </c>
      <c r="E9" s="17">
        <f ca="1">IF(DAY(MaySun1)=1,IF(AND(YEAR(MaySun1+11)=CalenderYear,MONTH(MaySun1+11)=5),MaySun1+11,""),IF(AND(YEAR(MaySun1+18)=CalenderYear,MONTH(MaySun1+18)=5),MaySun1+18,""))</f>
        <v>43237</v>
      </c>
      <c r="F9" s="17">
        <f ca="1">IF(DAY(MaySun1)=1,IF(AND(YEAR(MaySun1+12)=CalenderYear,MONTH(MaySun1+12)=5),MaySun1+12,""),IF(AND(YEAR(MaySun1+19)=CalenderYear,MONTH(MaySun1+19)=5),MaySun1+19,""))</f>
        <v>43238</v>
      </c>
      <c r="G9" s="17">
        <f ca="1">IF(DAY(MaySun1)=1,IF(AND(YEAR(MaySun1+13)=CalenderYear,MONTH(MaySun1+13)=5),MaySun1+13,""),IF(AND(YEAR(MaySun1+20)=CalenderYear,MONTH(MaySun1+20)=5),MaySun1+20,""))</f>
        <v>43239</v>
      </c>
      <c r="H9" s="17">
        <f ca="1">IF(DAY(MaySun1)=1,IF(AND(YEAR(MaySun1+14)=CalenderYear,MONTH(MaySun1+14)=5),MaySun1+14,""),IF(AND(YEAR(MaySun1+21)=CalenderYear,MONTH(MaySun1+21)=5),MaySun1+21,""))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IF(DAY(MaySun1)=1,IF(AND(YEAR(MaySun1+15)=CalenderYear,MONTH(MaySun1+15)=5),MaySun1+15,""),IF(AND(YEAR(MaySun1+22)=CalenderYear,MONTH(MaySun1+22)=5),MaySun1+22,""))</f>
        <v>43241</v>
      </c>
      <c r="C11" s="18">
        <f ca="1">IF(DAY(MaySun1)=1,IF(AND(YEAR(MaySun1+16)=CalenderYear,MONTH(MaySun1+16)=5),MaySun1+16,""),IF(AND(YEAR(MaySun1+23)=CalenderYear,MONTH(MaySun1+23)=5),MaySun1+23,""))</f>
        <v>43242</v>
      </c>
      <c r="D11" s="18">
        <f ca="1">IF(DAY(MaySun1)=1,IF(AND(YEAR(MaySun1+17)=CalenderYear,MONTH(MaySun1+17)=5),MaySun1+17,""),IF(AND(YEAR(MaySun1+24)=CalenderYear,MONTH(MaySun1+24)=5),MaySun1+24,""))</f>
        <v>43243</v>
      </c>
      <c r="E11" s="18">
        <f ca="1">IF(DAY(MaySun1)=1,IF(AND(YEAR(MaySun1+18)=CalenderYear,MONTH(MaySun1+18)=5),MaySun1+18,""),IF(AND(YEAR(MaySun1+25)=CalenderYear,MONTH(MaySun1+25)=5),MaySun1+25,""))</f>
        <v>43244</v>
      </c>
      <c r="F11" s="18">
        <f ca="1">IF(DAY(MaySun1)=1,IF(AND(YEAR(MaySun1+19)=CalenderYear,MONTH(MaySun1+19)=5),MaySun1+19,""),IF(AND(YEAR(MaySun1+26)=CalenderYear,MONTH(MaySun1+26)=5),MaySun1+26,""))</f>
        <v>43245</v>
      </c>
      <c r="G11" s="18">
        <f ca="1">IF(DAY(MaySun1)=1,IF(AND(YEAR(MaySun1+20)=CalenderYear,MONTH(MaySun1+20)=5),MaySun1+20,""),IF(AND(YEAR(MaySun1+27)=CalenderYear,MONTH(MaySun1+27)=5),MaySun1+27,""))</f>
        <v>43246</v>
      </c>
      <c r="H11" s="18">
        <f ca="1">IF(DAY(MaySun1)=1,IF(AND(YEAR(MaySun1+21)=CalenderYear,MONTH(MaySun1+21)=5),MaySun1+21,""),IF(AND(YEAR(MaySun1+28)=CalenderYear,MONTH(MaySun1+28)=5),MaySun1+28,""))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IF(DAY(MaySun1)=1,IF(AND(YEAR(MaySun1+22)=CalenderYear,MONTH(MaySun1+22)=5),MaySun1+22,""),IF(AND(YEAR(MaySun1+29)=CalenderYear,MONTH(MaySun1+29)=5),MaySun1+29,""))</f>
        <v>43248</v>
      </c>
      <c r="C13" s="17">
        <f ca="1">IF(DAY(MaySun1)=1,IF(AND(YEAR(MaySun1+23)=CalenderYear,MONTH(MaySun1+23)=5),MaySun1+23,""),IF(AND(YEAR(MaySun1+30)=CalenderYear,MONTH(MaySun1+30)=5),MaySun1+30,""))</f>
        <v>43249</v>
      </c>
      <c r="D13" s="17">
        <f ca="1">IF(DAY(MaySun1)=1,IF(AND(YEAR(MaySun1+24)=CalenderYear,MONTH(MaySun1+24)=5),MaySun1+24,""),IF(AND(YEAR(MaySun1+31)=CalenderYear,MONTH(MaySun1+31)=5),MaySun1+31,""))</f>
        <v>43250</v>
      </c>
      <c r="E13" s="17">
        <f ca="1">IF(DAY(MaySun1)=1,IF(AND(YEAR(MaySun1+25)=CalenderYear,MONTH(MaySun1+25)=5),MaySun1+25,""),IF(AND(YEAR(MaySun1+32)=CalenderYear,MONTH(MaySun1+32)=5),MaySun1+32,""))</f>
        <v>43251</v>
      </c>
      <c r="F13" s="17" t="str">
        <f ca="1">IF(DAY(MaySun1)=1,IF(AND(YEAR(MaySun1+26)=CalenderYear,MONTH(MaySun1+26)=5),MaySun1+26,""),IF(AND(YEAR(MaySun1+33)=CalenderYear,MONTH(MaySun1+33)=5),MaySun1+33,""))</f>
        <v/>
      </c>
      <c r="G13" s="17" t="str">
        <f ca="1">IF(DAY(MaySun1)=1,IF(AND(YEAR(MaySun1+27)=CalenderYear,MONTH(MaySun1+27)=5),MaySun1+27,""),IF(AND(YEAR(MaySun1+34)=CalenderYear,MONTH(MaySun1+34)=5),MaySun1+34,""))</f>
        <v/>
      </c>
      <c r="H13" s="17" t="str">
        <f ca="1">IF(DAY(MaySun1)=1,IF(AND(YEAR(MaySun1+28)=CalenderYear,MONTH(MaySun1+28)=5),MaySun1+28,""),IF(AND(YEAR(MaySun1+35)=CalenderYear,MONTH(MaySun1+35)=5),MaySun1+35,""))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IF(DAY(MaySun1)=1,IF(AND(YEAR(MaySun1+29)=CalenderYear,MONTH(MaySun1+29)=5),MaySun1+29,""),IF(AND(YEAR(MaySun1+36)=CalenderYear,MONTH(MaySun1+36)=5),MaySun1+36,""))</f>
        <v/>
      </c>
      <c r="C15" s="19" t="str">
        <f ca="1">IF(DAY(MaySun1)=1,IF(AND(YEAR(MaySun1+30)=CalenderYear,MONTH(MaySun1+30)=5),MaySun1+30,""),IF(AND(YEAR(MaySun1+37)=CalenderYear,MONTH(MaySun1+37)=5),MaySun1+37,""))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UPPER(TEXT(DATE(CalenderYear,6,1),"mmmm jjjj"))</f>
        <v>JUNI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IF(DAY(JunSun1)=1,"",IF(AND(YEAR(JunSun1+1)=CalenderYear,MONTH(JunSun1+1)=6),JunSun1+1,""))</f>
        <v/>
      </c>
      <c r="C5" s="15" t="str">
        <f ca="1">IF(DAY(JunSun1)=1,"",IF(AND(YEAR(JunSun1+2)=CalenderYear,MONTH(JunSun1+2)=6),JunSun1+2,""))</f>
        <v/>
      </c>
      <c r="D5" s="15" t="str">
        <f ca="1">IF(DAY(JunSun1)=1,"",IF(AND(YEAR(JunSun1+3)=CalenderYear,MONTH(JunSun1+3)=6),JunSun1+3,""))</f>
        <v/>
      </c>
      <c r="E5" s="15" t="str">
        <f ca="1">IF(DAY(JunSun1)=1,"",IF(AND(YEAR(JunSun1+4)=CalenderYear,MONTH(JunSun1+4)=6),JunSun1+4,""))</f>
        <v/>
      </c>
      <c r="F5" s="15">
        <f ca="1">IF(DAY(JunSun1)=1,"",IF(AND(YEAR(JunSun1+5)=CalenderYear,MONTH(JunSun1+5)=6),JunSun1+5,""))</f>
        <v>43252</v>
      </c>
      <c r="G5" s="15">
        <f ca="1">IF(DAY(JunSun1)=1,"",IF(AND(YEAR(JunSun1+6)=CalenderYear,MONTH(JunSun1+6)=6),JunSun1+6,""))</f>
        <v>43253</v>
      </c>
      <c r="H5" s="15">
        <f ca="1">IF(DAY(JunSun1)=1,IF(AND(YEAR(JunSun1)=CalenderYear,MONTH(JunSun1)=6),JunSun1,""),IF(AND(YEAR(JunSun1+7)=CalenderYear,MONTH(JunSun1+7)=6),JunSun1+7,""))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IF(DAY(JunSun1)=1,IF(AND(YEAR(JunSun1+1)=CalenderYear,MONTH(JunSun1+1)=6),JunSun1+1,""),IF(AND(YEAR(JunSun1+8)=CalenderYear,MONTH(JunSun1+8)=6),JunSun1+8,""))</f>
        <v>43255</v>
      </c>
      <c r="C7" s="16">
        <f ca="1">IF(DAY(JunSun1)=1,IF(AND(YEAR(JunSun1+2)=CalenderYear,MONTH(JunSun1+2)=6),JunSun1+2,""),IF(AND(YEAR(JunSun1+9)=CalenderYear,MONTH(JunSun1+9)=6),JunSun1+9,""))</f>
        <v>43256</v>
      </c>
      <c r="D7" s="16">
        <f ca="1">IF(DAY(JunSun1)=1,IF(AND(YEAR(JunSun1+3)=CalenderYear,MONTH(JunSun1+3)=6),JunSun1+3,""),IF(AND(YEAR(JunSun1+10)=CalenderYear,MONTH(JunSun1+10)=6),JunSun1+10,""))</f>
        <v>43257</v>
      </c>
      <c r="E7" s="16">
        <f ca="1">IF(DAY(JunSun1)=1,IF(AND(YEAR(JunSun1+4)=CalenderYear,MONTH(JunSun1+4)=6),JunSun1+4,""),IF(AND(YEAR(JunSun1+11)=CalenderYear,MONTH(JunSun1+11)=6),JunSun1+11,""))</f>
        <v>43258</v>
      </c>
      <c r="F7" s="16">
        <f ca="1">IF(DAY(JunSun1)=1,IF(AND(YEAR(JunSun1+5)=CalenderYear,MONTH(JunSun1+5)=6),JunSun1+5,""),IF(AND(YEAR(JunSun1+12)=CalenderYear,MONTH(JunSun1+12)=6),JunSun1+12,""))</f>
        <v>43259</v>
      </c>
      <c r="G7" s="16">
        <f ca="1">IF(DAY(JunSun1)=1,IF(AND(YEAR(JunSun1+6)=CalenderYear,MONTH(JunSun1+6)=6),JunSun1+6,""),IF(AND(YEAR(JunSun1+13)=CalenderYear,MONTH(JunSun1+13)=6),JunSun1+13,""))</f>
        <v>43260</v>
      </c>
      <c r="H7" s="16">
        <f ca="1">IF(DAY(JunSun1)=1,IF(AND(YEAR(JunSun1+7)=CalenderYear,MONTH(JunSun1+7)=6),JunSun1+7,""),IF(AND(YEAR(JunSun1+14)=CalenderYear,MONTH(JunSun1+14)=6),JunSun1+14,""))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IF(DAY(JunSun1)=1,IF(AND(YEAR(JunSun1+8)=CalenderYear,MONTH(JunSun1+8)=6),JunSun1+8,""),IF(AND(YEAR(JunSun1+15)=CalenderYear,MONTH(JunSun1+15)=6),JunSun1+15,""))</f>
        <v>43262</v>
      </c>
      <c r="C9" s="17">
        <f ca="1">IF(DAY(JunSun1)=1,IF(AND(YEAR(JunSun1+9)=CalenderYear,MONTH(JunSun1+9)=6),JunSun1+9,""),IF(AND(YEAR(JunSun1+16)=CalenderYear,MONTH(JunSun1+16)=6),JunSun1+16,""))</f>
        <v>43263</v>
      </c>
      <c r="D9" s="17">
        <f ca="1">IF(DAY(JunSun1)=1,IF(AND(YEAR(JunSun1+10)=CalenderYear,MONTH(JunSun1+10)=6),JunSun1+10,""),IF(AND(YEAR(JunSun1+17)=CalenderYear,MONTH(JunSun1+17)=6),JunSun1+17,""))</f>
        <v>43264</v>
      </c>
      <c r="E9" s="17">
        <f ca="1">IF(DAY(JunSun1)=1,IF(AND(YEAR(JunSun1+11)=CalenderYear,MONTH(JunSun1+11)=6),JunSun1+11,""),IF(AND(YEAR(JunSun1+18)=CalenderYear,MONTH(JunSun1+18)=6),JunSun1+18,""))</f>
        <v>43265</v>
      </c>
      <c r="F9" s="17">
        <f ca="1">IF(DAY(JunSun1)=1,IF(AND(YEAR(JunSun1+12)=CalenderYear,MONTH(JunSun1+12)=6),JunSun1+12,""),IF(AND(YEAR(JunSun1+19)=CalenderYear,MONTH(JunSun1+19)=6),JunSun1+19,""))</f>
        <v>43266</v>
      </c>
      <c r="G9" s="17">
        <f ca="1">IF(DAY(JunSun1)=1,IF(AND(YEAR(JunSun1+13)=CalenderYear,MONTH(JunSun1+13)=6),JunSun1+13,""),IF(AND(YEAR(JunSun1+20)=CalenderYear,MONTH(JunSun1+20)=6),JunSun1+20,""))</f>
        <v>43267</v>
      </c>
      <c r="H9" s="17">
        <f ca="1">IF(DAY(JunSun1)=1,IF(AND(YEAR(JunSun1+14)=CalenderYear,MONTH(JunSun1+14)=6),JunSun1+14,""),IF(AND(YEAR(JunSun1+21)=CalenderYear,MONTH(JunSun1+21)=6),JunSun1+21,""))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IF(DAY(JunSun1)=1,IF(AND(YEAR(JunSun1+15)=CalenderYear,MONTH(JunSun1+15)=6),JunSun1+15,""),IF(AND(YEAR(JunSun1+22)=CalenderYear,MONTH(JunSun1+22)=6),JunSun1+22,""))</f>
        <v>43269</v>
      </c>
      <c r="C11" s="18">
        <f ca="1">IF(DAY(JunSun1)=1,IF(AND(YEAR(JunSun1+16)=CalenderYear,MONTH(JunSun1+16)=6),JunSun1+16,""),IF(AND(YEAR(JunSun1+23)=CalenderYear,MONTH(JunSun1+23)=6),JunSun1+23,""))</f>
        <v>43270</v>
      </c>
      <c r="D11" s="18">
        <f ca="1">IF(DAY(JunSun1)=1,IF(AND(YEAR(JunSun1+17)=CalenderYear,MONTH(JunSun1+17)=6),JunSun1+17,""),IF(AND(YEAR(JunSun1+24)=CalenderYear,MONTH(JunSun1+24)=6),JunSun1+24,""))</f>
        <v>43271</v>
      </c>
      <c r="E11" s="18">
        <f ca="1">IF(DAY(JunSun1)=1,IF(AND(YEAR(JunSun1+18)=CalenderYear,MONTH(JunSun1+18)=6),JunSun1+18,""),IF(AND(YEAR(JunSun1+25)=CalenderYear,MONTH(JunSun1+25)=6),JunSun1+25,""))</f>
        <v>43272</v>
      </c>
      <c r="F11" s="18">
        <f ca="1">IF(DAY(JunSun1)=1,IF(AND(YEAR(JunSun1+19)=CalenderYear,MONTH(JunSun1+19)=6),JunSun1+19,""),IF(AND(YEAR(JunSun1+26)=CalenderYear,MONTH(JunSun1+26)=6),JunSun1+26,""))</f>
        <v>43273</v>
      </c>
      <c r="G11" s="18">
        <f ca="1">IF(DAY(JunSun1)=1,IF(AND(YEAR(JunSun1+20)=CalenderYear,MONTH(JunSun1+20)=6),JunSun1+20,""),IF(AND(YEAR(JunSun1+27)=CalenderYear,MONTH(JunSun1+27)=6),JunSun1+27,""))</f>
        <v>43274</v>
      </c>
      <c r="H11" s="18">
        <f ca="1">IF(DAY(JunSun1)=1,IF(AND(YEAR(JunSun1+21)=CalenderYear,MONTH(JunSun1+21)=6),JunSun1+21,""),IF(AND(YEAR(JunSun1+28)=CalenderYear,MONTH(JunSun1+28)=6),JunSun1+28,""))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IF(DAY(JunSun1)=1,IF(AND(YEAR(JunSun1+22)=CalenderYear,MONTH(JunSun1+22)=6),JunSun1+22,""),IF(AND(YEAR(JunSun1+29)=CalenderYear,MONTH(JunSun1+29)=6),JunSun1+29,""))</f>
        <v>43276</v>
      </c>
      <c r="C13" s="17">
        <f ca="1">IF(DAY(JunSun1)=1,IF(AND(YEAR(JunSun1+23)=CalenderYear,MONTH(JunSun1+23)=6),JunSun1+23,""),IF(AND(YEAR(JunSun1+30)=CalenderYear,MONTH(JunSun1+30)=6),JunSun1+30,""))</f>
        <v>43277</v>
      </c>
      <c r="D13" s="17">
        <f ca="1">IF(DAY(JunSun1)=1,IF(AND(YEAR(JunSun1+24)=CalenderYear,MONTH(JunSun1+24)=6),JunSun1+24,""),IF(AND(YEAR(JunSun1+31)=CalenderYear,MONTH(JunSun1+31)=6),JunSun1+31,""))</f>
        <v>43278</v>
      </c>
      <c r="E13" s="17">
        <f ca="1">IF(DAY(JunSun1)=1,IF(AND(YEAR(JunSun1+25)=CalenderYear,MONTH(JunSun1+25)=6),JunSun1+25,""),IF(AND(YEAR(JunSun1+32)=CalenderYear,MONTH(JunSun1+32)=6),JunSun1+32,""))</f>
        <v>43279</v>
      </c>
      <c r="F13" s="17">
        <f ca="1">IF(DAY(JunSun1)=1,IF(AND(YEAR(JunSun1+26)=CalenderYear,MONTH(JunSun1+26)=6),JunSun1+26,""),IF(AND(YEAR(JunSun1+33)=CalenderYear,MONTH(JunSun1+33)=6),JunSun1+33,""))</f>
        <v>43280</v>
      </c>
      <c r="G13" s="17">
        <f ca="1">IF(DAY(JunSun1)=1,IF(AND(YEAR(JunSun1+27)=CalenderYear,MONTH(JunSun1+27)=6),JunSun1+27,""),IF(AND(YEAR(JunSun1+34)=CalenderYear,MONTH(JunSun1+34)=6),JunSun1+34,""))</f>
        <v>43281</v>
      </c>
      <c r="H13" s="17" t="str">
        <f ca="1">IF(DAY(JunSun1)=1,IF(AND(YEAR(JunSun1+28)=CalenderYear,MONTH(JunSun1+28)=6),JunSun1+28,""),IF(AND(YEAR(JunSun1+35)=CalenderYear,MONTH(JunSun1+35)=6),JunSun1+35,""))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IF(DAY(JunSun1)=1,IF(AND(YEAR(JunSun1+29)=CalenderYear,MONTH(JunSun1+29)=6),JunSun1+29,""),IF(AND(YEAR(JunSun1+36)=CalenderYear,MONTH(JunSun1+36)=6),JunSun1+36,""))</f>
        <v/>
      </c>
      <c r="C15" s="19" t="str">
        <f ca="1">IF(DAY(JunSun1)=1,IF(AND(YEAR(JunSun1+30)=CalenderYear,MONTH(JunSun1+30)=6),JunSun1+30,""),IF(AND(YEAR(JunSun1+37)=CalenderYear,MONTH(JunSun1+37)=6),JunSun1+37,""))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UPPER(TEXT(DATE(CalenderYear,7,1),"mmmm jjjj"))</f>
        <v>JULI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IF(DAY(JulSun1)=1,"",IF(AND(YEAR(JulSun1+1)=CalenderYear,MONTH(JulSun1+1)=7),JulSun1+1,""))</f>
        <v/>
      </c>
      <c r="C5" s="15" t="str">
        <f ca="1">IF(DAY(JulSun1)=1,"",IF(AND(YEAR(JulSun1+2)=CalenderYear,MONTH(JulSun1+2)=7),JulSun1+2,""))</f>
        <v/>
      </c>
      <c r="D5" s="15" t="str">
        <f ca="1">IF(DAY(JulSun1)=1,"",IF(AND(YEAR(JulSun1+3)=CalenderYear,MONTH(JulSun1+3)=7),JulSun1+3,""))</f>
        <v/>
      </c>
      <c r="E5" s="15" t="str">
        <f ca="1">IF(DAY(JulSun1)=1,"",IF(AND(YEAR(JulSun1+4)=CalenderYear,MONTH(JulSun1+4)=7),JulSun1+4,""))</f>
        <v/>
      </c>
      <c r="F5" s="15" t="str">
        <f ca="1">IF(DAY(JulSun1)=1,"",IF(AND(YEAR(JulSun1+5)=CalenderYear,MONTH(JulSun1+5)=7),JulSun1+5,""))</f>
        <v/>
      </c>
      <c r="G5" s="15" t="str">
        <f ca="1">IF(DAY(JulSun1)=1,"",IF(AND(YEAR(JulSun1+6)=CalenderYear,MONTH(JulSun1+6)=7),JulSun1+6,""))</f>
        <v/>
      </c>
      <c r="H5" s="15">
        <f ca="1">IF(DAY(JulSun1)=1,IF(AND(YEAR(JulSun1)=CalenderYear,MONTH(JulSun1)=7),JulSun1,""),IF(AND(YEAR(JulSun1+7)=CalenderYear,MONTH(JulSun1+7)=7),JulSun1+7,""))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IF(DAY(JulSun1)=1,IF(AND(YEAR(JulSun1+1)=CalenderYear,MONTH(JulSun1+1)=7),JulSun1+1,""),IF(AND(YEAR(JulSun1+8)=CalenderYear,MONTH(JulSun1+8)=7),JulSun1+8,""))</f>
        <v>43283</v>
      </c>
      <c r="C7" s="16">
        <f ca="1">IF(DAY(JulSun1)=1,IF(AND(YEAR(JulSun1+2)=CalenderYear,MONTH(JulSun1+2)=7),JulSun1+2,""),IF(AND(YEAR(JulSun1+9)=CalenderYear,MONTH(JulSun1+9)=7),JulSun1+9,""))</f>
        <v>43284</v>
      </c>
      <c r="D7" s="16">
        <f ca="1">IF(DAY(JulSun1)=1,IF(AND(YEAR(JulSun1+3)=CalenderYear,MONTH(JulSun1+3)=7),JulSun1+3,""),IF(AND(YEAR(JulSun1+10)=CalenderYear,MONTH(JulSun1+10)=7),JulSun1+10,""))</f>
        <v>43285</v>
      </c>
      <c r="E7" s="16">
        <f ca="1">IF(DAY(JulSun1)=1,IF(AND(YEAR(JulSun1+4)=CalenderYear,MONTH(JulSun1+4)=7),JulSun1+4,""),IF(AND(YEAR(JulSun1+11)=CalenderYear,MONTH(JulSun1+11)=7),JulSun1+11,""))</f>
        <v>43286</v>
      </c>
      <c r="F7" s="16">
        <f ca="1">IF(DAY(JulSun1)=1,IF(AND(YEAR(JulSun1+5)=CalenderYear,MONTH(JulSun1+5)=7),JulSun1+5,""),IF(AND(YEAR(JulSun1+12)=CalenderYear,MONTH(JulSun1+12)=7),JulSun1+12,""))</f>
        <v>43287</v>
      </c>
      <c r="G7" s="16">
        <f ca="1">IF(DAY(JulSun1)=1,IF(AND(YEAR(JulSun1+6)=CalenderYear,MONTH(JulSun1+6)=7),JulSun1+6,""),IF(AND(YEAR(JulSun1+13)=CalenderYear,MONTH(JulSun1+13)=7),JulSun1+13,""))</f>
        <v>43288</v>
      </c>
      <c r="H7" s="16">
        <f ca="1">IF(DAY(JulSun1)=1,IF(AND(YEAR(JulSun1+7)=CalenderYear,MONTH(JulSun1+7)=7),JulSun1+7,""),IF(AND(YEAR(JulSun1+14)=CalenderYear,MONTH(JulSun1+14)=7),JulSun1+14,""))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IF(DAY(JulSun1)=1,IF(AND(YEAR(JulSun1+8)=CalenderYear,MONTH(JulSun1+8)=7),JulSun1+8,""),IF(AND(YEAR(JulSun1+15)=CalenderYear,MONTH(JulSun1+15)=7),JulSun1+15,""))</f>
        <v>43290</v>
      </c>
      <c r="C9" s="17">
        <f ca="1">IF(DAY(JulSun1)=1,IF(AND(YEAR(JulSun1+9)=CalenderYear,MONTH(JulSun1+9)=7),JulSun1+9,""),IF(AND(YEAR(JulSun1+16)=CalenderYear,MONTH(JulSun1+16)=7),JulSun1+16,""))</f>
        <v>43291</v>
      </c>
      <c r="D9" s="17">
        <f ca="1">IF(DAY(JulSun1)=1,IF(AND(YEAR(JulSun1+10)=CalenderYear,MONTH(JulSun1+10)=7),JulSun1+10,""),IF(AND(YEAR(JulSun1+17)=CalenderYear,MONTH(JulSun1+17)=7),JulSun1+17,""))</f>
        <v>43292</v>
      </c>
      <c r="E9" s="17">
        <f ca="1">IF(DAY(JulSun1)=1,IF(AND(YEAR(JulSun1+11)=CalenderYear,MONTH(JulSun1+11)=7),JulSun1+11,""),IF(AND(YEAR(JulSun1+18)=CalenderYear,MONTH(JulSun1+18)=7),JulSun1+18,""))</f>
        <v>43293</v>
      </c>
      <c r="F9" s="17">
        <f ca="1">IF(DAY(JulSun1)=1,IF(AND(YEAR(JulSun1+12)=CalenderYear,MONTH(JulSun1+12)=7),JulSun1+12,""),IF(AND(YEAR(JulSun1+19)=CalenderYear,MONTH(JulSun1+19)=7),JulSun1+19,""))</f>
        <v>43294</v>
      </c>
      <c r="G9" s="17">
        <f ca="1">IF(DAY(JulSun1)=1,IF(AND(YEAR(JulSun1+13)=CalenderYear,MONTH(JulSun1+13)=7),JulSun1+13,""),IF(AND(YEAR(JulSun1+20)=CalenderYear,MONTH(JulSun1+20)=7),JulSun1+20,""))</f>
        <v>43295</v>
      </c>
      <c r="H9" s="17">
        <f ca="1">IF(DAY(JulSun1)=1,IF(AND(YEAR(JulSun1+14)=CalenderYear,MONTH(JulSun1+14)=7),JulSun1+14,""),IF(AND(YEAR(JulSun1+21)=CalenderYear,MONTH(JulSun1+21)=7),JulSun1+21,""))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IF(DAY(JulSun1)=1,IF(AND(YEAR(JulSun1+15)=CalenderYear,MONTH(JulSun1+15)=7),JulSun1+15,""),IF(AND(YEAR(JulSun1+22)=CalenderYear,MONTH(JulSun1+22)=7),JulSun1+22,""))</f>
        <v>43297</v>
      </c>
      <c r="C11" s="18">
        <f ca="1">IF(DAY(JulSun1)=1,IF(AND(YEAR(JulSun1+16)=CalenderYear,MONTH(JulSun1+16)=7),JulSun1+16,""),IF(AND(YEAR(JulSun1+23)=CalenderYear,MONTH(JulSun1+23)=7),JulSun1+23,""))</f>
        <v>43298</v>
      </c>
      <c r="D11" s="18">
        <f ca="1">IF(DAY(JulSun1)=1,IF(AND(YEAR(JulSun1+17)=CalenderYear,MONTH(JulSun1+17)=7),JulSun1+17,""),IF(AND(YEAR(JulSun1+24)=CalenderYear,MONTH(JulSun1+24)=7),JulSun1+24,""))</f>
        <v>43299</v>
      </c>
      <c r="E11" s="18">
        <f ca="1">IF(DAY(JulSun1)=1,IF(AND(YEAR(JulSun1+18)=CalenderYear,MONTH(JulSun1+18)=7),JulSun1+18,""),IF(AND(YEAR(JulSun1+25)=CalenderYear,MONTH(JulSun1+25)=7),JulSun1+25,""))</f>
        <v>43300</v>
      </c>
      <c r="F11" s="18">
        <f ca="1">IF(DAY(JulSun1)=1,IF(AND(YEAR(JulSun1+19)=CalenderYear,MONTH(JulSun1+19)=7),JulSun1+19,""),IF(AND(YEAR(JulSun1+26)=CalenderYear,MONTH(JulSun1+26)=7),JulSun1+26,""))</f>
        <v>43301</v>
      </c>
      <c r="G11" s="18">
        <f ca="1">IF(DAY(JulSun1)=1,IF(AND(YEAR(JulSun1+20)=CalenderYear,MONTH(JulSun1+20)=7),JulSun1+20,""),IF(AND(YEAR(JulSun1+27)=CalenderYear,MONTH(JulSun1+27)=7),JulSun1+27,""))</f>
        <v>43302</v>
      </c>
      <c r="H11" s="18">
        <f ca="1">IF(DAY(JulSun1)=1,IF(AND(YEAR(JulSun1+21)=CalenderYear,MONTH(JulSun1+21)=7),JulSun1+21,""),IF(AND(YEAR(JulSun1+28)=CalenderYear,MONTH(JulSun1+28)=7),JulSun1+28,""))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IF(DAY(JulSun1)=1,IF(AND(YEAR(JulSun1+22)=CalenderYear,MONTH(JulSun1+22)=7),JulSun1+22,""),IF(AND(YEAR(JulSun1+29)=CalenderYear,MONTH(JulSun1+29)=7),JulSun1+29,""))</f>
        <v>43304</v>
      </c>
      <c r="C13" s="17">
        <f ca="1">IF(DAY(JulSun1)=1,IF(AND(YEAR(JulSun1+23)=CalenderYear,MONTH(JulSun1+23)=7),JulSun1+23,""),IF(AND(YEAR(JulSun1+30)=CalenderYear,MONTH(JulSun1+30)=7),JulSun1+30,""))</f>
        <v>43305</v>
      </c>
      <c r="D13" s="17">
        <f ca="1">IF(DAY(JulSun1)=1,IF(AND(YEAR(JulSun1+24)=CalenderYear,MONTH(JulSun1+24)=7),JulSun1+24,""),IF(AND(YEAR(JulSun1+31)=CalenderYear,MONTH(JulSun1+31)=7),JulSun1+31,""))</f>
        <v>43306</v>
      </c>
      <c r="E13" s="17">
        <f ca="1">IF(DAY(JulSun1)=1,IF(AND(YEAR(JulSun1+25)=CalenderYear,MONTH(JulSun1+25)=7),JulSun1+25,""),IF(AND(YEAR(JulSun1+32)=CalenderYear,MONTH(JulSun1+32)=7),JulSun1+32,""))</f>
        <v>43307</v>
      </c>
      <c r="F13" s="17">
        <f ca="1">IF(DAY(JulSun1)=1,IF(AND(YEAR(JulSun1+26)=CalenderYear,MONTH(JulSun1+26)=7),JulSun1+26,""),IF(AND(YEAR(JulSun1+33)=CalenderYear,MONTH(JulSun1+33)=7),JulSun1+33,""))</f>
        <v>43308</v>
      </c>
      <c r="G13" s="17">
        <f ca="1">IF(DAY(JulSun1)=1,IF(AND(YEAR(JulSun1+27)=CalenderYear,MONTH(JulSun1+27)=7),JulSun1+27,""),IF(AND(YEAR(JulSun1+34)=CalenderYear,MONTH(JulSun1+34)=7),JulSun1+34,""))</f>
        <v>43309</v>
      </c>
      <c r="H13" s="17">
        <f ca="1">IF(DAY(JulSun1)=1,IF(AND(YEAR(JulSun1+28)=CalenderYear,MONTH(JulSun1+28)=7),JulSun1+28,""),IF(AND(YEAR(JulSun1+35)=CalenderYear,MONTH(JulSun1+35)=7),JulSun1+35,""))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IF(DAY(JulSun1)=1,IF(AND(YEAR(JulSun1+29)=CalenderYear,MONTH(JulSun1+29)=7),JulSun1+29,""),IF(AND(YEAR(JulSun1+36)=CalenderYear,MONTH(JulSun1+36)=7),JulSun1+36,""))</f>
        <v>43311</v>
      </c>
      <c r="C15" s="19">
        <f ca="1">IF(DAY(JulSun1)=1,IF(AND(YEAR(JulSun1+30)=CalenderYear,MONTH(JulSun1+30)=7),JulSun1+30,""),IF(AND(YEAR(JulSun1+37)=CalenderYear,MONTH(JulSun1+37)=7),JulSun1+37,""))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UPPER(TEXT(DATE(CalenderYear,8,1),"mmmm jjjj"))</f>
        <v>AUGUSTUS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IF(DAY(AugSun1)=1,"",IF(AND(YEAR(AugSun1+1)=CalenderYear,MONTH(AugSun1+1)=8),AugSun1+1,""))</f>
        <v/>
      </c>
      <c r="C5" s="15" t="str">
        <f ca="1">IF(DAY(AugSun1)=1,"",IF(AND(YEAR(AugSun1+2)=CalenderYear,MONTH(AugSun1+2)=8),AugSun1+2,""))</f>
        <v/>
      </c>
      <c r="D5" s="15">
        <f ca="1">IF(DAY(AugSun1)=1,"",IF(AND(YEAR(AugSun1+3)=CalenderYear,MONTH(AugSun1+3)=8),AugSun1+3,""))</f>
        <v>43313</v>
      </c>
      <c r="E5" s="15">
        <f ca="1">IF(DAY(AugSun1)=1,"",IF(AND(YEAR(AugSun1+4)=CalenderYear,MONTH(AugSun1+4)=8),AugSun1+4,""))</f>
        <v>43314</v>
      </c>
      <c r="F5" s="15">
        <f ca="1">IF(DAY(AugSun1)=1,"",IF(AND(YEAR(AugSun1+5)=CalenderYear,MONTH(AugSun1+5)=8),AugSun1+5,""))</f>
        <v>43315</v>
      </c>
      <c r="G5" s="15">
        <f ca="1">IF(DAY(AugSun1)=1,"",IF(AND(YEAR(AugSun1+6)=CalenderYear,MONTH(AugSun1+6)=8),AugSun1+6,""))</f>
        <v>43316</v>
      </c>
      <c r="H5" s="15">
        <f ca="1">IF(DAY(AugSun1)=1,IF(AND(YEAR(AugSun1)=CalenderYear,MONTH(AugSun1)=8),AugSun1,""),IF(AND(YEAR(AugSun1+7)=CalenderYear,MONTH(AugSun1+7)=8),AugSun1+7,""))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IF(DAY(AugSun1)=1,IF(AND(YEAR(AugSun1+1)=CalenderYear,MONTH(AugSun1+1)=8),AugSun1+1,""),IF(AND(YEAR(AugSun1+8)=CalenderYear,MONTH(AugSun1+8)=8),AugSun1+8,""))</f>
        <v>43318</v>
      </c>
      <c r="C7" s="16">
        <f ca="1">IF(DAY(AugSun1)=1,IF(AND(YEAR(AugSun1+2)=CalenderYear,MONTH(AugSun1+2)=8),AugSun1+2,""),IF(AND(YEAR(AugSun1+9)=CalenderYear,MONTH(AugSun1+9)=8),AugSun1+9,""))</f>
        <v>43319</v>
      </c>
      <c r="D7" s="16">
        <f ca="1">IF(DAY(AugSun1)=1,IF(AND(YEAR(AugSun1+3)=CalenderYear,MONTH(AugSun1+3)=8),AugSun1+3,""),IF(AND(YEAR(AugSun1+10)=CalenderYear,MONTH(AugSun1+10)=8),AugSun1+10,""))</f>
        <v>43320</v>
      </c>
      <c r="E7" s="16">
        <f ca="1">IF(DAY(AugSun1)=1,IF(AND(YEAR(AugSun1+4)=CalenderYear,MONTH(AugSun1+4)=8),AugSun1+4,""),IF(AND(YEAR(AugSun1+11)=CalenderYear,MONTH(AugSun1+11)=8),AugSun1+11,""))</f>
        <v>43321</v>
      </c>
      <c r="F7" s="16">
        <f ca="1">IF(DAY(AugSun1)=1,IF(AND(YEAR(AugSun1+5)=CalenderYear,MONTH(AugSun1+5)=8),AugSun1+5,""),IF(AND(YEAR(AugSun1+12)=CalenderYear,MONTH(AugSun1+12)=8),AugSun1+12,""))</f>
        <v>43322</v>
      </c>
      <c r="G7" s="16">
        <f ca="1">IF(DAY(AugSun1)=1,IF(AND(YEAR(AugSun1+6)=CalenderYear,MONTH(AugSun1+6)=8),AugSun1+6,""),IF(AND(YEAR(AugSun1+13)=CalenderYear,MONTH(AugSun1+13)=8),AugSun1+13,""))</f>
        <v>43323</v>
      </c>
      <c r="H7" s="16">
        <f ca="1">IF(DAY(AugSun1)=1,IF(AND(YEAR(AugSun1+7)=CalenderYear,MONTH(AugSun1+7)=8),AugSun1+7,""),IF(AND(YEAR(AugSun1+14)=CalenderYear,MONTH(AugSun1+14)=8),AugSun1+14,""))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IF(DAY(AugSun1)=1,IF(AND(YEAR(AugSun1+8)=CalenderYear,MONTH(AugSun1+8)=8),AugSun1+8,""),IF(AND(YEAR(AugSun1+15)=CalenderYear,MONTH(AugSun1+15)=8),AugSun1+15,""))</f>
        <v>43325</v>
      </c>
      <c r="C9" s="17">
        <f ca="1">IF(DAY(AugSun1)=1,IF(AND(YEAR(AugSun1+9)=CalenderYear,MONTH(AugSun1+9)=8),AugSun1+9,""),IF(AND(YEAR(AugSun1+16)=CalenderYear,MONTH(AugSun1+16)=8),AugSun1+16,""))</f>
        <v>43326</v>
      </c>
      <c r="D9" s="17">
        <f ca="1">IF(DAY(AugSun1)=1,IF(AND(YEAR(AugSun1+10)=CalenderYear,MONTH(AugSun1+10)=8),AugSun1+10,""),IF(AND(YEAR(AugSun1+17)=CalenderYear,MONTH(AugSun1+17)=8),AugSun1+17,""))</f>
        <v>43327</v>
      </c>
      <c r="E9" s="17">
        <f ca="1">IF(DAY(AugSun1)=1,IF(AND(YEAR(AugSun1+11)=CalenderYear,MONTH(AugSun1+11)=8),AugSun1+11,""),IF(AND(YEAR(AugSun1+18)=CalenderYear,MONTH(AugSun1+18)=8),AugSun1+18,""))</f>
        <v>43328</v>
      </c>
      <c r="F9" s="17">
        <f ca="1">IF(DAY(AugSun1)=1,IF(AND(YEAR(AugSun1+12)=CalenderYear,MONTH(AugSun1+12)=8),AugSun1+12,""),IF(AND(YEAR(AugSun1+19)=CalenderYear,MONTH(AugSun1+19)=8),AugSun1+19,""))</f>
        <v>43329</v>
      </c>
      <c r="G9" s="17">
        <f ca="1">IF(DAY(AugSun1)=1,IF(AND(YEAR(AugSun1+13)=CalenderYear,MONTH(AugSun1+13)=8),AugSun1+13,""),IF(AND(YEAR(AugSun1+20)=CalenderYear,MONTH(AugSun1+20)=8),AugSun1+20,""))</f>
        <v>43330</v>
      </c>
      <c r="H9" s="17">
        <f ca="1">IF(DAY(AugSun1)=1,IF(AND(YEAR(AugSun1+14)=CalenderYear,MONTH(AugSun1+14)=8),AugSun1+14,""),IF(AND(YEAR(AugSun1+21)=CalenderYear,MONTH(AugSun1+21)=8),AugSun1+21,""))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IF(DAY(AugSun1)=1,IF(AND(YEAR(AugSun1+15)=CalenderYear,MONTH(AugSun1+15)=8),AugSun1+15,""),IF(AND(YEAR(AugSun1+22)=CalenderYear,MONTH(AugSun1+22)=8),AugSun1+22,""))</f>
        <v>43332</v>
      </c>
      <c r="C11" s="18">
        <f ca="1">IF(DAY(AugSun1)=1,IF(AND(YEAR(AugSun1+16)=CalenderYear,MONTH(AugSun1+16)=8),AugSun1+16,""),IF(AND(YEAR(AugSun1+23)=CalenderYear,MONTH(AugSun1+23)=8),AugSun1+23,""))</f>
        <v>43333</v>
      </c>
      <c r="D11" s="18">
        <f ca="1">IF(DAY(AugSun1)=1,IF(AND(YEAR(AugSun1+17)=CalenderYear,MONTH(AugSun1+17)=8),AugSun1+17,""),IF(AND(YEAR(AugSun1+24)=CalenderYear,MONTH(AugSun1+24)=8),AugSun1+24,""))</f>
        <v>43334</v>
      </c>
      <c r="E11" s="18">
        <f ca="1">IF(DAY(AugSun1)=1,IF(AND(YEAR(AugSun1+18)=CalenderYear,MONTH(AugSun1+18)=8),AugSun1+18,""),IF(AND(YEAR(AugSun1+25)=CalenderYear,MONTH(AugSun1+25)=8),AugSun1+25,""))</f>
        <v>43335</v>
      </c>
      <c r="F11" s="18">
        <f ca="1">IF(DAY(AugSun1)=1,IF(AND(YEAR(AugSun1+19)=CalenderYear,MONTH(AugSun1+19)=8),AugSun1+19,""),IF(AND(YEAR(AugSun1+26)=CalenderYear,MONTH(AugSun1+26)=8),AugSun1+26,""))</f>
        <v>43336</v>
      </c>
      <c r="G11" s="18">
        <f ca="1">IF(DAY(AugSun1)=1,IF(AND(YEAR(AugSun1+20)=CalenderYear,MONTH(AugSun1+20)=8),AugSun1+20,""),IF(AND(YEAR(AugSun1+27)=CalenderYear,MONTH(AugSun1+27)=8),AugSun1+27,""))</f>
        <v>43337</v>
      </c>
      <c r="H11" s="18">
        <f ca="1">IF(DAY(AugSun1)=1,IF(AND(YEAR(AugSun1+21)=CalenderYear,MONTH(AugSun1+21)=8),AugSun1+21,""),IF(AND(YEAR(AugSun1+28)=CalenderYear,MONTH(AugSun1+28)=8),AugSun1+28,""))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IF(DAY(AugSun1)=1,IF(AND(YEAR(AugSun1+22)=CalenderYear,MONTH(AugSun1+22)=8),AugSun1+22,""),IF(AND(YEAR(AugSun1+29)=CalenderYear,MONTH(AugSun1+29)=8),AugSun1+29,""))</f>
        <v>43339</v>
      </c>
      <c r="C13" s="17">
        <f ca="1">IF(DAY(AugSun1)=1,IF(AND(YEAR(AugSun1+23)=CalenderYear,MONTH(AugSun1+23)=8),AugSun1+23,""),IF(AND(YEAR(AugSun1+30)=CalenderYear,MONTH(AugSun1+30)=8),AugSun1+30,""))</f>
        <v>43340</v>
      </c>
      <c r="D13" s="17">
        <f ca="1">IF(DAY(AugSun1)=1,IF(AND(YEAR(AugSun1+24)=CalenderYear,MONTH(AugSun1+24)=8),AugSun1+24,""),IF(AND(YEAR(AugSun1+31)=CalenderYear,MONTH(AugSun1+31)=8),AugSun1+31,""))</f>
        <v>43341</v>
      </c>
      <c r="E13" s="17">
        <f ca="1">IF(DAY(AugSun1)=1,IF(AND(YEAR(AugSun1+25)=CalenderYear,MONTH(AugSun1+25)=8),AugSun1+25,""),IF(AND(YEAR(AugSun1+32)=CalenderYear,MONTH(AugSun1+32)=8),AugSun1+32,""))</f>
        <v>43342</v>
      </c>
      <c r="F13" s="17">
        <f ca="1">IF(DAY(AugSun1)=1,IF(AND(YEAR(AugSun1+26)=CalenderYear,MONTH(AugSun1+26)=8),AugSun1+26,""),IF(AND(YEAR(AugSun1+33)=CalenderYear,MONTH(AugSun1+33)=8),AugSun1+33,""))</f>
        <v>43343</v>
      </c>
      <c r="G13" s="17" t="str">
        <f ca="1">IF(DAY(AugSun1)=1,IF(AND(YEAR(AugSun1+27)=CalenderYear,MONTH(AugSun1+27)=8),AugSun1+27,""),IF(AND(YEAR(AugSun1+34)=CalenderYear,MONTH(AugSun1+34)=8),AugSun1+34,""))</f>
        <v/>
      </c>
      <c r="H13" s="17" t="str">
        <f ca="1">IF(DAY(AugSun1)=1,IF(AND(YEAR(AugSun1+28)=CalenderYear,MONTH(AugSun1+28)=8),AugSun1+28,""),IF(AND(YEAR(AugSun1+35)=CalenderYear,MONTH(AugSun1+35)=8),AugSun1+35,""))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IF(DAY(AugSun1)=1,IF(AND(YEAR(AugSun1+29)=CalenderYear,MONTH(AugSun1+29)=8),AugSun1+29,""),IF(AND(YEAR(AugSun1+36)=CalenderYear,MONTH(AugSun1+36)=8),AugSun1+36,""))</f>
        <v/>
      </c>
      <c r="C15" s="19" t="str">
        <f ca="1">IF(DAY(AugSun1)=1,IF(AND(YEAR(AugSun1+30)=CalenderYear,MONTH(AugSun1+30)=8),AugSun1+30,""),IF(AND(YEAR(AugSun1+37)=CalenderYear,MONTH(AugSun1+37)=8),AugSun1+37,""))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UPPER(TEXT(DATE(CalenderYear,9,1),"mmmm jjjj"))</f>
        <v>SEPTEMBER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IF(DAY(SepSun1)=1,"",IF(AND(YEAR(SepSun1+1)=CalenderYear,MONTH(SepSun1+1)=9),SepSun1+1,""))</f>
        <v/>
      </c>
      <c r="C5" s="15" t="str">
        <f ca="1">IF(DAY(SepSun1)=1,"",IF(AND(YEAR(SepSun1+2)=CalenderYear,MONTH(SepSun1+2)=9),SepSun1+2,""))</f>
        <v/>
      </c>
      <c r="D5" s="15" t="str">
        <f ca="1">IF(DAY(SepSun1)=1,"",IF(AND(YEAR(SepSun1+3)=CalenderYear,MONTH(SepSun1+3)=9),SepSun1+3,""))</f>
        <v/>
      </c>
      <c r="E5" s="15" t="str">
        <f ca="1">IF(DAY(SepSun1)=1,"",IF(AND(YEAR(SepSun1+4)=CalenderYear,MONTH(SepSun1+4)=9),SepSun1+4,""))</f>
        <v/>
      </c>
      <c r="F5" s="15" t="str">
        <f ca="1">IF(DAY(SepSun1)=1,"",IF(AND(YEAR(SepSun1+5)=CalenderYear,MONTH(SepSun1+5)=9),SepSun1+5,""))</f>
        <v/>
      </c>
      <c r="G5" s="15">
        <f ca="1">IF(DAY(SepSun1)=1,"",IF(AND(YEAR(SepSun1+6)=CalenderYear,MONTH(SepSun1+6)=9),SepSun1+6,""))</f>
        <v>43344</v>
      </c>
      <c r="H5" s="15">
        <f ca="1">IF(DAY(SepSun1)=1,IF(AND(YEAR(SepSun1)=CalenderYear,MONTH(SepSun1)=9),SepSun1,""),IF(AND(YEAR(SepSun1+7)=CalenderYear,MONTH(SepSun1+7)=9),SepSun1+7,""))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IF(DAY(SepSun1)=1,IF(AND(YEAR(SepSun1+1)=CalenderYear,MONTH(SepSun1+1)=9),SepSun1+1,""),IF(AND(YEAR(SepSun1+8)=CalenderYear,MONTH(SepSun1+8)=9),SepSun1+8,""))</f>
        <v>43346</v>
      </c>
      <c r="C7" s="16">
        <f ca="1">IF(DAY(SepSun1)=1,IF(AND(YEAR(SepSun1+2)=CalenderYear,MONTH(SepSun1+2)=9),SepSun1+2,""),IF(AND(YEAR(SepSun1+9)=CalenderYear,MONTH(SepSun1+9)=9),SepSun1+9,""))</f>
        <v>43347</v>
      </c>
      <c r="D7" s="16">
        <f ca="1">IF(DAY(SepSun1)=1,IF(AND(YEAR(SepSun1+3)=CalenderYear,MONTH(SepSun1+3)=9),SepSun1+3,""),IF(AND(YEAR(SepSun1+10)=CalenderYear,MONTH(SepSun1+10)=9),SepSun1+10,""))</f>
        <v>43348</v>
      </c>
      <c r="E7" s="16">
        <f ca="1">IF(DAY(SepSun1)=1,IF(AND(YEAR(SepSun1+4)=CalenderYear,MONTH(SepSun1+4)=9),SepSun1+4,""),IF(AND(YEAR(SepSun1+11)=CalenderYear,MONTH(SepSun1+11)=9),SepSun1+11,""))</f>
        <v>43349</v>
      </c>
      <c r="F7" s="16">
        <f ca="1">IF(DAY(SepSun1)=1,IF(AND(YEAR(SepSun1+5)=CalenderYear,MONTH(SepSun1+5)=9),SepSun1+5,""),IF(AND(YEAR(SepSun1+12)=CalenderYear,MONTH(SepSun1+12)=9),SepSun1+12,""))</f>
        <v>43350</v>
      </c>
      <c r="G7" s="16">
        <f ca="1">IF(DAY(SepSun1)=1,IF(AND(YEAR(SepSun1+6)=CalenderYear,MONTH(SepSun1+6)=9),SepSun1+6,""),IF(AND(YEAR(SepSun1+13)=CalenderYear,MONTH(SepSun1+13)=9),SepSun1+13,""))</f>
        <v>43351</v>
      </c>
      <c r="H7" s="16">
        <f ca="1">IF(DAY(SepSun1)=1,IF(AND(YEAR(SepSun1+7)=CalenderYear,MONTH(SepSun1+7)=9),SepSun1+7,""),IF(AND(YEAR(SepSun1+14)=CalenderYear,MONTH(SepSun1+14)=9),SepSun1+14,""))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IF(DAY(SepSun1)=1,IF(AND(YEAR(SepSun1+8)=CalenderYear,MONTH(SepSun1+8)=9),SepSun1+8,""),IF(AND(YEAR(SepSun1+15)=CalenderYear,MONTH(SepSun1+15)=9),SepSun1+15,""))</f>
        <v>43353</v>
      </c>
      <c r="C9" s="17">
        <f ca="1">IF(DAY(SepSun1)=1,IF(AND(YEAR(SepSun1+9)=CalenderYear,MONTH(SepSun1+9)=9),SepSun1+9,""),IF(AND(YEAR(SepSun1+16)=CalenderYear,MONTH(SepSun1+16)=9),SepSun1+16,""))</f>
        <v>43354</v>
      </c>
      <c r="D9" s="17">
        <f ca="1">IF(DAY(SepSun1)=1,IF(AND(YEAR(SepSun1+10)=CalenderYear,MONTH(SepSun1+10)=9),SepSun1+10,""),IF(AND(YEAR(SepSun1+17)=CalenderYear,MONTH(SepSun1+17)=9),SepSun1+17,""))</f>
        <v>43355</v>
      </c>
      <c r="E9" s="17">
        <f ca="1">IF(DAY(SepSun1)=1,IF(AND(YEAR(SepSun1+11)=CalenderYear,MONTH(SepSun1+11)=9),SepSun1+11,""),IF(AND(YEAR(SepSun1+18)=CalenderYear,MONTH(SepSun1+18)=9),SepSun1+18,""))</f>
        <v>43356</v>
      </c>
      <c r="F9" s="17">
        <f ca="1">IF(DAY(SepSun1)=1,IF(AND(YEAR(SepSun1+12)=CalenderYear,MONTH(SepSun1+12)=9),SepSun1+12,""),IF(AND(YEAR(SepSun1+19)=CalenderYear,MONTH(SepSun1+19)=9),SepSun1+19,""))</f>
        <v>43357</v>
      </c>
      <c r="G9" s="17">
        <f ca="1">IF(DAY(SepSun1)=1,IF(AND(YEAR(SepSun1+13)=CalenderYear,MONTH(SepSun1+13)=9),SepSun1+13,""),IF(AND(YEAR(SepSun1+20)=CalenderYear,MONTH(SepSun1+20)=9),SepSun1+20,""))</f>
        <v>43358</v>
      </c>
      <c r="H9" s="17">
        <f ca="1">IF(DAY(SepSun1)=1,IF(AND(YEAR(SepSun1+14)=CalenderYear,MONTH(SepSun1+14)=9),SepSun1+14,""),IF(AND(YEAR(SepSun1+21)=CalenderYear,MONTH(SepSun1+21)=9),SepSun1+21,""))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IF(DAY(SepSun1)=1,IF(AND(YEAR(SepSun1+15)=CalenderYear,MONTH(SepSun1+15)=9),SepSun1+15,""),IF(AND(YEAR(SepSun1+22)=CalenderYear,MONTH(SepSun1+22)=9),SepSun1+22,""))</f>
        <v>43360</v>
      </c>
      <c r="C11" s="18">
        <f ca="1">IF(DAY(SepSun1)=1,IF(AND(YEAR(SepSun1+16)=CalenderYear,MONTH(SepSun1+16)=9),SepSun1+16,""),IF(AND(YEAR(SepSun1+23)=CalenderYear,MONTH(SepSun1+23)=9),SepSun1+23,""))</f>
        <v>43361</v>
      </c>
      <c r="D11" s="18">
        <f ca="1">IF(DAY(SepSun1)=1,IF(AND(YEAR(SepSun1+17)=CalenderYear,MONTH(SepSun1+17)=9),SepSun1+17,""),IF(AND(YEAR(SepSun1+24)=CalenderYear,MONTH(SepSun1+24)=9),SepSun1+24,""))</f>
        <v>43362</v>
      </c>
      <c r="E11" s="18">
        <f ca="1">IF(DAY(SepSun1)=1,IF(AND(YEAR(SepSun1+18)=CalenderYear,MONTH(SepSun1+18)=9),SepSun1+18,""),IF(AND(YEAR(SepSun1+25)=CalenderYear,MONTH(SepSun1+25)=9),SepSun1+25,""))</f>
        <v>43363</v>
      </c>
      <c r="F11" s="18">
        <f ca="1">IF(DAY(SepSun1)=1,IF(AND(YEAR(SepSun1+19)=CalenderYear,MONTH(SepSun1+19)=9),SepSun1+19,""),IF(AND(YEAR(SepSun1+26)=CalenderYear,MONTH(SepSun1+26)=9),SepSun1+26,""))</f>
        <v>43364</v>
      </c>
      <c r="G11" s="18">
        <f ca="1">IF(DAY(SepSun1)=1,IF(AND(YEAR(SepSun1+20)=CalenderYear,MONTH(SepSun1+20)=9),SepSun1+20,""),IF(AND(YEAR(SepSun1+27)=CalenderYear,MONTH(SepSun1+27)=9),SepSun1+27,""))</f>
        <v>43365</v>
      </c>
      <c r="H11" s="18">
        <f ca="1">IF(DAY(SepSun1)=1,IF(AND(YEAR(SepSun1+21)=CalenderYear,MONTH(SepSun1+21)=9),SepSun1+21,""),IF(AND(YEAR(SepSun1+28)=CalenderYear,MONTH(SepSun1+28)=9),SepSun1+28,""))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IF(DAY(SepSun1)=1,IF(AND(YEAR(SepSun1+22)=CalenderYear,MONTH(SepSun1+22)=9),SepSun1+22,""),IF(AND(YEAR(SepSun1+29)=CalenderYear,MONTH(SepSun1+29)=9),SepSun1+29,""))</f>
        <v>43367</v>
      </c>
      <c r="C13" s="17">
        <f ca="1">IF(DAY(SepSun1)=1,IF(AND(YEAR(SepSun1+23)=CalenderYear,MONTH(SepSun1+23)=9),SepSun1+23,""),IF(AND(YEAR(SepSun1+30)=CalenderYear,MONTH(SepSun1+30)=9),SepSun1+30,""))</f>
        <v>43368</v>
      </c>
      <c r="D13" s="17">
        <f ca="1">IF(DAY(SepSun1)=1,IF(AND(YEAR(SepSun1+24)=CalenderYear,MONTH(SepSun1+24)=9),SepSun1+24,""),IF(AND(YEAR(SepSun1+31)=CalenderYear,MONTH(SepSun1+31)=9),SepSun1+31,""))</f>
        <v>43369</v>
      </c>
      <c r="E13" s="17">
        <f ca="1">IF(DAY(SepSun1)=1,IF(AND(YEAR(SepSun1+25)=CalenderYear,MONTH(SepSun1+25)=9),SepSun1+25,""),IF(AND(YEAR(SepSun1+32)=CalenderYear,MONTH(SepSun1+32)=9),SepSun1+32,""))</f>
        <v>43370</v>
      </c>
      <c r="F13" s="17">
        <f ca="1">IF(DAY(SepSun1)=1,IF(AND(YEAR(SepSun1+26)=CalenderYear,MONTH(SepSun1+26)=9),SepSun1+26,""),IF(AND(YEAR(SepSun1+33)=CalenderYear,MONTH(SepSun1+33)=9),SepSun1+33,""))</f>
        <v>43371</v>
      </c>
      <c r="G13" s="17">
        <f ca="1">IF(DAY(SepSun1)=1,IF(AND(YEAR(SepSun1+27)=CalenderYear,MONTH(SepSun1+27)=9),SepSun1+27,""),IF(AND(YEAR(SepSun1+34)=CalenderYear,MONTH(SepSun1+34)=9),SepSun1+34,""))</f>
        <v>43372</v>
      </c>
      <c r="H13" s="17">
        <f ca="1">IF(DAY(SepSun1)=1,IF(AND(YEAR(SepSun1+28)=CalenderYear,MONTH(SepSun1+28)=9),SepSun1+28,""),IF(AND(YEAR(SepSun1+35)=CalenderYear,MONTH(SepSun1+35)=9),SepSun1+35,""))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IF(DAY(SepSun1)=1,IF(AND(YEAR(SepSun1+29)=CalenderYear,MONTH(SepSun1+29)=9),SepSun1+29,""),IF(AND(YEAR(SepSun1+36)=CalenderYear,MONTH(SepSun1+36)=9),SepSun1+36,""))</f>
        <v/>
      </c>
      <c r="C15" s="19" t="str">
        <f ca="1">IF(DAY(SepSun1)=1,IF(AND(YEAR(SepSun1+30)=CalenderYear,MONTH(SepSun1+30)=9),SepSun1+30,""),IF(AND(YEAR(SepSun1+37)=CalenderYear,MONTH(SepSun1+37)=9),SepSun1+37,""))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12</vt:i4>
      </vt:variant>
      <vt:variant>
        <vt:lpstr>Benoemde bereiken</vt:lpstr>
      </vt:variant>
      <vt:variant>
        <vt:i4>13</vt:i4>
      </vt:variant>
    </vt:vector>
  </HeadingPairs>
  <TitlesOfParts>
    <vt:vector size="25" baseType="lpstr">
      <vt:lpstr>jan</vt:lpstr>
      <vt:lpstr>feb</vt:lpstr>
      <vt:lpstr>mrt</vt:lpstr>
      <vt:lpstr>apr</vt:lpstr>
      <vt:lpstr>mei</vt:lpstr>
      <vt:lpstr>jun</vt:lpstr>
      <vt:lpstr>jul</vt:lpstr>
      <vt:lpstr>aug</vt:lpstr>
      <vt:lpstr>sep</vt:lpstr>
      <vt:lpstr>okt</vt:lpstr>
      <vt:lpstr>nov</vt:lpstr>
      <vt:lpstr>dec</vt:lpstr>
      <vt:lpstr>apr!Afdrukbereik</vt:lpstr>
      <vt:lpstr>aug!Afdrukbereik</vt:lpstr>
      <vt:lpstr>dec!Afdrukbereik</vt:lpstr>
      <vt:lpstr>feb!Afdrukbereik</vt:lpstr>
      <vt:lpstr>jan!Afdrukbereik</vt:lpstr>
      <vt:lpstr>jul!Afdrukbereik</vt:lpstr>
      <vt:lpstr>jun!Afdrukbereik</vt:lpstr>
      <vt:lpstr>mei!Afdrukbereik</vt:lpstr>
      <vt:lpstr>mrt!Afdrukbereik</vt:lpstr>
      <vt:lpstr>nov!Afdrukbereik</vt:lpstr>
      <vt:lpstr>okt!Afdrukbereik</vt:lpstr>
      <vt:lpstr>sep!Afdrukbereik</vt:lpstr>
      <vt:lpstr>CalenderYear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2018-04-19T01:58:34Z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