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13035"/>
  </bookViews>
  <sheets>
    <sheet name="Kniha jízd" sheetId="3" r:id="rId1"/>
    <sheet name="Záznamy" sheetId="1" r:id="rId2"/>
    <sheet name="výpočty" sheetId="2" state="hidden" r:id="rId3"/>
  </sheets>
  <definedNames>
    <definedName name="DataVýletu">OFFSET(výpočty!$G$10,,,oblast)</definedName>
    <definedName name="DruháOsa">výpočty!$M$8</definedName>
    <definedName name="DruháOsaSelection">výpočty!$M$7</definedName>
    <definedName name="KilometryKÚhradě">výpočty!$D$10</definedName>
    <definedName name="km">IF(AND(Záznamy!$B1&gt;0,Záznamy!$D1=""),kmSinceLastFuelb,IF(Záznamy!$D1="","",IF(Záznamy!$C1="Cesta",IF(Záznamy!$F1=0,0,Záznamy!$F1-Záznamy!$D1),kmSinceLastFuel)))</definedName>
    <definedName name="kmSinceLastFuel">IF(ROW()=ROW(data[]),Záznamy!$D1-tachometrPočátečníStavPaliva,Záznamy!$D1-IFERROR(LOOKUP(2,1/(Záznamy!$C$6:$C1048576="Tankování"),Záznamy!$D$6:$D1048576),tachometrPočátečníStavPaliva))</definedName>
    <definedName name="kmSinceLastFuelb">IF(ROW()=ROW(data[]),MAX(Záznamy!$D1048576,Záznamy!$F1048576)-tachometrPočátečníStavPaliva,MAX(Záznamy!$D1048576,Záznamy!$F1048576)-LOOKUP(2,1/(Záznamy!$C$6:$C1048576="Tankování"),Záznamy!$D$6:$D1048576))</definedName>
    <definedName name="KmVýletu">OFFSET(výpočty!$H$10,,,oblast)</definedName>
    <definedName name="obdobíKonec">'Kniha jízd'!$E$17</definedName>
    <definedName name="obdobíZačátek">'Kniha jízd'!$C$17</definedName>
    <definedName name="oblast">obdobíKonec-obdobíZačátek+1</definedName>
    <definedName name="_xlnm.Print_Area" localSheetId="0">'Kniha jízd'!$A$1:$M$32</definedName>
    <definedName name="palivoŘada">OFFSET(výpočty!$I$10,,DruháOsa="Náklady na palivo",oblast)</definedName>
    <definedName name="tachometrPočátečníStavPaliva">'Kniha jízd'!$E$26</definedName>
    <definedName name="Tisk_názvy" localSheetId="1">Záznamy!$5:$5</definedName>
    <definedName name="TotalUhrazeno">výpočty!$D$11</definedName>
    <definedName name="UhrazenoPerMile">'Kniha jízd'!$C$26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2" i="2" l="1"/>
  <c r="J12" i="2"/>
  <c r="H14" i="2"/>
  <c r="I14" i="2"/>
  <c r="J14" i="2"/>
  <c r="H15" i="2"/>
  <c r="I15" i="2"/>
  <c r="J15" i="2"/>
  <c r="I16" i="2"/>
  <c r="J16" i="2"/>
  <c r="H17" i="2"/>
  <c r="I17" i="2"/>
  <c r="J17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J10" i="2"/>
  <c r="L6" i="1" l="1"/>
  <c r="M6" i="1" s="1"/>
  <c r="L7" i="1"/>
  <c r="M7" i="1" s="1"/>
  <c r="L8" i="1"/>
  <c r="M8" i="1" s="1"/>
  <c r="L9" i="1"/>
  <c r="M9" i="1" s="1"/>
  <c r="L11" i="1"/>
  <c r="M11" i="1" s="1"/>
  <c r="L12" i="1"/>
  <c r="M12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M8" i="2" l="1"/>
  <c r="I6" i="2" s="1"/>
  <c r="G10" i="2" l="1"/>
  <c r="K19" i="1"/>
  <c r="K18" i="1"/>
  <c r="H18" i="2" s="1"/>
  <c r="K17" i="1"/>
  <c r="K16" i="1"/>
  <c r="H16" i="2" s="1"/>
  <c r="K15" i="1"/>
  <c r="K14" i="1"/>
  <c r="H13" i="2" s="1"/>
  <c r="K13" i="1"/>
  <c r="L13" i="1" s="1"/>
  <c r="K12" i="1"/>
  <c r="H12" i="2" s="1"/>
  <c r="K11" i="1"/>
  <c r="K10" i="1"/>
  <c r="L10" i="1" s="1"/>
  <c r="K9" i="1"/>
  <c r="H11" i="2" s="1"/>
  <c r="K8" i="1"/>
  <c r="K7" i="1"/>
  <c r="K6" i="1"/>
  <c r="H10" i="2" s="1"/>
  <c r="D10" i="2" l="1"/>
  <c r="D11" i="2" s="1"/>
  <c r="M13" i="1"/>
  <c r="J13" i="2" s="1"/>
  <c r="I13" i="2"/>
  <c r="M10" i="1"/>
  <c r="J11" i="2" s="1"/>
  <c r="I11" i="2"/>
  <c r="G11" i="2"/>
  <c r="G12" i="2" s="1"/>
  <c r="G13" i="2" l="1"/>
  <c r="G14" i="2" l="1"/>
  <c r="G15" i="2" l="1"/>
  <c r="G16" i="2" l="1"/>
  <c r="G17" i="2" l="1"/>
  <c r="G18" i="2" l="1"/>
  <c r="G19" i="2" l="1"/>
  <c r="G20" i="2" l="1"/>
  <c r="G21" i="2" l="1"/>
  <c r="G22" i="2" l="1"/>
  <c r="G23" i="2" l="1"/>
  <c r="G24" i="2" l="1"/>
  <c r="G25" i="2" l="1"/>
  <c r="G26" i="2" l="1"/>
  <c r="G27" i="2" l="1"/>
  <c r="G28" i="2" l="1"/>
  <c r="G29" i="2" l="1"/>
  <c r="G30" i="2" l="1"/>
  <c r="G31" i="2" l="1"/>
  <c r="G32" i="2" l="1"/>
  <c r="G33" i="2" l="1"/>
  <c r="G34" i="2" l="1"/>
  <c r="G35" i="2" l="1"/>
  <c r="G36" i="2" l="1"/>
  <c r="G37" i="2" l="1"/>
  <c r="G38" i="2" l="1"/>
  <c r="G39" i="2" l="1"/>
  <c r="G40" i="2" l="1"/>
  <c r="G41" i="2" l="1"/>
  <c r="G42" i="2" l="1"/>
  <c r="G43" i="2" l="1"/>
  <c r="G44" i="2" l="1"/>
  <c r="G45" i="2" l="1"/>
  <c r="G46" i="2" l="1"/>
  <c r="G47" i="2" l="1"/>
  <c r="G48" i="2" l="1"/>
  <c r="G49" i="2" l="1"/>
  <c r="G50" i="2" l="1"/>
  <c r="G51" i="2" l="1"/>
  <c r="G52" i="2" l="1"/>
  <c r="G53" i="2" l="1"/>
  <c r="G54" i="2" l="1"/>
  <c r="G55" i="2" l="1"/>
  <c r="G56" i="2" l="1"/>
  <c r="G57" i="2" l="1"/>
  <c r="G58" i="2" l="1"/>
  <c r="G59" i="2" l="1"/>
  <c r="G60" i="2" l="1"/>
  <c r="G61" i="2" l="1"/>
  <c r="G62" i="2" l="1"/>
  <c r="G63" i="2" l="1"/>
  <c r="G64" i="2" l="1"/>
  <c r="G65" i="2" l="1"/>
  <c r="G66" i="2" l="1"/>
  <c r="G67" i="2" l="1"/>
  <c r="G68" i="2" l="1"/>
  <c r="G69" i="2" l="1"/>
</calcChain>
</file>

<file path=xl/sharedStrings.xml><?xml version="1.0" encoding="utf-8"?>
<sst xmlns="http://schemas.openxmlformats.org/spreadsheetml/2006/main" count="99" uniqueCount="43">
  <si>
    <t>Tankování</t>
  </si>
  <si>
    <t>Praha - Wilsonova</t>
  </si>
  <si>
    <t>KM/L</t>
  </si>
  <si>
    <t>Cesta</t>
  </si>
  <si>
    <t>Kancelář</t>
  </si>
  <si>
    <t>Liberec</t>
  </si>
  <si>
    <t>Kč/km</t>
  </si>
  <si>
    <t>Lhotka</t>
  </si>
  <si>
    <t>Shell</t>
  </si>
  <si>
    <t xml:space="preserve">Druhá osa:  </t>
  </si>
  <si>
    <t>Ano</t>
  </si>
  <si>
    <t xml:space="preserve">Celková úhrada:  </t>
  </si>
  <si>
    <t>*** Skrýt tento list ***</t>
  </si>
  <si>
    <t xml:space="preserve">Km k úhradě:  </t>
  </si>
  <si>
    <t>Humpolec</t>
  </si>
  <si>
    <t>Čáslav</t>
  </si>
  <si>
    <t>Domov</t>
  </si>
  <si>
    <t>Ne</t>
  </si>
  <si>
    <t/>
  </si>
  <si>
    <t>Najeté kilometry</t>
  </si>
  <si>
    <t>KILOMETRY</t>
  </si>
  <si>
    <t>K ÚHRADĚ</t>
  </si>
  <si>
    <t>ÚHRADA</t>
  </si>
  <si>
    <t>CELKEM</t>
  </si>
  <si>
    <t>OBDOBÍ</t>
  </si>
  <si>
    <t>OD</t>
  </si>
  <si>
    <t>DO</t>
  </si>
  <si>
    <t>PŘEDCHOZÍ STAV</t>
  </si>
  <si>
    <t>TACHOMETRU</t>
  </si>
  <si>
    <t>DATUM</t>
  </si>
  <si>
    <t>DŮVOD</t>
  </si>
  <si>
    <t>TACHOMETR 1</t>
  </si>
  <si>
    <t>ODKUD</t>
  </si>
  <si>
    <t>TACHOMETR 2</t>
  </si>
  <si>
    <t>KAM</t>
  </si>
  <si>
    <t>UHRADIT</t>
  </si>
  <si>
    <t>LITRŮ</t>
  </si>
  <si>
    <t>NÁKLADY</t>
  </si>
  <si>
    <t>KČ/KM</t>
  </si>
  <si>
    <t>POZNÁMKY</t>
  </si>
  <si>
    <t>KNIHA JÍZD</t>
  </si>
  <si>
    <t xml:space="preserve"> </t>
  </si>
  <si>
    <t>Žďárec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</si>
</sst>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0.0"/>
    <numFmt numFmtId="166" formatCode="m/d/yy"/>
    <numFmt numFmtId="167" formatCode="#,##0.00\ &quot;Kč&quot;"/>
    <numFmt numFmtId="168" formatCode="d/m/yy"/>
  </numFmts>
  <fonts count="10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  <font>
      <b/>
      <sz val="11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ck">
        <color theme="4"/>
      </left>
      <right/>
      <top style="thin">
        <color theme="1"/>
      </top>
      <bottom/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9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3" fontId="0" fillId="4" borderId="0" xfId="0" applyNumberFormat="1">
      <alignment horizontal="left" vertical="center" indent="1"/>
    </xf>
    <xf numFmtId="0" fontId="9" fillId="4" borderId="0" xfId="0" applyFont="1" applyBorder="1">
      <alignment horizontal="left" vertical="center" indent="1"/>
    </xf>
    <xf numFmtId="0" fontId="9" fillId="4" borderId="3" xfId="0" applyFont="1" applyBorder="1">
      <alignment horizontal="left" vertical="center" indent="1"/>
    </xf>
    <xf numFmtId="14" fontId="0" fillId="4" borderId="4" xfId="0" applyNumberFormat="1" applyBorder="1">
      <alignment horizontal="left" vertical="center" indent="1"/>
    </xf>
    <xf numFmtId="0" fontId="0" fillId="4" borderId="5" xfId="0" applyFont="1" applyBorder="1">
      <alignment horizontal="left" vertical="center" indent="1"/>
    </xf>
    <xf numFmtId="3" fontId="0" fillId="4" borderId="5" xfId="8" applyNumberFormat="1" applyFont="1" applyBorder="1">
      <alignment horizontal="left" vertical="center" indent="1"/>
    </xf>
    <xf numFmtId="2" fontId="0" fillId="4" borderId="5" xfId="0" applyNumberFormat="1" applyFont="1" applyBorder="1">
      <alignment horizontal="left" vertical="center" indent="1"/>
    </xf>
    <xf numFmtId="0" fontId="0" fillId="6" borderId="5" xfId="4" applyNumberFormat="1" applyFont="1" applyFill="1" applyBorder="1" applyAlignment="1">
      <alignment horizontal="left" vertical="center" indent="1"/>
    </xf>
    <xf numFmtId="165" fontId="0" fillId="6" borderId="5" xfId="4" applyNumberFormat="1" applyFont="1" applyFill="1" applyBorder="1" applyAlignment="1">
      <alignment horizontal="left" vertical="center" indent="1"/>
    </xf>
    <xf numFmtId="14" fontId="0" fillId="4" borderId="4" xfId="3" applyNumberFormat="1" applyFont="1" applyFill="1" applyBorder="1" applyAlignment="1">
      <alignment horizontal="left" vertical="center" indent="1"/>
    </xf>
    <xf numFmtId="167" fontId="3" fillId="2" borderId="1" xfId="1" applyNumberFormat="1" applyFont="1" applyFill="1" applyBorder="1" applyAlignment="1">
      <alignment horizontal="left" indent="1"/>
    </xf>
    <xf numFmtId="168" fontId="5" fillId="7" borderId="0" xfId="3" applyNumberFormat="1" applyFont="1" applyFill="1">
      <alignment horizontal="left"/>
    </xf>
    <xf numFmtId="167" fontId="0" fillId="4" borderId="5" xfId="1" applyNumberFormat="1" applyFont="1" applyFill="1" applyBorder="1" applyAlignment="1">
      <alignment horizontal="left" vertical="center" indent="1"/>
    </xf>
    <xf numFmtId="168" fontId="7" fillId="4" borderId="0" xfId="3" applyNumberFormat="1" applyFont="1" applyFill="1" applyAlignment="1">
      <alignment horizontal="center" vertical="center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</cellXfs>
  <cellStyles count="9">
    <cellStyle name="Calculated" xfId="4"/>
    <cellStyle name="Cents" xfId="2"/>
    <cellStyle name="Date 2" xfId="3"/>
    <cellStyle name="Měny bez des. míst" xfId="1" builtinId="7" customBuiltin="1"/>
    <cellStyle name="Miles" xfId="8"/>
    <cellStyle name="Název" xfId="5" builtinId="15" customBuiltin="1"/>
    <cellStyle name="Normální" xfId="0" builtinId="0" customBuiltin="1"/>
    <cellStyle name="Top Rule" xfId="7"/>
    <cellStyle name="Vstup" xfId="6" builtinId="2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7" formatCode="#,##0.00\ &quot;Kč&quot;"/>
      <fill>
        <patternFill patternType="solid">
          <fgColor indexed="64"/>
          <bgColor theme="1" tint="0.2499465926084170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2" formatCode="0.00"/>
      <border diagonalUp="0" diagonalDown="0" outline="0">
        <left style="thick">
          <color theme="4"/>
        </left>
        <right style="thick">
          <color theme="4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3" formatCode="#,##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3" formatCode="#,##0"/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>
        <left style="thick">
          <color theme="4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9" formatCode="d/m/yyyy"/>
      <fill>
        <patternFill patternType="solid">
          <fgColor indexed="64"/>
          <bgColor theme="1" tint="0.24994659260841701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1" tint="0.1499679555650502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výpočty!$H$9</c:f>
              <c:strCache>
                <c:ptCount val="1"/>
                <c:pt idx="0">
                  <c:v>Najeté kilometry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[0]!DataVýletu</c:f>
              <c:numCache>
                <c:formatCode>d/m/yy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[0]!KmVýletu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96392"/>
        <c:axId val="141378408"/>
      </c:lineChart>
      <c:lineChart>
        <c:grouping val="standard"/>
        <c:varyColors val="0"/>
        <c:ser>
          <c:idx val="1"/>
          <c:order val="1"/>
          <c:tx>
            <c:strRef>
              <c:f>výpočty!$I$6</c:f>
              <c:strCache>
                <c:ptCount val="1"/>
                <c:pt idx="0">
                  <c:v>Kč/km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[0]!palivoŘada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9176"/>
        <c:axId val="141378792"/>
      </c:lineChart>
      <c:dateAx>
        <c:axId val="103996392"/>
        <c:scaling>
          <c:orientation val="minMax"/>
        </c:scaling>
        <c:delete val="0"/>
        <c:axPos val="b"/>
        <c:numFmt formatCode="d/m/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78408"/>
        <c:crosses val="autoZero"/>
        <c:auto val="1"/>
        <c:lblOffset val="100"/>
        <c:baseTimeUnit val="days"/>
      </c:dateAx>
      <c:valAx>
        <c:axId val="141378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996392"/>
        <c:crosses val="autoZero"/>
        <c:crossBetween val="between"/>
      </c:valAx>
      <c:valAx>
        <c:axId val="14137879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79176"/>
        <c:crosses val="max"/>
        <c:crossBetween val="between"/>
      </c:valAx>
      <c:catAx>
        <c:axId val="141379176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14137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3428922191177717"/>
          <c:y val="2.7777397390543572E-2"/>
          <c:w val="0.31946659893319784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DruháOsaSelection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Z&#225;znamy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niha j&#237;z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Graf knihy jízd" descr="Vykresluje ujeté kilometry ve vybraném období a body s údaji o cenách paliva nebo kilometrech najetých na litr paliva." title="Graf knihy jíz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1381128</xdr:colOff>
      <xdr:row>4</xdr:row>
      <xdr:rowOff>152400</xdr:rowOff>
    </xdr:from>
    <xdr:to>
      <xdr:col>5</xdr:col>
      <xdr:colOff>1966914</xdr:colOff>
      <xdr:row>5</xdr:row>
      <xdr:rowOff>152400</xdr:rowOff>
    </xdr:to>
    <xdr:grpSp>
      <xdr:nvGrpSpPr>
        <xdr:cNvPr id="4" name="Přepínač km/l" descr="&quot;&quot;" title="Přepínač km/l"/>
        <xdr:cNvGrpSpPr/>
      </xdr:nvGrpSpPr>
      <xdr:grpSpPr>
        <a:xfrm>
          <a:off x="4638678" y="1504950"/>
          <a:ext cx="585786" cy="209550"/>
          <a:chOff x="5019670" y="1409702"/>
          <a:chExt cx="800822" cy="219073"/>
        </a:xfrm>
      </xdr:grpSpPr>
      <xdr:sp macro="" textlink="">
        <xdr:nvSpPr>
          <xdr:cNvPr id="20" name="Popisek km/l"/>
          <xdr:cNvSpPr txBox="1"/>
        </xdr:nvSpPr>
        <xdr:spPr>
          <a:xfrm>
            <a:off x="5317434" y="1428750"/>
            <a:ext cx="486789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cs-CZ" sz="1000">
                <a:solidFill>
                  <a:schemeClr val="bg1"/>
                </a:solidFill>
              </a:rPr>
              <a:t>KM/L</a:t>
            </a:r>
            <a:endParaRPr sz="1000">
              <a:solidFill>
                <a:schemeClr val="bg1"/>
              </a:solidFill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Tlačítko km/l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0" y="1409702"/>
                <a:ext cx="800822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25980</xdr:colOff>
      <xdr:row>4</xdr:row>
      <xdr:rowOff>152399</xdr:rowOff>
    </xdr:from>
    <xdr:to>
      <xdr:col>7</xdr:col>
      <xdr:colOff>709397</xdr:colOff>
      <xdr:row>5</xdr:row>
      <xdr:rowOff>143288</xdr:rowOff>
    </xdr:to>
    <xdr:grpSp>
      <xdr:nvGrpSpPr>
        <xdr:cNvPr id="19" name="Přepínač Náklady na palivo" descr="&quot;&quot;" title="Přepínač Náklady na palivo"/>
        <xdr:cNvGrpSpPr/>
      </xdr:nvGrpSpPr>
      <xdr:grpSpPr>
        <a:xfrm>
          <a:off x="5283780" y="1504949"/>
          <a:ext cx="1464467" cy="200439"/>
          <a:chOff x="5772154" y="1409711"/>
          <a:chExt cx="2064362" cy="209550"/>
        </a:xfrm>
      </xdr:grpSpPr>
      <xdr:sp macro="" textlink="">
        <xdr:nvSpPr>
          <xdr:cNvPr id="3" name="Popisek Náklady na palivo"/>
          <xdr:cNvSpPr txBox="1"/>
        </xdr:nvSpPr>
        <xdr:spPr>
          <a:xfrm>
            <a:off x="5960123" y="1419225"/>
            <a:ext cx="1876393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Náklady na palivo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Tlačítko Náklady na palivo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72154" y="1409711"/>
                <a:ext cx="195359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Ikona Záznam" descr="Palivoměr " title="Logo šablony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Volný tvar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Volný tvar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Začátek období" descr="&quot;&quot;" title="Zvýraznění ohraničení vstupní buňky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KilometryKÚhradě">
      <xdr:nvSpPr>
        <xdr:cNvPr id="9" name="Km k úhradě" descr="Kruh s celkovým počtem kilometrů k úhradě" title="Km k úhradě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TotalUhrazeno">
      <xdr:nvSpPr>
        <xdr:cNvPr id="11" name="Total Uhrazeno" descr="Kruh s celkovým počtem uhrazených kilometrů&#10;" title="Uhrazeno celkem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100" b="0" i="0" u="none" strike="noStrike">
              <a:solidFill>
                <a:srgbClr val="FFFFFF"/>
              </a:solidFill>
              <a:latin typeface="+mj-lt"/>
            </a:rPr>
            <a:pPr algn="ctr"/>
            <a:t>442,80 Kč</a:t>
          </a:fld>
          <a:endParaRPr lang="en-US" sz="21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Konec období" descr="&quot;&quot;" title="Zvýraznění ohraničení vstupní buňky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Uhrazeno" descr="&quot;&quot;" title="Zvýraznění ohraničení vstupní buňky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Předchozí stav" descr="&quot;&quot;" title="Zvýraznění ohraničení vstupní buňky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561975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Na záznamy" descr="&quot;&quot;" title="Navigační tlačítko Na záznamy">
          <a:hlinkClick xmlns:r="http://schemas.openxmlformats.org/officeDocument/2006/relationships" r:id="rId2" tooltip="Zobrazit tabulku"/>
        </xdr:cNvPr>
        <xdr:cNvSpPr/>
      </xdr:nvSpPr>
      <xdr:spPr>
        <a:xfrm>
          <a:off x="9629775" y="514350"/>
          <a:ext cx="155257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NA</a:t>
          </a:r>
          <a:r>
            <a:rPr lang="en-US" sz="1600" spc="80" baseline="0">
              <a:latin typeface="+mj-lt"/>
            </a:rPr>
            <a:t> ZÁZNAMY 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Ikona Záznam" descr="Palivoměr " title="Logo šablony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Volný tvar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Volný tvar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781049</xdr:colOff>
      <xdr:row>1</xdr:row>
      <xdr:rowOff>104775</xdr:rowOff>
    </xdr:from>
    <xdr:to>
      <xdr:col>10</xdr:col>
      <xdr:colOff>1019174</xdr:colOff>
      <xdr:row>1</xdr:row>
      <xdr:rowOff>400050</xdr:rowOff>
    </xdr:to>
    <xdr:sp macro="" textlink="">
      <xdr:nvSpPr>
        <xdr:cNvPr id="18" name="Na graf" descr="&quot;&quot;" title="Navigační tlačítko Na graf">
          <a:hlinkClick xmlns:r="http://schemas.openxmlformats.org/officeDocument/2006/relationships" r:id="rId1" tooltip="Zobrazit graf"/>
        </xdr:cNvPr>
        <xdr:cNvSpPr/>
      </xdr:nvSpPr>
      <xdr:spPr>
        <a:xfrm>
          <a:off x="11896724" y="514350"/>
          <a:ext cx="122872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NA</a:t>
          </a:r>
          <a:r>
            <a:rPr lang="en-US" sz="1600" spc="80" baseline="0">
              <a:latin typeface="+mj-lt"/>
            </a:rPr>
            <a:t> GRAF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N19" totalsRowShown="0" headerRowDxfId="15" dataDxfId="14" tableBorderDxfId="13" dataCellStyle="Calculated">
  <autoFilter ref="B5:N19"/>
  <tableColumns count="13">
    <tableColumn id="1" name="DATUM" dataDxfId="12" dataCellStyle="Date 2"/>
    <tableColumn id="2" name="DŮVOD" dataDxfId="11"/>
    <tableColumn id="3" name="TACHOMETR 1" dataDxfId="10" dataCellStyle="Miles"/>
    <tableColumn id="4" name="ODKUD" dataDxfId="9"/>
    <tableColumn id="5" name="TACHOMETR 2" dataDxfId="8" dataCellStyle="Miles"/>
    <tableColumn id="6" name="KAM" dataDxfId="7"/>
    <tableColumn id="7" name="UHRADIT" dataDxfId="6"/>
    <tableColumn id="8" name="LITRŮ" dataDxfId="5"/>
    <tableColumn id="9" name="NÁKLADY" dataDxfId="4" dataCellStyle="Měny bez des. míst"/>
    <tableColumn id="10" name="K ÚHRADĚ" dataDxfId="3" dataCellStyle="Calculated">
      <calculatedColumnFormula>km</calculatedColumnFormula>
    </tableColumn>
    <tableColumn id="11" name="KM/L" dataDxfId="2" dataCellStyle="Calculated">
      <calculatedColumnFormula>IF(OR(LEN(data[[#This Row],[TACHOMETR 2]]),data[[#This Row],[TACHOMETR 1]]=""),"",IFERROR(data[[#This Row],[K ÚHRADĚ]]/data[[#This Row],[LITRŮ]],""))</calculatedColumnFormula>
    </tableColumn>
    <tableColumn id="12" name="KČ/KM" dataDxfId="1" dataCellStyle="Calculated">
      <calculatedColumnFormula>IF(data[[#This Row],[KM/L]]="","",100*data[[#This Row],[NÁKLADY]]/data[[#This Row],[K ÚHRADĚ]])</calculatedColumnFormula>
    </tableColumn>
    <tableColumn id="13" name="POZNÁMKY" dataDxfId="0"/>
  </tableColumns>
  <tableStyleInfo name="Gas Mileage Log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defaultRowHeight="16.5" x14ac:dyDescent="0.3"/>
  <cols>
    <col min="1" max="1" width="2.75" customWidth="1"/>
    <col min="2" max="2" width="4.25" customWidth="1"/>
    <col min="3" max="3" width="15.25" customWidth="1"/>
    <col min="4" max="4" width="5.25" customWidth="1"/>
    <col min="5" max="5" width="15.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7" t="s">
        <v>40</v>
      </c>
      <c r="C1" s="27"/>
      <c r="D1" s="27"/>
      <c r="E1" s="27"/>
      <c r="F1" s="8"/>
    </row>
    <row r="2" spans="2:12" ht="52.5" customHeight="1" x14ac:dyDescent="0.3">
      <c r="B2" s="27"/>
      <c r="C2" s="27"/>
      <c r="D2" s="27"/>
      <c r="E2" s="27"/>
      <c r="F2" s="8"/>
    </row>
    <row r="3" spans="2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2:12" x14ac:dyDescent="0.3">
      <c r="C11" s="7" t="s">
        <v>20</v>
      </c>
      <c r="E11" s="7" t="s">
        <v>22</v>
      </c>
    </row>
    <row r="12" spans="2:12" x14ac:dyDescent="0.3">
      <c r="C12" s="7" t="s">
        <v>21</v>
      </c>
      <c r="E12" s="7" t="s">
        <v>23</v>
      </c>
    </row>
    <row r="17" spans="3:5" ht="39.75" customHeight="1" x14ac:dyDescent="0.3">
      <c r="C17" s="26">
        <v>41030</v>
      </c>
      <c r="E17" s="26">
        <v>41039</v>
      </c>
    </row>
    <row r="18" spans="3:5" ht="10.5" customHeight="1" x14ac:dyDescent="0.3"/>
    <row r="19" spans="3:5" x14ac:dyDescent="0.3">
      <c r="C19" s="7" t="s">
        <v>24</v>
      </c>
      <c r="E19" s="7" t="s">
        <v>24</v>
      </c>
    </row>
    <row r="20" spans="3:5" x14ac:dyDescent="0.3">
      <c r="C20" s="7" t="s">
        <v>25</v>
      </c>
      <c r="E20" s="7" t="s">
        <v>26</v>
      </c>
    </row>
    <row r="26" spans="3:5" ht="39.75" customHeight="1" x14ac:dyDescent="0.3">
      <c r="C26" s="5">
        <v>54</v>
      </c>
      <c r="E26" s="6">
        <v>9800</v>
      </c>
    </row>
    <row r="27" spans="3:5" ht="10.5" customHeight="1" x14ac:dyDescent="0.3"/>
    <row r="28" spans="3:5" x14ac:dyDescent="0.3">
      <c r="C28" s="7" t="s">
        <v>23</v>
      </c>
      <c r="E28" s="7" t="s">
        <v>27</v>
      </c>
    </row>
    <row r="29" spans="3:5" x14ac:dyDescent="0.3">
      <c r="C29" s="7" t="s">
        <v>6</v>
      </c>
      <c r="E29" s="7" t="s">
        <v>28</v>
      </c>
    </row>
  </sheetData>
  <mergeCells count="1">
    <mergeCell ref="B1:E2"/>
  </mergeCells>
  <pageMargins left="0.7" right="0.7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Tlačítko km/l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5</xdr:col>
                    <xdr:colOff>1971675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Tlačítko Náklady na palivo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152400</xdr:rowOff>
                  </from>
                  <to>
                    <xdr:col>7</xdr:col>
                    <xdr:colOff>628650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/>
  </sheetViews>
  <sheetFormatPr defaultRowHeight="22.5" customHeight="1" x14ac:dyDescent="0.3"/>
  <cols>
    <col min="1" max="1" width="2.75" customWidth="1"/>
    <col min="2" max="2" width="14" customWidth="1"/>
    <col min="3" max="3" width="13.25" customWidth="1"/>
    <col min="4" max="4" width="17.125" bestFit="1" customWidth="1"/>
    <col min="5" max="5" width="26.25" customWidth="1"/>
    <col min="6" max="6" width="17.125" bestFit="1" customWidth="1"/>
    <col min="7" max="7" width="26.25" customWidth="1"/>
    <col min="8" max="8" width="15.375" customWidth="1"/>
    <col min="9" max="9" width="13.75" customWidth="1"/>
    <col min="10" max="10" width="13" bestFit="1" customWidth="1"/>
    <col min="11" max="11" width="13.375" bestFit="1" customWidth="1"/>
    <col min="12" max="12" width="10.625" bestFit="1" customWidth="1"/>
    <col min="13" max="13" width="11.625" customWidth="1"/>
    <col min="14" max="14" width="30.5" customWidth="1"/>
    <col min="15" max="15" width="2.75" customWidth="1"/>
  </cols>
  <sheetData>
    <row r="1" spans="2:15" ht="32.25" customHeight="1" x14ac:dyDescent="0.3">
      <c r="B1" s="28" t="s">
        <v>40</v>
      </c>
      <c r="C1" s="28"/>
      <c r="D1" s="28"/>
      <c r="E1" s="28"/>
    </row>
    <row r="2" spans="2:15" ht="52.5" customHeight="1" x14ac:dyDescent="0.3">
      <c r="B2" s="28"/>
      <c r="C2" s="28"/>
      <c r="D2" s="28"/>
      <c r="E2" s="28"/>
      <c r="O2" t="s">
        <v>41</v>
      </c>
    </row>
    <row r="3" spans="2:15" ht="5.25" customHeight="1" x14ac:dyDescent="0.3">
      <c r="B3" s="9"/>
      <c r="C3" s="9"/>
      <c r="D3" s="9"/>
      <c r="E3" s="9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14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5" t="s">
        <v>35</v>
      </c>
      <c r="I5" s="15" t="s">
        <v>36</v>
      </c>
      <c r="J5" s="15" t="s">
        <v>37</v>
      </c>
      <c r="K5" s="15" t="s">
        <v>21</v>
      </c>
      <c r="L5" s="15" t="s">
        <v>2</v>
      </c>
      <c r="M5" s="15" t="s">
        <v>38</v>
      </c>
      <c r="N5" s="15" t="s">
        <v>39</v>
      </c>
    </row>
    <row r="6" spans="2:15" ht="22.5" customHeight="1" x14ac:dyDescent="0.3">
      <c r="B6" s="16">
        <v>41030</v>
      </c>
      <c r="C6" s="17" t="s">
        <v>3</v>
      </c>
      <c r="D6" s="18">
        <v>10123</v>
      </c>
      <c r="E6" s="17" t="s">
        <v>1</v>
      </c>
      <c r="F6" s="18">
        <v>10130</v>
      </c>
      <c r="G6" s="17"/>
      <c r="H6" s="17"/>
      <c r="I6" s="19">
        <v>15.56</v>
      </c>
      <c r="J6" s="25">
        <v>64.11</v>
      </c>
      <c r="K6" s="20">
        <f>km</f>
        <v>7</v>
      </c>
      <c r="L6" s="21" t="str">
        <f>IF(OR(LEN(data[[#This Row],[TACHOMETR 2]]),data[[#This Row],[TACHOMETR 1]]=""),"",IFERROR(data[[#This Row],[K ÚHRADĚ]]/data[[#This Row],[LITRŮ]],""))</f>
        <v/>
      </c>
      <c r="M6" s="21" t="str">
        <f>IF(data[[#This Row],[KM/L]]="","",100*data[[#This Row],[NÁKLADY]]/data[[#This Row],[K ÚHRADĚ]])</f>
        <v/>
      </c>
      <c r="N6" s="17"/>
    </row>
    <row r="7" spans="2:15" ht="22.5" customHeight="1" x14ac:dyDescent="0.3">
      <c r="B7" s="22">
        <v>41030</v>
      </c>
      <c r="C7" s="17" t="s">
        <v>3</v>
      </c>
      <c r="D7" s="18">
        <v>10130</v>
      </c>
      <c r="E7" s="17" t="s">
        <v>4</v>
      </c>
      <c r="F7" s="18">
        <v>10200</v>
      </c>
      <c r="G7" s="17" t="s">
        <v>42</v>
      </c>
      <c r="H7" s="17" t="s">
        <v>10</v>
      </c>
      <c r="I7" s="19"/>
      <c r="J7" s="25" t="s">
        <v>18</v>
      </c>
      <c r="K7" s="20">
        <f>km</f>
        <v>70</v>
      </c>
      <c r="L7" s="21" t="str">
        <f>IF(OR(LEN(data[[#This Row],[TACHOMETR 2]]),data[[#This Row],[TACHOMETR 1]]=""),"",IFERROR(data[[#This Row],[K ÚHRADĚ]]/data[[#This Row],[LITRŮ]],""))</f>
        <v/>
      </c>
      <c r="M7" s="21" t="str">
        <f>IF(data[[#This Row],[KM/L]]="","",100*data[[#This Row],[NÁKLADY]]/data[[#This Row],[K ÚHRADĚ]])</f>
        <v/>
      </c>
      <c r="N7" s="17"/>
    </row>
    <row r="8" spans="2:15" ht="22.5" customHeight="1" x14ac:dyDescent="0.3">
      <c r="B8" s="22">
        <v>41030</v>
      </c>
      <c r="C8" s="17" t="s">
        <v>3</v>
      </c>
      <c r="D8" s="18">
        <v>10200</v>
      </c>
      <c r="E8" s="17" t="s">
        <v>5</v>
      </c>
      <c r="F8" s="18">
        <v>10285</v>
      </c>
      <c r="G8" s="17" t="s">
        <v>4</v>
      </c>
      <c r="H8" s="17" t="s">
        <v>10</v>
      </c>
      <c r="I8" s="19"/>
      <c r="J8" s="25" t="s">
        <v>18</v>
      </c>
      <c r="K8" s="20">
        <f>km</f>
        <v>85</v>
      </c>
      <c r="L8" s="21" t="str">
        <f>IF(OR(LEN(data[[#This Row],[TACHOMETR 2]]),data[[#This Row],[TACHOMETR 1]]=""),"",IFERROR(data[[#This Row],[K ÚHRADĚ]]/data[[#This Row],[LITRŮ]],""))</f>
        <v/>
      </c>
      <c r="M8" s="21" t="str">
        <f>IF(data[[#This Row],[KM/L]]="","",100*data[[#This Row],[NÁKLADY]]/data[[#This Row],[K ÚHRADĚ]])</f>
        <v/>
      </c>
      <c r="N8" s="17"/>
    </row>
    <row r="9" spans="2:15" ht="22.5" customHeight="1" x14ac:dyDescent="0.3">
      <c r="B9" s="22">
        <v>41031</v>
      </c>
      <c r="C9" s="17" t="s">
        <v>3</v>
      </c>
      <c r="D9" s="18">
        <v>10285</v>
      </c>
      <c r="E9" s="17" t="s">
        <v>4</v>
      </c>
      <c r="F9" s="18">
        <v>10450</v>
      </c>
      <c r="G9" s="17" t="s">
        <v>7</v>
      </c>
      <c r="H9" s="17" t="s">
        <v>10</v>
      </c>
      <c r="I9" s="19"/>
      <c r="J9" s="25" t="s">
        <v>18</v>
      </c>
      <c r="K9" s="20">
        <f>km</f>
        <v>165</v>
      </c>
      <c r="L9" s="21" t="str">
        <f>IF(OR(LEN(data[[#This Row],[TACHOMETR 2]]),data[[#This Row],[TACHOMETR 1]]=""),"",IFERROR(data[[#This Row],[K ÚHRADĚ]]/data[[#This Row],[LITRŮ]],""))</f>
        <v/>
      </c>
      <c r="M9" s="21" t="str">
        <f>IF(data[[#This Row],[KM/L]]="","",100*data[[#This Row],[NÁKLADY]]/data[[#This Row],[K ÚHRADĚ]])</f>
        <v/>
      </c>
      <c r="N9" s="17"/>
    </row>
    <row r="10" spans="2:15" ht="22.5" customHeight="1" x14ac:dyDescent="0.3">
      <c r="B10" s="22">
        <v>41031</v>
      </c>
      <c r="C10" s="17" t="s">
        <v>0</v>
      </c>
      <c r="D10" s="18">
        <v>10450</v>
      </c>
      <c r="E10" s="17" t="s">
        <v>8</v>
      </c>
      <c r="F10" s="18"/>
      <c r="G10" s="17"/>
      <c r="H10" s="17"/>
      <c r="I10" s="19">
        <v>11.2</v>
      </c>
      <c r="J10" s="25">
        <v>55.42</v>
      </c>
      <c r="K10" s="20">
        <f>km</f>
        <v>650</v>
      </c>
      <c r="L10" s="21">
        <f>IF(OR(LEN(data[[#This Row],[TACHOMETR 2]]),data[[#This Row],[TACHOMETR 1]]=""),"",IFERROR(data[[#This Row],[K ÚHRADĚ]]/data[[#This Row],[LITRŮ]],""))</f>
        <v>58.035714285714292</v>
      </c>
      <c r="M10" s="21">
        <f>IF(data[[#This Row],[KM/L]]="","",100*data[[#This Row],[NÁKLADY]]/data[[#This Row],[K ÚHRADĚ]])</f>
        <v>8.5261538461538464</v>
      </c>
      <c r="N10" s="17"/>
    </row>
    <row r="11" spans="2:15" ht="22.5" customHeight="1" x14ac:dyDescent="0.3">
      <c r="B11" s="22">
        <v>41031</v>
      </c>
      <c r="C11" s="17" t="s">
        <v>3</v>
      </c>
      <c r="D11" s="18">
        <v>10500</v>
      </c>
      <c r="E11" s="17" t="s">
        <v>7</v>
      </c>
      <c r="F11" s="18">
        <v>10518</v>
      </c>
      <c r="G11" s="17" t="s">
        <v>4</v>
      </c>
      <c r="H11" s="17" t="s">
        <v>10</v>
      </c>
      <c r="I11" s="19"/>
      <c r="J11" s="25" t="s">
        <v>18</v>
      </c>
      <c r="K11" s="20">
        <f>km</f>
        <v>18</v>
      </c>
      <c r="L11" s="21" t="str">
        <f>IF(OR(LEN(data[[#This Row],[TACHOMETR 2]]),data[[#This Row],[TACHOMETR 1]]=""),"",IFERROR(data[[#This Row],[K ÚHRADĚ]]/data[[#This Row],[LITRŮ]],""))</f>
        <v/>
      </c>
      <c r="M11" s="21" t="str">
        <f>IF(data[[#This Row],[KM/L]]="","",100*data[[#This Row],[NÁKLADY]]/data[[#This Row],[K ÚHRADĚ]])</f>
        <v/>
      </c>
      <c r="N11" s="17"/>
    </row>
    <row r="12" spans="2:15" ht="22.5" customHeight="1" x14ac:dyDescent="0.3">
      <c r="B12" s="22">
        <v>41032</v>
      </c>
      <c r="C12" s="17" t="s">
        <v>3</v>
      </c>
      <c r="D12" s="18">
        <v>10518</v>
      </c>
      <c r="E12" s="17" t="s">
        <v>4</v>
      </c>
      <c r="F12" s="18">
        <v>10745</v>
      </c>
      <c r="G12" s="17" t="s">
        <v>4</v>
      </c>
      <c r="H12" s="17" t="s">
        <v>10</v>
      </c>
      <c r="I12" s="19"/>
      <c r="J12" s="25" t="s">
        <v>18</v>
      </c>
      <c r="K12" s="20">
        <f>km</f>
        <v>227</v>
      </c>
      <c r="L12" s="21" t="str">
        <f>IF(OR(LEN(data[[#This Row],[TACHOMETR 2]]),data[[#This Row],[TACHOMETR 1]]=""),"",IFERROR(data[[#This Row],[K ÚHRADĚ]]/data[[#This Row],[LITRŮ]],""))</f>
        <v/>
      </c>
      <c r="M12" s="21" t="str">
        <f>IF(data[[#This Row],[KM/L]]="","",100*data[[#This Row],[NÁKLADY]]/data[[#This Row],[K ÚHRADĚ]])</f>
        <v/>
      </c>
      <c r="N12" s="17"/>
    </row>
    <row r="13" spans="2:15" ht="22.5" customHeight="1" x14ac:dyDescent="0.3">
      <c r="B13" s="22">
        <v>41033</v>
      </c>
      <c r="C13" s="17" t="s">
        <v>0</v>
      </c>
      <c r="D13" s="18">
        <v>10745</v>
      </c>
      <c r="E13" s="17" t="s">
        <v>1</v>
      </c>
      <c r="F13" s="18"/>
      <c r="G13" s="17"/>
      <c r="H13" s="17"/>
      <c r="I13" s="19">
        <v>16.600000000000001</v>
      </c>
      <c r="J13" s="25">
        <v>69.239999999999995</v>
      </c>
      <c r="K13" s="20">
        <f>km</f>
        <v>295</v>
      </c>
      <c r="L13" s="21">
        <f>IF(OR(LEN(data[[#This Row],[TACHOMETR 2]]),data[[#This Row],[TACHOMETR 1]]=""),"",IFERROR(data[[#This Row],[K ÚHRADĚ]]/data[[#This Row],[LITRŮ]],""))</f>
        <v>17.771084337349397</v>
      </c>
      <c r="M13" s="21">
        <f>IF(data[[#This Row],[KM/L]]="","",100*data[[#This Row],[NÁKLADY]]/data[[#This Row],[K ÚHRADĚ]])</f>
        <v>23.471186440677965</v>
      </c>
      <c r="N13" s="17"/>
    </row>
    <row r="14" spans="2:15" ht="22.5" customHeight="1" x14ac:dyDescent="0.3">
      <c r="B14" s="22">
        <v>41033</v>
      </c>
      <c r="C14" s="17" t="s">
        <v>3</v>
      </c>
      <c r="D14" s="18">
        <v>10745</v>
      </c>
      <c r="E14" s="17" t="s">
        <v>4</v>
      </c>
      <c r="F14" s="18">
        <v>10800</v>
      </c>
      <c r="G14" s="17" t="s">
        <v>14</v>
      </c>
      <c r="H14" s="17" t="s">
        <v>10</v>
      </c>
      <c r="I14" s="19"/>
      <c r="J14" s="25" t="s">
        <v>18</v>
      </c>
      <c r="K14" s="20">
        <f>km</f>
        <v>55</v>
      </c>
      <c r="L14" s="21" t="str">
        <f>IF(OR(LEN(data[[#This Row],[TACHOMETR 2]]),data[[#This Row],[TACHOMETR 1]]=""),"",IFERROR(data[[#This Row],[K ÚHRADĚ]]/data[[#This Row],[LITRŮ]],""))</f>
        <v/>
      </c>
      <c r="M14" s="21" t="str">
        <f>IF(data[[#This Row],[KM/L]]="","",100*data[[#This Row],[NÁKLADY]]/data[[#This Row],[K ÚHRADĚ]])</f>
        <v/>
      </c>
      <c r="N14" s="17"/>
    </row>
    <row r="15" spans="2:15" ht="22.5" customHeight="1" x14ac:dyDescent="0.3">
      <c r="B15" s="22">
        <v>41033</v>
      </c>
      <c r="C15" s="17" t="s">
        <v>3</v>
      </c>
      <c r="D15" s="18">
        <v>10800</v>
      </c>
      <c r="E15" s="17" t="s">
        <v>14</v>
      </c>
      <c r="F15" s="18">
        <v>10875</v>
      </c>
      <c r="G15" s="17" t="s">
        <v>4</v>
      </c>
      <c r="H15" s="17" t="s">
        <v>10</v>
      </c>
      <c r="I15" s="19"/>
      <c r="J15" s="25" t="s">
        <v>18</v>
      </c>
      <c r="K15" s="20">
        <f>km</f>
        <v>75</v>
      </c>
      <c r="L15" s="21" t="str">
        <f>IF(OR(LEN(data[[#This Row],[TACHOMETR 2]]),data[[#This Row],[TACHOMETR 1]]=""),"",IFERROR(data[[#This Row],[K ÚHRADĚ]]/data[[#This Row],[LITRŮ]],""))</f>
        <v/>
      </c>
      <c r="M15" s="21" t="str">
        <f>IF(data[[#This Row],[KM/L]]="","",100*data[[#This Row],[NÁKLADY]]/data[[#This Row],[K ÚHRADĚ]])</f>
        <v/>
      </c>
      <c r="N15" s="17"/>
    </row>
    <row r="16" spans="2:15" ht="22.5" customHeight="1" x14ac:dyDescent="0.3">
      <c r="B16" s="22">
        <v>41036</v>
      </c>
      <c r="C16" s="17" t="s">
        <v>3</v>
      </c>
      <c r="D16" s="18">
        <v>10875</v>
      </c>
      <c r="E16" s="17" t="s">
        <v>4</v>
      </c>
      <c r="F16" s="18">
        <v>10921</v>
      </c>
      <c r="G16" s="17" t="s">
        <v>42</v>
      </c>
      <c r="H16" s="17" t="s">
        <v>10</v>
      </c>
      <c r="I16" s="19"/>
      <c r="J16" s="25" t="s">
        <v>18</v>
      </c>
      <c r="K16" s="20">
        <f>km</f>
        <v>46</v>
      </c>
      <c r="L16" s="21" t="str">
        <f>IF(OR(LEN(data[[#This Row],[TACHOMETR 2]]),data[[#This Row],[TACHOMETR 1]]=""),"",IFERROR(data[[#This Row],[K ÚHRADĚ]]/data[[#This Row],[LITRŮ]],""))</f>
        <v/>
      </c>
      <c r="M16" s="21" t="str">
        <f>IF(data[[#This Row],[KM/L]]="","",100*data[[#This Row],[NÁKLADY]]/data[[#This Row],[K ÚHRADĚ]])</f>
        <v/>
      </c>
      <c r="N16" s="17"/>
    </row>
    <row r="17" spans="2:14" ht="22.5" customHeight="1" x14ac:dyDescent="0.3">
      <c r="B17" s="22">
        <v>41036</v>
      </c>
      <c r="C17" s="17" t="s">
        <v>3</v>
      </c>
      <c r="D17" s="18">
        <v>10921</v>
      </c>
      <c r="E17" s="17" t="s">
        <v>5</v>
      </c>
      <c r="F17" s="18">
        <v>10969</v>
      </c>
      <c r="G17" s="17" t="s">
        <v>4</v>
      </c>
      <c r="H17" s="17" t="s">
        <v>10</v>
      </c>
      <c r="I17" s="19"/>
      <c r="J17" s="25" t="s">
        <v>18</v>
      </c>
      <c r="K17" s="20">
        <f>km</f>
        <v>48</v>
      </c>
      <c r="L17" s="21" t="str">
        <f>IF(OR(LEN(data[[#This Row],[TACHOMETR 2]]),data[[#This Row],[TACHOMETR 1]]=""),"",IFERROR(data[[#This Row],[K ÚHRADĚ]]/data[[#This Row],[LITRŮ]],""))</f>
        <v/>
      </c>
      <c r="M17" s="21" t="str">
        <f>IF(data[[#This Row],[KM/L]]="","",100*data[[#This Row],[NÁKLADY]]/data[[#This Row],[K ÚHRADĚ]])</f>
        <v/>
      </c>
      <c r="N17" s="17"/>
    </row>
    <row r="18" spans="2:14" ht="22.5" customHeight="1" x14ac:dyDescent="0.3">
      <c r="B18" s="22">
        <v>41038</v>
      </c>
      <c r="C18" s="17" t="s">
        <v>3</v>
      </c>
      <c r="D18" s="18">
        <v>10969</v>
      </c>
      <c r="E18" s="17" t="s">
        <v>4</v>
      </c>
      <c r="F18" s="18">
        <v>11000</v>
      </c>
      <c r="G18" s="17" t="s">
        <v>15</v>
      </c>
      <c r="H18" s="17" t="s">
        <v>10</v>
      </c>
      <c r="I18" s="19"/>
      <c r="J18" s="25" t="s">
        <v>18</v>
      </c>
      <c r="K18" s="20">
        <f>km</f>
        <v>31</v>
      </c>
      <c r="L18" s="21" t="str">
        <f>IF(OR(LEN(data[[#This Row],[TACHOMETR 2]]),data[[#This Row],[TACHOMETR 1]]=""),"",IFERROR(data[[#This Row],[K ÚHRADĚ]]/data[[#This Row],[LITRŮ]],""))</f>
        <v/>
      </c>
      <c r="M18" s="21" t="str">
        <f>IF(data[[#This Row],[KM/L]]="","",100*data[[#This Row],[NÁKLADY]]/data[[#This Row],[K ÚHRADĚ]])</f>
        <v/>
      </c>
      <c r="N18" s="17"/>
    </row>
    <row r="19" spans="2:14" ht="22.5" customHeight="1" x14ac:dyDescent="0.3">
      <c r="B19" s="22">
        <v>41038</v>
      </c>
      <c r="C19" s="17" t="s">
        <v>3</v>
      </c>
      <c r="D19" s="18">
        <v>11000</v>
      </c>
      <c r="E19" s="17" t="s">
        <v>15</v>
      </c>
      <c r="F19" s="18">
        <v>11100</v>
      </c>
      <c r="G19" s="17" t="s">
        <v>16</v>
      </c>
      <c r="H19" s="17" t="s">
        <v>17</v>
      </c>
      <c r="I19" s="19"/>
      <c r="J19" s="25" t="s">
        <v>18</v>
      </c>
      <c r="K19" s="20">
        <f>km</f>
        <v>100</v>
      </c>
      <c r="L19" s="21" t="str">
        <f>IF(OR(LEN(data[[#This Row],[TACHOMETR 2]]),data[[#This Row],[TACHOMETR 1]]=""),"",IFERROR(data[[#This Row],[K ÚHRADĚ]]/data[[#This Row],[LITRŮ]],""))</f>
        <v/>
      </c>
      <c r="M19" s="21" t="str">
        <f>IF(data[[#This Row],[KM/L]]="","",100*data[[#This Row],[NÁKLADY]]/data[[#This Row],[K ÚHRADĚ]])</f>
        <v/>
      </c>
      <c r="N19" s="17"/>
    </row>
    <row r="24" spans="2:14" ht="22.5" customHeight="1" x14ac:dyDescent="0.3">
      <c r="D24" s="13"/>
    </row>
  </sheetData>
  <mergeCells count="1">
    <mergeCell ref="B1:E2"/>
  </mergeCells>
  <conditionalFormatting sqref="D6:D19">
    <cfRule type="expression" dxfId="17" priority="2">
      <formula>(($D6&lt;MAX($D$6:$D6)) + ($D6&lt;N($F5))) * ($D6&lt;&gt;"")</formula>
    </cfRule>
  </conditionalFormatting>
  <conditionalFormatting sqref="F6:F19">
    <cfRule type="expression" dxfId="16" priority="1">
      <formula>($F6&lt;$D6) * ($F6&lt;&gt;"")</formula>
    </cfRule>
  </conditionalFormatting>
  <dataValidations count="2">
    <dataValidation type="list" errorStyle="warning" allowBlank="1" showInputMessage="1" showErrorMessage="1" errorTitle="Jejda!" error="Aby kniha jízd fungovala správně, je potřeba do téhle buňky zadat hodnoty Tankování nebo Cesta." sqref="C6:C19">
      <formula1>"Cesta,Tankování"</formula1>
    </dataValidation>
    <dataValidation type="list" allowBlank="1" showInputMessage="1" sqref="H6:H19">
      <formula1>"Ano,Ne"</formula1>
    </dataValidation>
  </dataValidations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 x14ac:dyDescent="0.3"/>
  <cols>
    <col min="1" max="1" width="3.625" customWidth="1"/>
    <col min="4" max="4" width="12" bestFit="1" customWidth="1"/>
    <col min="7" max="7" width="14.25" customWidth="1"/>
    <col min="8" max="8" width="17.375" bestFit="1" customWidth="1"/>
    <col min="9" max="10" width="21.625" customWidth="1"/>
    <col min="13" max="13" width="19.25" bestFit="1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OFFSET(I9,,DruháOsa="Náklady na palivo")</f>
        <v>Kč/km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12" t="str">
        <f>REPT("KM/L",M7=1)&amp;REPT("Náklady na palivo",M7=2)</f>
        <v>Náklady na palivo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3">
        <f>SUMIFS(data[K ÚHRADĚ],data[UHRADIT],"Ano",data[DATUM],"&gt;="&amp;obdobíZačátek,data[DATUM],"&lt;="&amp;obdobíKonec)</f>
        <v>820</v>
      </c>
      <c r="F10">
        <v>1</v>
      </c>
      <c r="G10" s="24">
        <f>obdobíZačátek</f>
        <v>41030</v>
      </c>
      <c r="H10" s="10">
        <f>SUMIFS(data[K ÚHRADĚ],data[DATUM],G10,data[DŮVOD],$H$8)</f>
        <v>162</v>
      </c>
      <c r="I10" s="11" t="e">
        <f>IFERROR(AVERAGEIFS(data[KM/L],data[DATUM],G10,data[DŮVOD],$I$8),NA())</f>
        <v>#N/A</v>
      </c>
      <c r="J10" s="11" t="e">
        <f>IFERROR(AVERAGEIFS(data[KČ/KM],data[DATUM],G10,data[DŮVOD],$J$8),NA())</f>
        <v>#N/A</v>
      </c>
    </row>
    <row r="11" spans="1:13" ht="17.25" x14ac:dyDescent="0.3">
      <c r="C11" s="2" t="s">
        <v>11</v>
      </c>
      <c r="D11" s="23">
        <f>D10*UhrazenoPerMile/100</f>
        <v>442.8</v>
      </c>
      <c r="F11">
        <v>2</v>
      </c>
      <c r="G11" s="24">
        <f t="shared" ref="G11:G42" si="0">G10+1</f>
        <v>41031</v>
      </c>
      <c r="H11" s="10">
        <f>SUMIFS(data[K ÚHRADĚ],data[DATUM],G11,data[DŮVOD],$H$8)</f>
        <v>183</v>
      </c>
      <c r="I11" s="11">
        <f>IFERROR(AVERAGEIFS(data[KM/L],data[DATUM],G11,data[DŮVOD],$I$8),NA())</f>
        <v>58.035714285714292</v>
      </c>
      <c r="J11" s="11">
        <f>IFERROR(AVERAGEIFS(data[KČ/KM],data[DATUM],G11,data[DŮVOD],$J$8),NA())</f>
        <v>8.5261538461538464</v>
      </c>
    </row>
    <row r="12" spans="1:13" ht="17.25" x14ac:dyDescent="0.3">
      <c r="F12">
        <v>3</v>
      </c>
      <c r="G12" s="24">
        <f t="shared" si="0"/>
        <v>41032</v>
      </c>
      <c r="H12" s="10">
        <f>SUMIFS(data[K ÚHRADĚ],data[DATUM],G12,data[DŮVOD],$H$8)</f>
        <v>227</v>
      </c>
      <c r="I12" s="11" t="e">
        <f>IFERROR(AVERAGEIFS(data[KM/L],data[DATUM],G12,data[DŮVOD],$I$8),NA())</f>
        <v>#N/A</v>
      </c>
      <c r="J12" s="11" t="e">
        <f>IFERROR(AVERAGEIFS(data[KČ/KM],data[DATUM],G12,data[DŮVOD],$J$8),NA())</f>
        <v>#N/A</v>
      </c>
    </row>
    <row r="13" spans="1:13" ht="17.25" x14ac:dyDescent="0.3">
      <c r="F13">
        <v>4</v>
      </c>
      <c r="G13" s="24">
        <f t="shared" si="0"/>
        <v>41033</v>
      </c>
      <c r="H13" s="10">
        <f>SUMIFS(data[K ÚHRADĚ],data[DATUM],G13,data[DŮVOD],$H$8)</f>
        <v>130</v>
      </c>
      <c r="I13" s="11">
        <f>IFERROR(AVERAGEIFS(data[KM/L],data[DATUM],G13,data[DŮVOD],$I$8),NA())</f>
        <v>17.771084337349397</v>
      </c>
      <c r="J13" s="11">
        <f>IFERROR(AVERAGEIFS(data[KČ/KM],data[DATUM],G13,data[DŮVOD],$J$8),NA())</f>
        <v>23.471186440677965</v>
      </c>
    </row>
    <row r="14" spans="1:13" ht="17.25" x14ac:dyDescent="0.3">
      <c r="F14">
        <v>5</v>
      </c>
      <c r="G14" s="24">
        <f t="shared" si="0"/>
        <v>41034</v>
      </c>
      <c r="H14" s="10">
        <f>SUMIFS(data[K ÚHRADĚ],data[DATUM],G14,data[DŮVOD],$H$8)</f>
        <v>0</v>
      </c>
      <c r="I14" s="11" t="e">
        <f>IFERROR(AVERAGEIFS(data[KM/L],data[DATUM],G14,data[DŮVOD],$I$8),NA())</f>
        <v>#N/A</v>
      </c>
      <c r="J14" s="11" t="e">
        <f>IFERROR(AVERAGEIFS(data[KČ/KM],data[DATUM],G14,data[DŮVOD],$J$8),NA())</f>
        <v>#N/A</v>
      </c>
    </row>
    <row r="15" spans="1:13" ht="17.25" x14ac:dyDescent="0.3">
      <c r="F15">
        <v>6</v>
      </c>
      <c r="G15" s="24">
        <f t="shared" si="0"/>
        <v>41035</v>
      </c>
      <c r="H15" s="10">
        <f>SUMIFS(data[K ÚHRADĚ],data[DATUM],G15,data[DŮVOD],$H$8)</f>
        <v>0</v>
      </c>
      <c r="I15" s="11" t="e">
        <f>IFERROR(AVERAGEIFS(data[KM/L],data[DATUM],G15,data[DŮVOD],$I$8),NA())</f>
        <v>#N/A</v>
      </c>
      <c r="J15" s="11" t="e">
        <f>IFERROR(AVERAGEIFS(data[KČ/KM],data[DATUM],G15,data[DŮVOD],$J$8),NA())</f>
        <v>#N/A</v>
      </c>
    </row>
    <row r="16" spans="1:13" ht="17.25" x14ac:dyDescent="0.3">
      <c r="F16">
        <v>7</v>
      </c>
      <c r="G16" s="24">
        <f t="shared" si="0"/>
        <v>41036</v>
      </c>
      <c r="H16" s="10">
        <f>SUMIFS(data[K ÚHRADĚ],data[DATUM],G16,data[DŮVOD],$H$8)</f>
        <v>94</v>
      </c>
      <c r="I16" s="11" t="e">
        <f>IFERROR(AVERAGEIFS(data[KM/L],data[DATUM],G16,data[DŮVOD],$I$8),NA())</f>
        <v>#N/A</v>
      </c>
      <c r="J16" s="11" t="e">
        <f>IFERROR(AVERAGEIFS(data[KČ/KM],data[DATUM],G16,data[DŮVOD],$J$8),NA())</f>
        <v>#N/A</v>
      </c>
    </row>
    <row r="17" spans="6:10" ht="17.25" x14ac:dyDescent="0.3">
      <c r="F17">
        <v>8</v>
      </c>
      <c r="G17" s="24">
        <f t="shared" si="0"/>
        <v>41037</v>
      </c>
      <c r="H17" s="10">
        <f>SUMIFS(data[K ÚHRADĚ],data[DATUM],G17,data[DŮVOD],$H$8)</f>
        <v>0</v>
      </c>
      <c r="I17" s="11" t="e">
        <f>IFERROR(AVERAGEIFS(data[KM/L],data[DATUM],G17,data[DŮVOD],$I$8),NA())</f>
        <v>#N/A</v>
      </c>
      <c r="J17" s="11" t="e">
        <f>IFERROR(AVERAGEIFS(data[KČ/KM],data[DATUM],G17,data[DŮVOD],$J$8),NA())</f>
        <v>#N/A</v>
      </c>
    </row>
    <row r="18" spans="6:10" ht="17.25" x14ac:dyDescent="0.3">
      <c r="F18">
        <v>9</v>
      </c>
      <c r="G18" s="24">
        <f t="shared" si="0"/>
        <v>41038</v>
      </c>
      <c r="H18" s="10">
        <f>SUMIFS(data[K ÚHRADĚ],data[DATUM],G18,data[DŮVOD],$H$8)</f>
        <v>131</v>
      </c>
      <c r="I18" s="11" t="e">
        <f>IFERROR(AVERAGEIFS(data[KM/L],data[DATUM],G18,data[DŮVOD],$I$8),NA())</f>
        <v>#N/A</v>
      </c>
      <c r="J18" s="11" t="e">
        <f>IFERROR(AVERAGEIFS(data[KČ/KM],data[DATUM],G18,data[DŮVOD],$J$8),NA())</f>
        <v>#N/A</v>
      </c>
    </row>
    <row r="19" spans="6:10" ht="17.25" x14ac:dyDescent="0.3">
      <c r="F19">
        <v>10</v>
      </c>
      <c r="G19" s="24">
        <f t="shared" si="0"/>
        <v>41039</v>
      </c>
      <c r="H19" s="10">
        <f>SUMIFS(data[K ÚHRADĚ],data[DATUM],G19,data[DŮVOD],$H$8)</f>
        <v>0</v>
      </c>
      <c r="I19" s="11" t="e">
        <f>IFERROR(AVERAGEIFS(data[KM/L],data[DATUM],G19,data[DŮVOD],$I$8),NA())</f>
        <v>#N/A</v>
      </c>
      <c r="J19" s="11" t="e">
        <f>IFERROR(AVERAGEIFS(data[KČ/KM],data[DATUM],G19,data[DŮVOD],$J$8),NA())</f>
        <v>#N/A</v>
      </c>
    </row>
    <row r="20" spans="6:10" ht="17.25" x14ac:dyDescent="0.3">
      <c r="F20">
        <v>11</v>
      </c>
      <c r="G20" s="24">
        <f t="shared" si="0"/>
        <v>41040</v>
      </c>
      <c r="H20" s="10">
        <f>SUMIFS(data[K ÚHRADĚ],data[DATUM],G20,data[DŮVOD],$H$8)</f>
        <v>0</v>
      </c>
      <c r="I20" s="11" t="e">
        <f>IFERROR(AVERAGEIFS(data[KM/L],data[DATUM],G20,data[DŮVOD],$I$8),NA())</f>
        <v>#N/A</v>
      </c>
      <c r="J20" s="11" t="e">
        <f>IFERROR(AVERAGEIFS(data[KČ/KM],data[DATUM],G20,data[DŮVOD],$J$8),NA())</f>
        <v>#N/A</v>
      </c>
    </row>
    <row r="21" spans="6:10" ht="17.25" x14ac:dyDescent="0.3">
      <c r="F21">
        <v>12</v>
      </c>
      <c r="G21" s="24">
        <f t="shared" si="0"/>
        <v>41041</v>
      </c>
      <c r="H21" s="10">
        <f>SUMIFS(data[K ÚHRADĚ],data[DATUM],G21,data[DŮVOD],$H$8)</f>
        <v>0</v>
      </c>
      <c r="I21" s="11" t="e">
        <f>IFERROR(AVERAGEIFS(data[KM/L],data[DATUM],G21,data[DŮVOD],$I$8),NA())</f>
        <v>#N/A</v>
      </c>
      <c r="J21" s="11" t="e">
        <f>IFERROR(AVERAGEIFS(data[KČ/KM],data[DATUM],G21,data[DŮVOD],$J$8),NA())</f>
        <v>#N/A</v>
      </c>
    </row>
    <row r="22" spans="6:10" ht="17.25" x14ac:dyDescent="0.3">
      <c r="F22">
        <v>13</v>
      </c>
      <c r="G22" s="24">
        <f t="shared" si="0"/>
        <v>41042</v>
      </c>
      <c r="H22" s="10">
        <f>SUMIFS(data[K ÚHRADĚ],data[DATUM],G22,data[DŮVOD],$H$8)</f>
        <v>0</v>
      </c>
      <c r="I22" s="11" t="e">
        <f>IFERROR(AVERAGEIFS(data[KM/L],data[DATUM],G22,data[DŮVOD],$I$8),NA())</f>
        <v>#N/A</v>
      </c>
      <c r="J22" s="11" t="e">
        <f>IFERROR(AVERAGEIFS(data[KČ/KM],data[DATUM],G22,data[DŮVOD],$J$8),NA())</f>
        <v>#N/A</v>
      </c>
    </row>
    <row r="23" spans="6:10" ht="17.25" x14ac:dyDescent="0.3">
      <c r="F23">
        <v>14</v>
      </c>
      <c r="G23" s="24">
        <f t="shared" si="0"/>
        <v>41043</v>
      </c>
      <c r="H23" s="10">
        <f>SUMIFS(data[K ÚHRADĚ],data[DATUM],G23,data[DŮVOD],$H$8)</f>
        <v>0</v>
      </c>
      <c r="I23" s="11" t="e">
        <f>IFERROR(AVERAGEIFS(data[KM/L],data[DATUM],G23,data[DŮVOD],$I$8),NA())</f>
        <v>#N/A</v>
      </c>
      <c r="J23" s="11" t="e">
        <f>IFERROR(AVERAGEIFS(data[KČ/KM],data[DATUM],G23,data[DŮVOD],$J$8),NA())</f>
        <v>#N/A</v>
      </c>
    </row>
    <row r="24" spans="6:10" ht="17.25" x14ac:dyDescent="0.3">
      <c r="F24">
        <v>15</v>
      </c>
      <c r="G24" s="24">
        <f t="shared" si="0"/>
        <v>41044</v>
      </c>
      <c r="H24" s="10">
        <f>SUMIFS(data[K ÚHRADĚ],data[DATUM],G24,data[DŮVOD],$H$8)</f>
        <v>0</v>
      </c>
      <c r="I24" s="11" t="e">
        <f>IFERROR(AVERAGEIFS(data[KM/L],data[DATUM],G24,data[DŮVOD],$I$8),NA())</f>
        <v>#N/A</v>
      </c>
      <c r="J24" s="11" t="e">
        <f>IFERROR(AVERAGEIFS(data[KČ/KM],data[DATUM],G24,data[DŮVOD],$J$8),NA())</f>
        <v>#N/A</v>
      </c>
    </row>
    <row r="25" spans="6:10" ht="17.25" x14ac:dyDescent="0.3">
      <c r="F25">
        <v>16</v>
      </c>
      <c r="G25" s="24">
        <f t="shared" si="0"/>
        <v>41045</v>
      </c>
      <c r="H25" s="10">
        <f>SUMIFS(data[K ÚHRADĚ],data[DATUM],G25,data[DŮVOD],$H$8)</f>
        <v>0</v>
      </c>
      <c r="I25" s="11" t="e">
        <f>IFERROR(AVERAGEIFS(data[KM/L],data[DATUM],G25,data[DŮVOD],$I$8),NA())</f>
        <v>#N/A</v>
      </c>
      <c r="J25" s="11" t="e">
        <f>IFERROR(AVERAGEIFS(data[KČ/KM],data[DATUM],G25,data[DŮVOD],$J$8),NA())</f>
        <v>#N/A</v>
      </c>
    </row>
    <row r="26" spans="6:10" ht="17.25" x14ac:dyDescent="0.3">
      <c r="F26">
        <v>17</v>
      </c>
      <c r="G26" s="24">
        <f t="shared" si="0"/>
        <v>41046</v>
      </c>
      <c r="H26" s="10">
        <f>SUMIFS(data[K ÚHRADĚ],data[DATUM],G26,data[DŮVOD],$H$8)</f>
        <v>0</v>
      </c>
      <c r="I26" s="11" t="e">
        <f>IFERROR(AVERAGEIFS(data[KM/L],data[DATUM],G26,data[DŮVOD],$I$8),NA())</f>
        <v>#N/A</v>
      </c>
      <c r="J26" s="11" t="e">
        <f>IFERROR(AVERAGEIFS(data[KČ/KM],data[DATUM],G26,data[DŮVOD],$J$8),NA())</f>
        <v>#N/A</v>
      </c>
    </row>
    <row r="27" spans="6:10" ht="17.25" x14ac:dyDescent="0.3">
      <c r="F27">
        <v>18</v>
      </c>
      <c r="G27" s="24">
        <f t="shared" si="0"/>
        <v>41047</v>
      </c>
      <c r="H27" s="10">
        <f>SUMIFS(data[K ÚHRADĚ],data[DATUM],G27,data[DŮVOD],$H$8)</f>
        <v>0</v>
      </c>
      <c r="I27" s="11" t="e">
        <f>IFERROR(AVERAGEIFS(data[KM/L],data[DATUM],G27,data[DŮVOD],$I$8),NA())</f>
        <v>#N/A</v>
      </c>
      <c r="J27" s="11" t="e">
        <f>IFERROR(AVERAGEIFS(data[KČ/KM],data[DATUM],G27,data[DŮVOD],$J$8),NA())</f>
        <v>#N/A</v>
      </c>
    </row>
    <row r="28" spans="6:10" ht="17.25" x14ac:dyDescent="0.3">
      <c r="F28">
        <v>19</v>
      </c>
      <c r="G28" s="24">
        <f t="shared" si="0"/>
        <v>41048</v>
      </c>
      <c r="H28" s="10">
        <f>SUMIFS(data[K ÚHRADĚ],data[DATUM],G28,data[DŮVOD],$H$8)</f>
        <v>0</v>
      </c>
      <c r="I28" s="11" t="e">
        <f>IFERROR(AVERAGEIFS(data[KM/L],data[DATUM],G28,data[DŮVOD],$I$8),NA())</f>
        <v>#N/A</v>
      </c>
      <c r="J28" s="11" t="e">
        <f>IFERROR(AVERAGEIFS(data[KČ/KM],data[DATUM],G28,data[DŮVOD],$J$8),NA())</f>
        <v>#N/A</v>
      </c>
    </row>
    <row r="29" spans="6:10" ht="17.25" x14ac:dyDescent="0.3">
      <c r="F29">
        <v>20</v>
      </c>
      <c r="G29" s="24">
        <f t="shared" si="0"/>
        <v>41049</v>
      </c>
      <c r="H29" s="10">
        <f>SUMIFS(data[K ÚHRADĚ],data[DATUM],G29,data[DŮVOD],$H$8)</f>
        <v>0</v>
      </c>
      <c r="I29" s="11" t="e">
        <f>IFERROR(AVERAGEIFS(data[KM/L],data[DATUM],G29,data[DŮVOD],$I$8),NA())</f>
        <v>#N/A</v>
      </c>
      <c r="J29" s="11" t="e">
        <f>IFERROR(AVERAGEIFS(data[KČ/KM],data[DATUM],G29,data[DŮVOD],$J$8),NA())</f>
        <v>#N/A</v>
      </c>
    </row>
    <row r="30" spans="6:10" ht="17.25" x14ac:dyDescent="0.3">
      <c r="F30">
        <v>21</v>
      </c>
      <c r="G30" s="24">
        <f t="shared" si="0"/>
        <v>41050</v>
      </c>
      <c r="H30" s="10">
        <f>SUMIFS(data[K ÚHRADĚ],data[DATUM],G30,data[DŮVOD],$H$8)</f>
        <v>0</v>
      </c>
      <c r="I30" s="11" t="e">
        <f>IFERROR(AVERAGEIFS(data[KM/L],data[DATUM],G30,data[DŮVOD],$I$8),NA())</f>
        <v>#N/A</v>
      </c>
      <c r="J30" s="11" t="e">
        <f>IFERROR(AVERAGEIFS(data[KČ/KM],data[DATUM],G30,data[DŮVOD],$J$8),NA())</f>
        <v>#N/A</v>
      </c>
    </row>
    <row r="31" spans="6:10" ht="17.25" x14ac:dyDescent="0.3">
      <c r="F31">
        <v>22</v>
      </c>
      <c r="G31" s="24">
        <f t="shared" si="0"/>
        <v>41051</v>
      </c>
      <c r="H31" s="10">
        <f>SUMIFS(data[K ÚHRADĚ],data[DATUM],G31,data[DŮVOD],$H$8)</f>
        <v>0</v>
      </c>
      <c r="I31" s="11" t="e">
        <f>IFERROR(AVERAGEIFS(data[KM/L],data[DATUM],G31,data[DŮVOD],$I$8),NA())</f>
        <v>#N/A</v>
      </c>
      <c r="J31" s="11" t="e">
        <f>IFERROR(AVERAGEIFS(data[KČ/KM],data[DATUM],G31,data[DŮVOD],$J$8),NA())</f>
        <v>#N/A</v>
      </c>
    </row>
    <row r="32" spans="6:10" ht="17.25" x14ac:dyDescent="0.3">
      <c r="F32">
        <v>23</v>
      </c>
      <c r="G32" s="24">
        <f t="shared" si="0"/>
        <v>41052</v>
      </c>
      <c r="H32" s="10">
        <f>SUMIFS(data[K ÚHRADĚ],data[DATUM],G32,data[DŮVOD],$H$8)</f>
        <v>0</v>
      </c>
      <c r="I32" s="11" t="e">
        <f>IFERROR(AVERAGEIFS(data[KM/L],data[DATUM],G32,data[DŮVOD],$I$8),NA())</f>
        <v>#N/A</v>
      </c>
      <c r="J32" s="11" t="e">
        <f>IFERROR(AVERAGEIFS(data[KČ/KM],data[DATUM],G32,data[DŮVOD],$J$8),NA())</f>
        <v>#N/A</v>
      </c>
    </row>
    <row r="33" spans="6:10" ht="17.25" x14ac:dyDescent="0.3">
      <c r="F33">
        <v>24</v>
      </c>
      <c r="G33" s="24">
        <f t="shared" si="0"/>
        <v>41053</v>
      </c>
      <c r="H33" s="10">
        <f>SUMIFS(data[K ÚHRADĚ],data[DATUM],G33,data[DŮVOD],$H$8)</f>
        <v>0</v>
      </c>
      <c r="I33" s="11" t="e">
        <f>IFERROR(AVERAGEIFS(data[KM/L],data[DATUM],G33,data[DŮVOD],$I$8),NA())</f>
        <v>#N/A</v>
      </c>
      <c r="J33" s="11" t="e">
        <f>IFERROR(AVERAGEIFS(data[KČ/KM],data[DATUM],G33,data[DŮVOD],$J$8),NA())</f>
        <v>#N/A</v>
      </c>
    </row>
    <row r="34" spans="6:10" ht="17.25" x14ac:dyDescent="0.3">
      <c r="F34">
        <v>25</v>
      </c>
      <c r="G34" s="24">
        <f t="shared" si="0"/>
        <v>41054</v>
      </c>
      <c r="H34" s="10">
        <f>SUMIFS(data[K ÚHRADĚ],data[DATUM],G34,data[DŮVOD],$H$8)</f>
        <v>0</v>
      </c>
      <c r="I34" s="11" t="e">
        <f>IFERROR(AVERAGEIFS(data[KM/L],data[DATUM],G34,data[DŮVOD],$I$8),NA())</f>
        <v>#N/A</v>
      </c>
      <c r="J34" s="11" t="e">
        <f>IFERROR(AVERAGEIFS(data[KČ/KM],data[DATUM],G34,data[DŮVOD],$J$8),NA())</f>
        <v>#N/A</v>
      </c>
    </row>
    <row r="35" spans="6:10" ht="17.25" x14ac:dyDescent="0.3">
      <c r="F35">
        <v>26</v>
      </c>
      <c r="G35" s="24">
        <f t="shared" si="0"/>
        <v>41055</v>
      </c>
      <c r="H35" s="10">
        <f>SUMIFS(data[K ÚHRADĚ],data[DATUM],G35,data[DŮVOD],$H$8)</f>
        <v>0</v>
      </c>
      <c r="I35" s="11" t="e">
        <f>IFERROR(AVERAGEIFS(data[KM/L],data[DATUM],G35,data[DŮVOD],$I$8),NA())</f>
        <v>#N/A</v>
      </c>
      <c r="J35" s="11" t="e">
        <f>IFERROR(AVERAGEIFS(data[KČ/KM],data[DATUM],G35,data[DŮVOD],$J$8),NA())</f>
        <v>#N/A</v>
      </c>
    </row>
    <row r="36" spans="6:10" ht="17.25" x14ac:dyDescent="0.3">
      <c r="F36">
        <v>27</v>
      </c>
      <c r="G36" s="24">
        <f t="shared" si="0"/>
        <v>41056</v>
      </c>
      <c r="H36" s="10">
        <f>SUMIFS(data[K ÚHRADĚ],data[DATUM],G36,data[DŮVOD],$H$8)</f>
        <v>0</v>
      </c>
      <c r="I36" s="11" t="e">
        <f>IFERROR(AVERAGEIFS(data[KM/L],data[DATUM],G36,data[DŮVOD],$I$8),NA())</f>
        <v>#N/A</v>
      </c>
      <c r="J36" s="11" t="e">
        <f>IFERROR(AVERAGEIFS(data[KČ/KM],data[DATUM],G36,data[DŮVOD],$J$8),NA())</f>
        <v>#N/A</v>
      </c>
    </row>
    <row r="37" spans="6:10" ht="17.25" x14ac:dyDescent="0.3">
      <c r="F37">
        <v>28</v>
      </c>
      <c r="G37" s="24">
        <f t="shared" si="0"/>
        <v>41057</v>
      </c>
      <c r="H37" s="10">
        <f>SUMIFS(data[K ÚHRADĚ],data[DATUM],G37,data[DŮVOD],$H$8)</f>
        <v>0</v>
      </c>
      <c r="I37" s="11" t="e">
        <f>IFERROR(AVERAGEIFS(data[KM/L],data[DATUM],G37,data[DŮVOD],$I$8),NA())</f>
        <v>#N/A</v>
      </c>
      <c r="J37" s="11" t="e">
        <f>IFERROR(AVERAGEIFS(data[KČ/KM],data[DATUM],G37,data[DŮVOD],$J$8),NA())</f>
        <v>#N/A</v>
      </c>
    </row>
    <row r="38" spans="6:10" ht="17.25" x14ac:dyDescent="0.3">
      <c r="F38">
        <v>29</v>
      </c>
      <c r="G38" s="24">
        <f t="shared" si="0"/>
        <v>41058</v>
      </c>
      <c r="H38" s="10">
        <f>SUMIFS(data[K ÚHRADĚ],data[DATUM],G38,data[DŮVOD],$H$8)</f>
        <v>0</v>
      </c>
      <c r="I38" s="11" t="e">
        <f>IFERROR(AVERAGEIFS(data[KM/L],data[DATUM],G38,data[DŮVOD],$I$8),NA())</f>
        <v>#N/A</v>
      </c>
      <c r="J38" s="11" t="e">
        <f>IFERROR(AVERAGEIFS(data[KČ/KM],data[DATUM],G38,data[DŮVOD],$J$8),NA())</f>
        <v>#N/A</v>
      </c>
    </row>
    <row r="39" spans="6:10" ht="17.25" x14ac:dyDescent="0.3">
      <c r="F39">
        <v>30</v>
      </c>
      <c r="G39" s="24">
        <f t="shared" si="0"/>
        <v>41059</v>
      </c>
      <c r="H39" s="10">
        <f>SUMIFS(data[K ÚHRADĚ],data[DATUM],G39,data[DŮVOD],$H$8)</f>
        <v>0</v>
      </c>
      <c r="I39" s="11" t="e">
        <f>IFERROR(AVERAGEIFS(data[KM/L],data[DATUM],G39,data[DŮVOD],$I$8),NA())</f>
        <v>#N/A</v>
      </c>
      <c r="J39" s="11" t="e">
        <f>IFERROR(AVERAGEIFS(data[KČ/KM],data[DATUM],G39,data[DŮVOD],$J$8),NA())</f>
        <v>#N/A</v>
      </c>
    </row>
    <row r="40" spans="6:10" ht="17.25" x14ac:dyDescent="0.3">
      <c r="F40">
        <v>31</v>
      </c>
      <c r="G40" s="24">
        <f t="shared" si="0"/>
        <v>41060</v>
      </c>
      <c r="H40" s="10">
        <f>SUMIFS(data[K ÚHRADĚ],data[DATUM],G40,data[DŮVOD],$H$8)</f>
        <v>0</v>
      </c>
      <c r="I40" s="11" t="e">
        <f>IFERROR(AVERAGEIFS(data[KM/L],data[DATUM],G40,data[DŮVOD],$I$8),NA())</f>
        <v>#N/A</v>
      </c>
      <c r="J40" s="11" t="e">
        <f>IFERROR(AVERAGEIFS(data[KČ/KM],data[DATUM],G40,data[DŮVOD],$J$8),NA())</f>
        <v>#N/A</v>
      </c>
    </row>
    <row r="41" spans="6:10" ht="17.25" x14ac:dyDescent="0.3">
      <c r="F41">
        <v>32</v>
      </c>
      <c r="G41" s="24">
        <f t="shared" si="0"/>
        <v>41061</v>
      </c>
      <c r="H41" s="10">
        <f>SUMIFS(data[K ÚHRADĚ],data[DATUM],G41,data[DŮVOD],$H$8)</f>
        <v>0</v>
      </c>
      <c r="I41" s="11" t="e">
        <f>IFERROR(AVERAGEIFS(data[KM/L],data[DATUM],G41,data[DŮVOD],$I$8),NA())</f>
        <v>#N/A</v>
      </c>
      <c r="J41" s="11" t="e">
        <f>IFERROR(AVERAGEIFS(data[KČ/KM],data[DATUM],G41,data[DŮVOD],$J$8),NA())</f>
        <v>#N/A</v>
      </c>
    </row>
    <row r="42" spans="6:10" ht="17.25" x14ac:dyDescent="0.3">
      <c r="F42">
        <v>33</v>
      </c>
      <c r="G42" s="24">
        <f t="shared" si="0"/>
        <v>41062</v>
      </c>
      <c r="H42" s="10">
        <f>SUMIFS(data[K ÚHRADĚ],data[DATUM],G42,data[DŮVOD],$H$8)</f>
        <v>0</v>
      </c>
      <c r="I42" s="11" t="e">
        <f>IFERROR(AVERAGEIFS(data[KM/L],data[DATUM],G42,data[DŮVOD],$I$8),NA())</f>
        <v>#N/A</v>
      </c>
      <c r="J42" s="11" t="e">
        <f>IFERROR(AVERAGEIFS(data[KČ/KM],data[DATUM],G42,data[DŮVOD],$J$8),NA())</f>
        <v>#N/A</v>
      </c>
    </row>
    <row r="43" spans="6:10" ht="17.25" x14ac:dyDescent="0.3">
      <c r="F43">
        <v>34</v>
      </c>
      <c r="G43" s="24">
        <f t="shared" ref="G43:G69" si="1">G42+1</f>
        <v>41063</v>
      </c>
      <c r="H43" s="10">
        <f>SUMIFS(data[K ÚHRADĚ],data[DATUM],G43,data[DŮVOD],$H$8)</f>
        <v>0</v>
      </c>
      <c r="I43" s="11" t="e">
        <f>IFERROR(AVERAGEIFS(data[KM/L],data[DATUM],G43,data[DŮVOD],$I$8),NA())</f>
        <v>#N/A</v>
      </c>
      <c r="J43" s="11" t="e">
        <f>IFERROR(AVERAGEIFS(data[KČ/KM],data[DATUM],G43,data[DŮVOD],$J$8),NA())</f>
        <v>#N/A</v>
      </c>
    </row>
    <row r="44" spans="6:10" ht="17.25" x14ac:dyDescent="0.3">
      <c r="F44">
        <v>35</v>
      </c>
      <c r="G44" s="24">
        <f t="shared" si="1"/>
        <v>41064</v>
      </c>
      <c r="H44" s="10">
        <f>SUMIFS(data[K ÚHRADĚ],data[DATUM],G44,data[DŮVOD],$H$8)</f>
        <v>0</v>
      </c>
      <c r="I44" s="11" t="e">
        <f>IFERROR(AVERAGEIFS(data[KM/L],data[DATUM],G44,data[DŮVOD],$I$8),NA())</f>
        <v>#N/A</v>
      </c>
      <c r="J44" s="11" t="e">
        <f>IFERROR(AVERAGEIFS(data[KČ/KM],data[DATUM],G44,data[DŮVOD],$J$8),NA())</f>
        <v>#N/A</v>
      </c>
    </row>
    <row r="45" spans="6:10" ht="17.25" x14ac:dyDescent="0.3">
      <c r="F45">
        <v>36</v>
      </c>
      <c r="G45" s="24">
        <f t="shared" si="1"/>
        <v>41065</v>
      </c>
      <c r="H45" s="10">
        <f>SUMIFS(data[K ÚHRADĚ],data[DATUM],G45,data[DŮVOD],$H$8)</f>
        <v>0</v>
      </c>
      <c r="I45" s="11" t="e">
        <f>IFERROR(AVERAGEIFS(data[KM/L],data[DATUM],G45,data[DŮVOD],$I$8),NA())</f>
        <v>#N/A</v>
      </c>
      <c r="J45" s="11" t="e">
        <f>IFERROR(AVERAGEIFS(data[KČ/KM],data[DATUM],G45,data[DŮVOD],$J$8),NA())</f>
        <v>#N/A</v>
      </c>
    </row>
    <row r="46" spans="6:10" ht="17.25" x14ac:dyDescent="0.3">
      <c r="F46">
        <v>37</v>
      </c>
      <c r="G46" s="24">
        <f t="shared" si="1"/>
        <v>41066</v>
      </c>
      <c r="H46" s="10">
        <f>SUMIFS(data[K ÚHRADĚ],data[DATUM],G46,data[DŮVOD],$H$8)</f>
        <v>0</v>
      </c>
      <c r="I46" s="11" t="e">
        <f>IFERROR(AVERAGEIFS(data[KM/L],data[DATUM],G46,data[DŮVOD],$I$8),NA())</f>
        <v>#N/A</v>
      </c>
      <c r="J46" s="11" t="e">
        <f>IFERROR(AVERAGEIFS(data[KČ/KM],data[DATUM],G46,data[DŮVOD],$J$8),NA())</f>
        <v>#N/A</v>
      </c>
    </row>
    <row r="47" spans="6:10" ht="17.25" x14ac:dyDescent="0.3">
      <c r="F47">
        <v>38</v>
      </c>
      <c r="G47" s="24">
        <f t="shared" si="1"/>
        <v>41067</v>
      </c>
      <c r="H47" s="10">
        <f>SUMIFS(data[K ÚHRADĚ],data[DATUM],G47,data[DŮVOD],$H$8)</f>
        <v>0</v>
      </c>
      <c r="I47" s="11" t="e">
        <f>IFERROR(AVERAGEIFS(data[KM/L],data[DATUM],G47,data[DŮVOD],$I$8),NA())</f>
        <v>#N/A</v>
      </c>
      <c r="J47" s="11" t="e">
        <f>IFERROR(AVERAGEIFS(data[KČ/KM],data[DATUM],G47,data[DŮVOD],$J$8),NA())</f>
        <v>#N/A</v>
      </c>
    </row>
    <row r="48" spans="6:10" ht="17.25" x14ac:dyDescent="0.3">
      <c r="F48">
        <v>39</v>
      </c>
      <c r="G48" s="24">
        <f t="shared" si="1"/>
        <v>41068</v>
      </c>
      <c r="H48" s="10">
        <f>SUMIFS(data[K ÚHRADĚ],data[DATUM],G48,data[DŮVOD],$H$8)</f>
        <v>0</v>
      </c>
      <c r="I48" s="11" t="e">
        <f>IFERROR(AVERAGEIFS(data[KM/L],data[DATUM],G48,data[DŮVOD],$I$8),NA())</f>
        <v>#N/A</v>
      </c>
      <c r="J48" s="11" t="e">
        <f>IFERROR(AVERAGEIFS(data[KČ/KM],data[DATUM],G48,data[DŮVOD],$J$8),NA())</f>
        <v>#N/A</v>
      </c>
    </row>
    <row r="49" spans="6:10" ht="17.25" x14ac:dyDescent="0.3">
      <c r="F49">
        <v>40</v>
      </c>
      <c r="G49" s="24">
        <f t="shared" si="1"/>
        <v>41069</v>
      </c>
      <c r="H49" s="10">
        <f>SUMIFS(data[K ÚHRADĚ],data[DATUM],G49,data[DŮVOD],$H$8)</f>
        <v>0</v>
      </c>
      <c r="I49" s="11" t="e">
        <f>IFERROR(AVERAGEIFS(data[KM/L],data[DATUM],G49,data[DŮVOD],$I$8),NA())</f>
        <v>#N/A</v>
      </c>
      <c r="J49" s="11" t="e">
        <f>IFERROR(AVERAGEIFS(data[KČ/KM],data[DATUM],G49,data[DŮVOD],$J$8),NA())</f>
        <v>#N/A</v>
      </c>
    </row>
    <row r="50" spans="6:10" ht="17.25" x14ac:dyDescent="0.3">
      <c r="F50">
        <v>41</v>
      </c>
      <c r="G50" s="24">
        <f t="shared" si="1"/>
        <v>41070</v>
      </c>
      <c r="H50" s="10">
        <f>SUMIFS(data[K ÚHRADĚ],data[DATUM],G50,data[DŮVOD],$H$8)</f>
        <v>0</v>
      </c>
      <c r="I50" s="11" t="e">
        <f>IFERROR(AVERAGEIFS(data[KM/L],data[DATUM],G50,data[DŮVOD],$I$8),NA())</f>
        <v>#N/A</v>
      </c>
      <c r="J50" s="11" t="e">
        <f>IFERROR(AVERAGEIFS(data[KČ/KM],data[DATUM],G50,data[DŮVOD],$J$8),NA())</f>
        <v>#N/A</v>
      </c>
    </row>
    <row r="51" spans="6:10" ht="17.25" x14ac:dyDescent="0.3">
      <c r="F51">
        <v>42</v>
      </c>
      <c r="G51" s="24">
        <f t="shared" si="1"/>
        <v>41071</v>
      </c>
      <c r="H51" s="10">
        <f>SUMIFS(data[K ÚHRADĚ],data[DATUM],G51,data[DŮVOD],$H$8)</f>
        <v>0</v>
      </c>
      <c r="I51" s="11" t="e">
        <f>IFERROR(AVERAGEIFS(data[KM/L],data[DATUM],G51,data[DŮVOD],$I$8),NA())</f>
        <v>#N/A</v>
      </c>
      <c r="J51" s="11" t="e">
        <f>IFERROR(AVERAGEIFS(data[KČ/KM],data[DATUM],G51,data[DŮVOD],$J$8),NA())</f>
        <v>#N/A</v>
      </c>
    </row>
    <row r="52" spans="6:10" ht="17.25" x14ac:dyDescent="0.3">
      <c r="F52">
        <v>43</v>
      </c>
      <c r="G52" s="24">
        <f t="shared" si="1"/>
        <v>41072</v>
      </c>
      <c r="H52" s="10">
        <f>SUMIFS(data[K ÚHRADĚ],data[DATUM],G52,data[DŮVOD],$H$8)</f>
        <v>0</v>
      </c>
      <c r="I52" s="11" t="e">
        <f>IFERROR(AVERAGEIFS(data[KM/L],data[DATUM],G52,data[DŮVOD],$I$8),NA())</f>
        <v>#N/A</v>
      </c>
      <c r="J52" s="11" t="e">
        <f>IFERROR(AVERAGEIFS(data[KČ/KM],data[DATUM],G52,data[DŮVOD],$J$8),NA())</f>
        <v>#N/A</v>
      </c>
    </row>
    <row r="53" spans="6:10" ht="17.25" x14ac:dyDescent="0.3">
      <c r="F53">
        <v>44</v>
      </c>
      <c r="G53" s="24">
        <f t="shared" si="1"/>
        <v>41073</v>
      </c>
      <c r="H53" s="10">
        <f>SUMIFS(data[K ÚHRADĚ],data[DATUM],G53,data[DŮVOD],$H$8)</f>
        <v>0</v>
      </c>
      <c r="I53" s="11" t="e">
        <f>IFERROR(AVERAGEIFS(data[KM/L],data[DATUM],G53,data[DŮVOD],$I$8),NA())</f>
        <v>#N/A</v>
      </c>
      <c r="J53" s="11" t="e">
        <f>IFERROR(AVERAGEIFS(data[KČ/KM],data[DATUM],G53,data[DŮVOD],$J$8),NA())</f>
        <v>#N/A</v>
      </c>
    </row>
    <row r="54" spans="6:10" ht="17.25" x14ac:dyDescent="0.3">
      <c r="F54">
        <v>45</v>
      </c>
      <c r="G54" s="24">
        <f t="shared" si="1"/>
        <v>41074</v>
      </c>
      <c r="H54" s="10">
        <f>SUMIFS(data[K ÚHRADĚ],data[DATUM],G54,data[DŮVOD],$H$8)</f>
        <v>0</v>
      </c>
      <c r="I54" s="11" t="e">
        <f>IFERROR(AVERAGEIFS(data[KM/L],data[DATUM],G54,data[DŮVOD],$I$8),NA())</f>
        <v>#N/A</v>
      </c>
      <c r="J54" s="11" t="e">
        <f>IFERROR(AVERAGEIFS(data[KČ/KM],data[DATUM],G54,data[DŮVOD],$J$8),NA())</f>
        <v>#N/A</v>
      </c>
    </row>
    <row r="55" spans="6:10" ht="17.25" x14ac:dyDescent="0.3">
      <c r="F55">
        <v>46</v>
      </c>
      <c r="G55" s="24">
        <f t="shared" si="1"/>
        <v>41075</v>
      </c>
      <c r="H55" s="10">
        <f>SUMIFS(data[K ÚHRADĚ],data[DATUM],G55,data[DŮVOD],$H$8)</f>
        <v>0</v>
      </c>
      <c r="I55" s="11" t="e">
        <f>IFERROR(AVERAGEIFS(data[KM/L],data[DATUM],G55,data[DŮVOD],$I$8),NA())</f>
        <v>#N/A</v>
      </c>
      <c r="J55" s="11" t="e">
        <f>IFERROR(AVERAGEIFS(data[KČ/KM],data[DATUM],G55,data[DŮVOD],$J$8),NA())</f>
        <v>#N/A</v>
      </c>
    </row>
    <row r="56" spans="6:10" ht="17.25" x14ac:dyDescent="0.3">
      <c r="F56">
        <v>47</v>
      </c>
      <c r="G56" s="24">
        <f t="shared" si="1"/>
        <v>41076</v>
      </c>
      <c r="H56" s="10">
        <f>SUMIFS(data[K ÚHRADĚ],data[DATUM],G56,data[DŮVOD],$H$8)</f>
        <v>0</v>
      </c>
      <c r="I56" s="11" t="e">
        <f>IFERROR(AVERAGEIFS(data[KM/L],data[DATUM],G56,data[DŮVOD],$I$8),NA())</f>
        <v>#N/A</v>
      </c>
      <c r="J56" s="11" t="e">
        <f>IFERROR(AVERAGEIFS(data[KČ/KM],data[DATUM],G56,data[DŮVOD],$J$8),NA())</f>
        <v>#N/A</v>
      </c>
    </row>
    <row r="57" spans="6:10" ht="17.25" x14ac:dyDescent="0.3">
      <c r="F57">
        <v>48</v>
      </c>
      <c r="G57" s="24">
        <f t="shared" si="1"/>
        <v>41077</v>
      </c>
      <c r="H57" s="10">
        <f>SUMIFS(data[K ÚHRADĚ],data[DATUM],G57,data[DŮVOD],$H$8)</f>
        <v>0</v>
      </c>
      <c r="I57" s="11" t="e">
        <f>IFERROR(AVERAGEIFS(data[KM/L],data[DATUM],G57,data[DŮVOD],$I$8),NA())</f>
        <v>#N/A</v>
      </c>
      <c r="J57" s="11" t="e">
        <f>IFERROR(AVERAGEIFS(data[KČ/KM],data[DATUM],G57,data[DŮVOD],$J$8),NA())</f>
        <v>#N/A</v>
      </c>
    </row>
    <row r="58" spans="6:10" ht="17.25" x14ac:dyDescent="0.3">
      <c r="F58">
        <v>49</v>
      </c>
      <c r="G58" s="24">
        <f t="shared" si="1"/>
        <v>41078</v>
      </c>
      <c r="H58" s="10">
        <f>SUMIFS(data[K ÚHRADĚ],data[DATUM],G58,data[DŮVOD],$H$8)</f>
        <v>0</v>
      </c>
      <c r="I58" s="11" t="e">
        <f>IFERROR(AVERAGEIFS(data[KM/L],data[DATUM],G58,data[DŮVOD],$I$8),NA())</f>
        <v>#N/A</v>
      </c>
      <c r="J58" s="11" t="e">
        <f>IFERROR(AVERAGEIFS(data[KČ/KM],data[DATUM],G58,data[DŮVOD],$J$8),NA())</f>
        <v>#N/A</v>
      </c>
    </row>
    <row r="59" spans="6:10" ht="17.25" x14ac:dyDescent="0.3">
      <c r="F59">
        <v>50</v>
      </c>
      <c r="G59" s="24">
        <f t="shared" si="1"/>
        <v>41079</v>
      </c>
      <c r="H59" s="10">
        <f>SUMIFS(data[K ÚHRADĚ],data[DATUM],G59,data[DŮVOD],$H$8)</f>
        <v>0</v>
      </c>
      <c r="I59" s="11" t="e">
        <f>IFERROR(AVERAGEIFS(data[KM/L],data[DATUM],G59,data[DŮVOD],$I$8),NA())</f>
        <v>#N/A</v>
      </c>
      <c r="J59" s="11" t="e">
        <f>IFERROR(AVERAGEIFS(data[KČ/KM],data[DATUM],G59,data[DŮVOD],$J$8),NA())</f>
        <v>#N/A</v>
      </c>
    </row>
    <row r="60" spans="6:10" ht="17.25" x14ac:dyDescent="0.3">
      <c r="F60">
        <v>51</v>
      </c>
      <c r="G60" s="24">
        <f t="shared" si="1"/>
        <v>41080</v>
      </c>
      <c r="H60" s="10">
        <f>SUMIFS(data[K ÚHRADĚ],data[DATUM],G60,data[DŮVOD],$H$8)</f>
        <v>0</v>
      </c>
      <c r="I60" s="11" t="e">
        <f>IFERROR(AVERAGEIFS(data[KM/L],data[DATUM],G60,data[DŮVOD],$I$8),NA())</f>
        <v>#N/A</v>
      </c>
      <c r="J60" s="11" t="e">
        <f>IFERROR(AVERAGEIFS(data[KČ/KM],data[DATUM],G60,data[DŮVOD],$J$8),NA())</f>
        <v>#N/A</v>
      </c>
    </row>
    <row r="61" spans="6:10" ht="17.25" x14ac:dyDescent="0.3">
      <c r="F61">
        <v>52</v>
      </c>
      <c r="G61" s="24">
        <f t="shared" si="1"/>
        <v>41081</v>
      </c>
      <c r="H61" s="10">
        <f>SUMIFS(data[K ÚHRADĚ],data[DATUM],G61,data[DŮVOD],$H$8)</f>
        <v>0</v>
      </c>
      <c r="I61" s="11" t="e">
        <f>IFERROR(AVERAGEIFS(data[KM/L],data[DATUM],G61,data[DŮVOD],$I$8),NA())</f>
        <v>#N/A</v>
      </c>
      <c r="J61" s="11" t="e">
        <f>IFERROR(AVERAGEIFS(data[KČ/KM],data[DATUM],G61,data[DŮVOD],$J$8),NA())</f>
        <v>#N/A</v>
      </c>
    </row>
    <row r="62" spans="6:10" ht="17.25" x14ac:dyDescent="0.3">
      <c r="F62">
        <v>53</v>
      </c>
      <c r="G62" s="24">
        <f t="shared" si="1"/>
        <v>41082</v>
      </c>
      <c r="H62" s="10">
        <f>SUMIFS(data[K ÚHRADĚ],data[DATUM],G62,data[DŮVOD],$H$8)</f>
        <v>0</v>
      </c>
      <c r="I62" s="11" t="e">
        <f>IFERROR(AVERAGEIFS(data[KM/L],data[DATUM],G62,data[DŮVOD],$I$8),NA())</f>
        <v>#N/A</v>
      </c>
      <c r="J62" s="11" t="e">
        <f>IFERROR(AVERAGEIFS(data[KČ/KM],data[DATUM],G62,data[DŮVOD],$J$8),NA())</f>
        <v>#N/A</v>
      </c>
    </row>
    <row r="63" spans="6:10" ht="17.25" x14ac:dyDescent="0.3">
      <c r="F63">
        <v>54</v>
      </c>
      <c r="G63" s="24">
        <f t="shared" si="1"/>
        <v>41083</v>
      </c>
      <c r="H63" s="10">
        <f>SUMIFS(data[K ÚHRADĚ],data[DATUM],G63,data[DŮVOD],$H$8)</f>
        <v>0</v>
      </c>
      <c r="I63" s="11" t="e">
        <f>IFERROR(AVERAGEIFS(data[KM/L],data[DATUM],G63,data[DŮVOD],$I$8),NA())</f>
        <v>#N/A</v>
      </c>
      <c r="J63" s="11" t="e">
        <f>IFERROR(AVERAGEIFS(data[KČ/KM],data[DATUM],G63,data[DŮVOD],$J$8),NA())</f>
        <v>#N/A</v>
      </c>
    </row>
    <row r="64" spans="6:10" ht="17.25" x14ac:dyDescent="0.3">
      <c r="F64">
        <v>55</v>
      </c>
      <c r="G64" s="24">
        <f t="shared" si="1"/>
        <v>41084</v>
      </c>
      <c r="H64" s="10">
        <f>SUMIFS(data[K ÚHRADĚ],data[DATUM],G64,data[DŮVOD],$H$8)</f>
        <v>0</v>
      </c>
      <c r="I64" s="11" t="e">
        <f>IFERROR(AVERAGEIFS(data[KM/L],data[DATUM],G64,data[DŮVOD],$I$8),NA())</f>
        <v>#N/A</v>
      </c>
      <c r="J64" s="11" t="e">
        <f>IFERROR(AVERAGEIFS(data[KČ/KM],data[DATUM],G64,data[DŮVOD],$J$8),NA())</f>
        <v>#N/A</v>
      </c>
    </row>
    <row r="65" spans="6:10" ht="17.25" x14ac:dyDescent="0.3">
      <c r="F65">
        <v>56</v>
      </c>
      <c r="G65" s="24">
        <f t="shared" si="1"/>
        <v>41085</v>
      </c>
      <c r="H65" s="10">
        <f>SUMIFS(data[K ÚHRADĚ],data[DATUM],G65,data[DŮVOD],$H$8)</f>
        <v>0</v>
      </c>
      <c r="I65" s="11" t="e">
        <f>IFERROR(AVERAGEIFS(data[KM/L],data[DATUM],G65,data[DŮVOD],$I$8),NA())</f>
        <v>#N/A</v>
      </c>
      <c r="J65" s="11" t="e">
        <f>IFERROR(AVERAGEIFS(data[KČ/KM],data[DATUM],G65,data[DŮVOD],$J$8),NA())</f>
        <v>#N/A</v>
      </c>
    </row>
    <row r="66" spans="6:10" ht="17.25" x14ac:dyDescent="0.3">
      <c r="F66">
        <v>57</v>
      </c>
      <c r="G66" s="24">
        <f t="shared" si="1"/>
        <v>41086</v>
      </c>
      <c r="H66" s="10">
        <f>SUMIFS(data[K ÚHRADĚ],data[DATUM],G66,data[DŮVOD],$H$8)</f>
        <v>0</v>
      </c>
      <c r="I66" s="11" t="e">
        <f>IFERROR(AVERAGEIFS(data[KM/L],data[DATUM],G66,data[DŮVOD],$I$8),NA())</f>
        <v>#N/A</v>
      </c>
      <c r="J66" s="11" t="e">
        <f>IFERROR(AVERAGEIFS(data[KČ/KM],data[DATUM],G66,data[DŮVOD],$J$8),NA())</f>
        <v>#N/A</v>
      </c>
    </row>
    <row r="67" spans="6:10" ht="17.25" x14ac:dyDescent="0.3">
      <c r="F67">
        <v>58</v>
      </c>
      <c r="G67" s="24">
        <f t="shared" si="1"/>
        <v>41087</v>
      </c>
      <c r="H67" s="10">
        <f>SUMIFS(data[K ÚHRADĚ],data[DATUM],G67,data[DŮVOD],$H$8)</f>
        <v>0</v>
      </c>
      <c r="I67" s="11" t="e">
        <f>IFERROR(AVERAGEIFS(data[KM/L],data[DATUM],G67,data[DŮVOD],$I$8),NA())</f>
        <v>#N/A</v>
      </c>
      <c r="J67" s="11" t="e">
        <f>IFERROR(AVERAGEIFS(data[KČ/KM],data[DATUM],G67,data[DŮVOD],$J$8),NA())</f>
        <v>#N/A</v>
      </c>
    </row>
    <row r="68" spans="6:10" ht="17.25" x14ac:dyDescent="0.3">
      <c r="F68">
        <v>59</v>
      </c>
      <c r="G68" s="24">
        <f t="shared" si="1"/>
        <v>41088</v>
      </c>
      <c r="H68" s="10">
        <f>SUMIFS(data[K ÚHRADĚ],data[DATUM],G68,data[DŮVOD],$H$8)</f>
        <v>0</v>
      </c>
      <c r="I68" s="11" t="e">
        <f>IFERROR(AVERAGEIFS(data[KM/L],data[DATUM],G68,data[DŮVOD],$I$8),NA())</f>
        <v>#N/A</v>
      </c>
      <c r="J68" s="11" t="e">
        <f>IFERROR(AVERAGEIFS(data[KČ/KM],data[DATUM],G68,data[DŮVOD],$J$8),NA())</f>
        <v>#N/A</v>
      </c>
    </row>
    <row r="69" spans="6:10" ht="17.25" x14ac:dyDescent="0.3">
      <c r="F69">
        <v>60</v>
      </c>
      <c r="G69" s="24">
        <f t="shared" si="1"/>
        <v>41089</v>
      </c>
      <c r="H69" s="10">
        <f>SUMIFS(data[K ÚHRADĚ],data[DATUM],G69,data[DŮVOD],$H$8)</f>
        <v>0</v>
      </c>
      <c r="I69" s="11" t="e">
        <f>IFERROR(AVERAGEIFS(data[KM/L],data[DATUM],G69,data[DŮVOD],$I$8),NA())</f>
        <v>#N/A</v>
      </c>
      <c r="J69" s="11" t="e">
        <f>IFERROR(AVERAGEIFS(data[KČ/KM],data[DATUM],G69,data[DŮVOD],$J$8),NA())</f>
        <v>#N/A</v>
      </c>
    </row>
  </sheetData>
  <dataValidations count="1">
    <dataValidation type="list" allowBlank="1" showInputMessage="1" showErrorMessage="1" sqref="M8">
      <formula1>"KM/L,Náklady na palivo"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848674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>Complete</EditorialStatus>
    <Markets xmlns="4eb71313-1cf6-4961-b6ce-0c29fc5284b9"/>
    <OriginAsset xmlns="4eb71313-1cf6-4961-b6ce-0c29fc5284b9" xsi:nil="true"/>
    <AssetStart xmlns="4eb71313-1cf6-4961-b6ce-0c29fc5284b9">2012-07-27T02:52:00+00:00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349408</Value>
    </PublishStatusLookup>
    <APAuthor xmlns="4eb71313-1cf6-4961-b6ce-0c29fc5284b9">
      <UserInfo>
        <DisplayName>REDMOND\v-sa</DisplayName>
        <AccountId>2467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2007 Default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TP103107649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Props1.xml><?xml version="1.0" encoding="utf-8"?>
<ds:datastoreItem xmlns:ds="http://schemas.openxmlformats.org/officeDocument/2006/customXml" ds:itemID="{25BD6D9A-2BE3-4668-B87D-BCE873014B5C}"/>
</file>

<file path=customXml/itemProps2.xml><?xml version="1.0" encoding="utf-8"?>
<ds:datastoreItem xmlns:ds="http://schemas.openxmlformats.org/officeDocument/2006/customXml" ds:itemID="{A08107E4-D2B1-4F42-A733-666538801D2E}"/>
</file>

<file path=customXml/itemProps3.xml><?xml version="1.0" encoding="utf-8"?>
<ds:datastoreItem xmlns:ds="http://schemas.openxmlformats.org/officeDocument/2006/customXml" ds:itemID="{1161E0D1-B75D-4452-A264-A22868C1D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Kniha jízd</vt:lpstr>
      <vt:lpstr>Záznamy</vt:lpstr>
      <vt:lpstr>výpočty</vt:lpstr>
      <vt:lpstr>DruháOsa</vt:lpstr>
      <vt:lpstr>DruháOsaSelection</vt:lpstr>
      <vt:lpstr>KilometryKÚhradě</vt:lpstr>
      <vt:lpstr>obdobíKonec</vt:lpstr>
      <vt:lpstr>obdobíZačátek</vt:lpstr>
      <vt:lpstr>'Kniha jízd'!Oblast_tisku</vt:lpstr>
      <vt:lpstr>tachometrPočátečníStavPaliva</vt:lpstr>
      <vt:lpstr>Záznamy!Tisk_názvy</vt:lpstr>
      <vt:lpstr>TotalUhrazeno</vt:lpstr>
      <vt:lpstr>UhrazenoPerMile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2012-07-26T20:09:46Z</dcterms:created>
  <dcterms:modified xsi:type="dcterms:W3CDTF">2012-09-27T12:52:34Z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