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0" windowHeight="0"/>
  </bookViews>
  <sheets>
    <sheet name="Matkaloki" sheetId="3" r:id="rId1"/>
    <sheet name="Lokitiedot" sheetId="1" r:id="rId2"/>
    <sheet name="laskelmat" sheetId="2" r:id="rId3"/>
  </sheets>
  <definedNames>
    <definedName name="fuelSeries">OFFSET(laskelmat!$I$10,,secondAxis="Polttoainekustannukset",range)</definedName>
    <definedName name="miles">IF(AND(Lokitiedot!$B1&gt;0,Lokitiedot!$D1=""),milesSinceLastFuelb,IF(Lokitiedot!$D1="","",IF(Lokitiedot!$C1="Matka",IF(Lokitiedot!$F1=0,0,Lokitiedot!$F1-Lokitiedot!$D1),milesSinceLastFuel)))</definedName>
    <definedName name="milesSinceLastFuel">IF(ROW()=ROW(data[]),Lokitiedot!$D1-odometerBeginningFuel,Lokitiedot!$D1-IFERROR(LOOKUP(2,1/(Lokitiedot!$C$6:$C1048576="Polttoaine"),Lokitiedot!$D$6:$D1048576),odometerBeginningFuel))</definedName>
    <definedName name="milesSinceLastFuelb">IF(ROW()=ROW(data[]),MAX(Lokitiedot!$D1048576,Lokitiedot!$F1048576)-odometerBeginningFuel,MAX(Lokitiedot!$D1048576,Lokitiedot!$F1048576)-LOOKUP(2,1/(Lokitiedot!$C$6:$C1048576="Polttoaine"),Lokitiedot!$D$6:$D1048576))</definedName>
    <definedName name="odometerBeginningFuel">Matkaloki!$E$26</definedName>
    <definedName name="periodEnd">Matkaloki!$E$17</definedName>
    <definedName name="periodStart">Matkaloki!$C$17</definedName>
    <definedName name="range">periodEnd-periodStart+1</definedName>
    <definedName name="ReimbursableMiles">laskelmat!$D$10</definedName>
    <definedName name="ReimbursementPerMile">Matkaloki!$C$26</definedName>
    <definedName name="secondAxis">laskelmat!$M$8</definedName>
    <definedName name="secondAxisSelection">laskelmat!$M$7</definedName>
    <definedName name="TotalReimbursement">laskelmat!$D$11</definedName>
    <definedName name="tripDates">OFFSET(laskelmat!$G$10,,,range)</definedName>
    <definedName name="tripMiles">OFFSET(laskelmat!$H$10,,,range)</definedName>
    <definedName name="_xlnm.Print_Area" localSheetId="0">Matkaloki!$A$1:$M$32</definedName>
    <definedName name="_xlnm.Print_Titles" localSheetId="1">Lokitiedot!$5:$5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M8" i="2"/>
  <c r="I6" i="2" s="1"/>
  <c r="G10" i="2" l="1"/>
  <c r="I10" i="2" s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K13" i="1"/>
  <c r="L13" i="1" s="1"/>
  <c r="M13" i="1" s="1"/>
  <c r="L12" i="1"/>
  <c r="M12" i="1" s="1"/>
  <c r="K12" i="1"/>
  <c r="L11" i="1"/>
  <c r="M11" i="1" s="1"/>
  <c r="K11" i="1"/>
  <c r="K10" i="1"/>
  <c r="L10" i="1" s="1"/>
  <c r="L9" i="1"/>
  <c r="M9" i="1" s="1"/>
  <c r="K9" i="1"/>
  <c r="L8" i="1"/>
  <c r="M8" i="1" s="1"/>
  <c r="K8" i="1"/>
  <c r="L7" i="1"/>
  <c r="M7" i="1" s="1"/>
  <c r="K7" i="1"/>
  <c r="K6" i="1"/>
  <c r="L6" i="1" s="1"/>
  <c r="M6" i="1" s="1"/>
  <c r="J10" i="2" s="1"/>
  <c r="G11" i="2" l="1"/>
  <c r="G12" i="2" s="1"/>
  <c r="H12" i="2"/>
  <c r="D11" i="2"/>
  <c r="H11" i="2"/>
  <c r="I11" i="2"/>
  <c r="M10" i="1"/>
  <c r="J11" i="2" s="1"/>
  <c r="H10" i="2"/>
  <c r="J12" i="2" l="1"/>
  <c r="G13" i="2"/>
  <c r="I12" i="2"/>
  <c r="G14" i="2" l="1"/>
  <c r="J13" i="2"/>
  <c r="H13" i="2"/>
  <c r="I13" i="2"/>
  <c r="G15" i="2" l="1"/>
  <c r="I14" i="2"/>
  <c r="J14" i="2"/>
  <c r="H14" i="2"/>
  <c r="G16" i="2" l="1"/>
  <c r="I15" i="2"/>
  <c r="J15" i="2"/>
  <c r="H15" i="2"/>
  <c r="J16" i="2" l="1"/>
  <c r="G17" i="2"/>
  <c r="I16" i="2"/>
  <c r="H16" i="2"/>
  <c r="J17" i="2" l="1"/>
  <c r="H17" i="2"/>
  <c r="G18" i="2"/>
  <c r="I17" i="2"/>
  <c r="G19" i="2" l="1"/>
  <c r="I18" i="2"/>
  <c r="J18" i="2"/>
  <c r="H18" i="2"/>
  <c r="G20" i="2" l="1"/>
  <c r="H19" i="2"/>
  <c r="I19" i="2"/>
  <c r="J19" i="2"/>
  <c r="G21" i="2" l="1"/>
  <c r="I20" i="2"/>
  <c r="J20" i="2"/>
  <c r="H20" i="2"/>
  <c r="G22" i="2" l="1"/>
  <c r="I21" i="2"/>
  <c r="J21" i="2"/>
  <c r="H21" i="2"/>
  <c r="G23" i="2" l="1"/>
  <c r="I22" i="2"/>
  <c r="J22" i="2"/>
  <c r="H22" i="2"/>
  <c r="G24" i="2" l="1"/>
  <c r="I23" i="2"/>
  <c r="J23" i="2"/>
  <c r="H23" i="2"/>
  <c r="G25" i="2" l="1"/>
  <c r="I24" i="2"/>
  <c r="J24" i="2"/>
  <c r="H24" i="2"/>
  <c r="G26" i="2" l="1"/>
  <c r="I25" i="2"/>
  <c r="J25" i="2"/>
  <c r="H25" i="2"/>
  <c r="G27" i="2" l="1"/>
  <c r="I26" i="2"/>
  <c r="J26" i="2"/>
  <c r="H26" i="2"/>
  <c r="G28" i="2" l="1"/>
  <c r="I27" i="2"/>
  <c r="J27" i="2"/>
  <c r="H27" i="2"/>
  <c r="G29" i="2" l="1"/>
  <c r="I28" i="2"/>
  <c r="J28" i="2"/>
  <c r="H28" i="2"/>
  <c r="G30" i="2" l="1"/>
  <c r="I29" i="2"/>
  <c r="J29" i="2"/>
  <c r="H29" i="2"/>
  <c r="G31" i="2" l="1"/>
  <c r="I30" i="2"/>
  <c r="J30" i="2"/>
  <c r="H30" i="2"/>
  <c r="G32" i="2" l="1"/>
  <c r="I31" i="2"/>
  <c r="J31" i="2"/>
  <c r="H31" i="2"/>
  <c r="G33" i="2" l="1"/>
  <c r="I32" i="2"/>
  <c r="J32" i="2"/>
  <c r="H32" i="2"/>
  <c r="G34" i="2" l="1"/>
  <c r="I33" i="2"/>
  <c r="J33" i="2"/>
  <c r="H33" i="2"/>
  <c r="G35" i="2" l="1"/>
  <c r="I34" i="2"/>
  <c r="J34" i="2"/>
  <c r="H34" i="2"/>
  <c r="G36" i="2" l="1"/>
  <c r="I35" i="2"/>
  <c r="J35" i="2"/>
  <c r="H35" i="2"/>
  <c r="G37" i="2" l="1"/>
  <c r="I36" i="2"/>
  <c r="J36" i="2"/>
  <c r="H36" i="2"/>
  <c r="G38" i="2" l="1"/>
  <c r="I37" i="2"/>
  <c r="J37" i="2"/>
  <c r="H37" i="2"/>
  <c r="G39" i="2" l="1"/>
  <c r="I38" i="2"/>
  <c r="J38" i="2"/>
  <c r="H38" i="2"/>
  <c r="G40" i="2" l="1"/>
  <c r="I39" i="2"/>
  <c r="J39" i="2"/>
  <c r="H39" i="2"/>
  <c r="G41" i="2" l="1"/>
  <c r="I40" i="2"/>
  <c r="J40" i="2"/>
  <c r="H40" i="2"/>
  <c r="G42" i="2" l="1"/>
  <c r="I41" i="2"/>
  <c r="J41" i="2"/>
  <c r="H41" i="2"/>
  <c r="G43" i="2" l="1"/>
  <c r="I42" i="2"/>
  <c r="J42" i="2"/>
  <c r="H42" i="2"/>
  <c r="G44" i="2" l="1"/>
  <c r="I43" i="2"/>
  <c r="J43" i="2"/>
  <c r="H43" i="2"/>
  <c r="G45" i="2" l="1"/>
  <c r="I44" i="2"/>
  <c r="J44" i="2"/>
  <c r="H44" i="2"/>
  <c r="G46" i="2" l="1"/>
  <c r="I45" i="2"/>
  <c r="J45" i="2"/>
  <c r="H45" i="2"/>
  <c r="G47" i="2" l="1"/>
  <c r="I46" i="2"/>
  <c r="J46" i="2"/>
  <c r="H46" i="2"/>
  <c r="G48" i="2" l="1"/>
  <c r="I47" i="2"/>
  <c r="J47" i="2"/>
  <c r="H47" i="2"/>
  <c r="G49" i="2" l="1"/>
  <c r="I48" i="2"/>
  <c r="J48" i="2"/>
  <c r="H48" i="2"/>
  <c r="G50" i="2" l="1"/>
  <c r="I49" i="2"/>
  <c r="J49" i="2"/>
  <c r="H49" i="2"/>
  <c r="G51" i="2" l="1"/>
  <c r="I50" i="2"/>
  <c r="J50" i="2"/>
  <c r="H50" i="2"/>
  <c r="G52" i="2" l="1"/>
  <c r="I51" i="2"/>
  <c r="J51" i="2"/>
  <c r="H51" i="2"/>
  <c r="G53" i="2" l="1"/>
  <c r="I52" i="2"/>
  <c r="J52" i="2"/>
  <c r="H52" i="2"/>
  <c r="G54" i="2" l="1"/>
  <c r="I53" i="2"/>
  <c r="J53" i="2"/>
  <c r="H53" i="2"/>
  <c r="G55" i="2" l="1"/>
  <c r="I54" i="2"/>
  <c r="J54" i="2"/>
  <c r="H54" i="2"/>
  <c r="G56" i="2" l="1"/>
  <c r="I55" i="2"/>
  <c r="J55" i="2"/>
  <c r="H55" i="2"/>
  <c r="G57" i="2" l="1"/>
  <c r="I56" i="2"/>
  <c r="J56" i="2"/>
  <c r="H56" i="2"/>
  <c r="G58" i="2" l="1"/>
  <c r="I57" i="2"/>
  <c r="J57" i="2"/>
  <c r="H57" i="2"/>
  <c r="G59" i="2" l="1"/>
  <c r="I58" i="2"/>
  <c r="J58" i="2"/>
  <c r="H58" i="2"/>
  <c r="G60" i="2" l="1"/>
  <c r="I59" i="2"/>
  <c r="J59" i="2"/>
  <c r="H59" i="2"/>
  <c r="G61" i="2" l="1"/>
  <c r="I60" i="2"/>
  <c r="J60" i="2"/>
  <c r="H60" i="2"/>
  <c r="G62" i="2" l="1"/>
  <c r="I61" i="2"/>
  <c r="J61" i="2"/>
  <c r="H61" i="2"/>
  <c r="G63" i="2" l="1"/>
  <c r="I62" i="2"/>
  <c r="J62" i="2"/>
  <c r="H62" i="2"/>
  <c r="G64" i="2" l="1"/>
  <c r="I63" i="2"/>
  <c r="J63" i="2"/>
  <c r="H63" i="2"/>
  <c r="G65" i="2" l="1"/>
  <c r="I64" i="2"/>
  <c r="J64" i="2"/>
  <c r="H64" i="2"/>
  <c r="G66" i="2" l="1"/>
  <c r="I65" i="2"/>
  <c r="J65" i="2"/>
  <c r="H65" i="2"/>
  <c r="G67" i="2" l="1"/>
  <c r="I66" i="2"/>
  <c r="J66" i="2"/>
  <c r="H66" i="2"/>
  <c r="G68" i="2" l="1"/>
  <c r="I67" i="2"/>
  <c r="J67" i="2"/>
  <c r="H67" i="2"/>
  <c r="G69" i="2" l="1"/>
  <c r="I68" i="2"/>
  <c r="J68" i="2"/>
  <c r="H68" i="2"/>
  <c r="I69" i="2" l="1"/>
  <c r="J69" i="2"/>
  <c r="H69" i="2"/>
</calcChain>
</file>

<file path=xl/sharedStrings.xml><?xml version="1.0" encoding="utf-8"?>
<sst xmlns="http://schemas.openxmlformats.org/spreadsheetml/2006/main" count="99" uniqueCount="43">
  <si>
    <t>Chevron - Main St</t>
  </si>
  <si>
    <t>MPG</t>
  </si>
  <si>
    <t>Smithfields</t>
  </si>
  <si>
    <t>Colo Vineyard</t>
  </si>
  <si>
    <t>Shell</t>
  </si>
  <si>
    <t xml:space="preserve">Second Axis:  </t>
  </si>
  <si>
    <t>Porterville</t>
  </si>
  <si>
    <t>Riverside</t>
  </si>
  <si>
    <t/>
  </si>
  <si>
    <t xml:space="preserve"> </t>
  </si>
  <si>
    <t>Cherry Street</t>
  </si>
  <si>
    <t>MATKALOKI</t>
  </si>
  <si>
    <t>KORVATTAVAT</t>
  </si>
  <si>
    <t>YHTEENSÄ</t>
  </si>
  <si>
    <t>KORVAUS</t>
  </si>
  <si>
    <t>JAKSO</t>
  </si>
  <si>
    <t>ALOITUS</t>
  </si>
  <si>
    <t>LOPETUS</t>
  </si>
  <si>
    <t>SENTTIÄ/MAILI</t>
  </si>
  <si>
    <t>PÄIVÄMÄÄRÄ</t>
  </si>
  <si>
    <t>TOIMINTA</t>
  </si>
  <si>
    <t>MATKAM. 1</t>
  </si>
  <si>
    <t>SIJAINTI</t>
  </si>
  <si>
    <t>MATKAM. 2</t>
  </si>
  <si>
    <t>KOHDE</t>
  </si>
  <si>
    <t>KULUT</t>
  </si>
  <si>
    <t>HUOMAUTUKSIA</t>
  </si>
  <si>
    <t>Matka</t>
  </si>
  <si>
    <t>Polttoaine</t>
  </si>
  <si>
    <t>Toimisto</t>
  </si>
  <si>
    <t>Koti</t>
  </si>
  <si>
    <t>Kyllä</t>
  </si>
  <si>
    <t>Ei</t>
  </si>
  <si>
    <t>*** Tämä taulukko pysyy piilotettuna ***</t>
  </si>
  <si>
    <t xml:space="preserve">Korvattavat mailit:  </t>
  </si>
  <si>
    <t xml:space="preserve">Korvaus yhteensä:  </t>
  </si>
  <si>
    <t>Ajetut mailit</t>
  </si>
  <si>
    <t>Kyllä</t>
    <phoneticPr fontId="13"/>
  </si>
  <si>
    <t>KILOMETRIT</t>
  </si>
  <si>
    <t>SENTTIÄ/KM</t>
  </si>
  <si>
    <t>EDELLINEN POLTTOAINE-</t>
  </si>
  <si>
    <t>LUKEMA</t>
  </si>
  <si>
    <t>LITRAA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</si>
</sst>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;\-#,##0.00\ &quot;€&quot;"/>
    <numFmt numFmtId="165" formatCode="&quot;$&quot;#,##0.00_);\(&quot;$&quot;#,##0.00\)"/>
    <numFmt numFmtId="166" formatCode="0.0"/>
  </numFmts>
  <fonts count="14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Tahoma"/>
      <family val="2"/>
    </font>
    <font>
      <b/>
      <sz val="35"/>
      <color theme="0"/>
      <name val="Tahoma"/>
      <family val="2"/>
    </font>
    <font>
      <sz val="11"/>
      <color theme="0"/>
      <name val="Tahoma"/>
      <family val="2"/>
    </font>
    <font>
      <sz val="22"/>
      <color theme="0"/>
      <name val="Tahoma"/>
      <family val="2"/>
    </font>
    <font>
      <b/>
      <sz val="28"/>
      <color theme="0"/>
      <name val="Tahoma"/>
      <family val="2"/>
    </font>
    <font>
      <sz val="6"/>
      <name val="Century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165" fontId="2" fillId="0" borderId="0" applyFont="0" applyFill="0" applyBorder="0" applyProtection="0">
      <alignment horizontal="center"/>
    </xf>
    <xf numFmtId="166" fontId="2" fillId="0" borderId="0" applyFont="0" applyFill="0" applyBorder="0" applyAlignment="0" applyProtection="0"/>
    <xf numFmtId="14" fontId="1" fillId="0" borderId="0" applyFont="0" applyFill="0" applyBorder="0" applyAlignment="0" applyProtection="0">
      <alignment horizontal="left"/>
    </xf>
    <xf numFmtId="165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8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14" fontId="5" fillId="7" borderId="0" xfId="3" applyNumberFormat="1" applyFont="1" applyFill="1">
      <alignment horizontal="left"/>
    </xf>
    <xf numFmtId="0" fontId="3" fillId="7" borderId="0" xfId="0" applyFont="1" applyFill="1">
      <alignment horizontal="left" vertical="center" indent="1"/>
    </xf>
    <xf numFmtId="166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0" fontId="9" fillId="4" borderId="0" xfId="5" applyFont="1" applyFill="1" applyAlignment="1">
      <alignment vertical="center"/>
    </xf>
    <xf numFmtId="0" fontId="10" fillId="4" borderId="0" xfId="0" applyFont="1">
      <alignment horizontal="left" vertical="center" indent="1"/>
    </xf>
    <xf numFmtId="0" fontId="10" fillId="5" borderId="0" xfId="7" applyFont="1"/>
    <xf numFmtId="0" fontId="10" fillId="4" borderId="0" xfId="0" applyFont="1" applyFill="1" applyAlignment="1">
      <alignment horizontal="center" vertical="center"/>
    </xf>
    <xf numFmtId="14" fontId="11" fillId="4" borderId="0" xfId="3" applyFont="1" applyFill="1" applyAlignment="1">
      <alignment horizontal="center" vertical="center"/>
    </xf>
    <xf numFmtId="0" fontId="11" fillId="4" borderId="0" xfId="6" applyFont="1" applyFill="1">
      <alignment horizontal="center" vertical="center"/>
    </xf>
    <xf numFmtId="3" fontId="11" fillId="4" borderId="0" xfId="6" applyNumberFormat="1" applyFont="1" applyFill="1">
      <alignment horizontal="center" vertical="center"/>
    </xf>
    <xf numFmtId="0" fontId="9" fillId="5" borderId="0" xfId="7" applyFont="1" applyAlignment="1">
      <alignment vertical="center" wrapText="1"/>
    </xf>
    <xf numFmtId="0" fontId="10" fillId="4" borderId="0" xfId="0" applyFont="1" applyFill="1" applyBorder="1">
      <alignment horizontal="left" vertical="center" indent="1"/>
    </xf>
    <xf numFmtId="14" fontId="10" fillId="4" borderId="0" xfId="0" applyNumberFormat="1" applyFont="1">
      <alignment horizontal="left" vertical="center" indent="1"/>
    </xf>
    <xf numFmtId="3" fontId="10" fillId="4" borderId="0" xfId="8" applyFont="1" applyFill="1" applyBorder="1">
      <alignment horizontal="left" vertical="center" indent="1"/>
    </xf>
    <xf numFmtId="2" fontId="10" fillId="4" borderId="0" xfId="0" applyNumberFormat="1" applyFont="1" applyFill="1" applyBorder="1">
      <alignment horizontal="left" vertical="center" indent="1"/>
    </xf>
    <xf numFmtId="0" fontId="10" fillId="6" borderId="0" xfId="4" applyNumberFormat="1" applyFont="1" applyBorder="1" applyAlignment="1">
      <alignment horizontal="left" vertical="center" indent="1"/>
    </xf>
    <xf numFmtId="166" fontId="10" fillId="6" borderId="0" xfId="4" applyNumberFormat="1" applyFont="1" applyBorder="1" applyAlignment="1">
      <alignment horizontal="left" vertical="center" indent="1"/>
    </xf>
    <xf numFmtId="14" fontId="10" fillId="4" borderId="0" xfId="3" applyNumberFormat="1" applyFont="1" applyFill="1" applyBorder="1">
      <alignment horizontal="left"/>
    </xf>
    <xf numFmtId="3" fontId="10" fillId="4" borderId="0" xfId="0" applyNumberFormat="1" applyFont="1">
      <alignment horizontal="left" vertical="center" indent="1"/>
    </xf>
    <xf numFmtId="164" fontId="10" fillId="4" borderId="0" xfId="1" applyNumberFormat="1" applyFont="1" applyFill="1" applyBorder="1" applyAlignment="1">
      <alignment horizontal="left" vertical="center" indent="1"/>
    </xf>
    <xf numFmtId="164" fontId="3" fillId="2" borderId="1" xfId="1" applyNumberFormat="1" applyFont="1" applyFill="1" applyBorder="1" applyAlignment="1">
      <alignment horizontal="left" indent="1"/>
    </xf>
    <xf numFmtId="0" fontId="12" fillId="4" borderId="0" xfId="5" applyFont="1" applyFill="1" applyAlignment="1">
      <alignment horizontal="left" vertical="center" wrapText="1" indent="5"/>
    </xf>
    <xf numFmtId="0" fontId="8" fillId="4" borderId="0" xfId="5" applyFont="1" applyFill="1" applyAlignment="1">
      <alignment horizontal="left" vertical="center" wrapText="1" indent="5"/>
    </xf>
  </cellXfs>
  <cellStyles count="9">
    <cellStyle name="Calculated" xfId="4"/>
    <cellStyle name="Cents" xfId="2"/>
    <cellStyle name="Date 2" xfId="3"/>
    <cellStyle name="Miles" xfId="8"/>
    <cellStyle name="Normaali" xfId="0" builtinId="0" customBuiltin="1"/>
    <cellStyle name="Otsikko" xfId="5" builtinId="15" customBuiltin="1"/>
    <cellStyle name="Syöttö" xfId="6" builtinId="20" customBuiltin="1"/>
    <cellStyle name="Top Rule" xfId="7"/>
    <cellStyle name="Valuutta [0]" xfId="1" builtinId="7" customBuiltin="1"/>
  </cellStyles>
  <dxfs count="19"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Tahoma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Tahoma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Tahoma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  <numFmt numFmtId="167" formatCode="mm/dd/yyyy"/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strike val="0"/>
        <outline val="0"/>
        <shadow val="0"/>
        <u val="none"/>
        <vertAlign val="baseline"/>
        <color theme="0"/>
        <name val="Tahoma"/>
        <scheme val="none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laskelmat!$H$9</c:f>
              <c:strCache>
                <c:ptCount val="1"/>
                <c:pt idx="0">
                  <c:v>Ajetut mailit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[0]!tripDates</c:f>
              <c:numCache>
                <c:formatCode>m/d/yyyy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[0]!tripMiles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63904"/>
        <c:axId val="88712448"/>
      </c:lineChart>
      <c:lineChart>
        <c:grouping val="standard"/>
        <c:varyColors val="0"/>
        <c:ser>
          <c:idx val="1"/>
          <c:order val="1"/>
          <c:tx>
            <c:strRef>
              <c:f>laskelmat!$I$6</c:f>
              <c:strCache>
                <c:ptCount val="1"/>
                <c:pt idx="0">
                  <c:v>SENTTIÄ/MAILI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[0]!fuelSeries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3568"/>
        <c:axId val="88713008"/>
      </c:lineChart>
      <c:dateAx>
        <c:axId val="1019639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ja-JP" sz="1000" b="0" i="0" u="none" strike="noStrike" kern="1200" spc="2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i-FI"/>
          </a:p>
        </c:txPr>
        <c:crossAx val="88712448"/>
        <c:crosses val="autoZero"/>
        <c:auto val="1"/>
        <c:lblOffset val="100"/>
        <c:baseTimeUnit val="days"/>
      </c:dateAx>
      <c:valAx>
        <c:axId val="887124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i-FI"/>
          </a:p>
        </c:txPr>
        <c:crossAx val="101963904"/>
        <c:crosses val="autoZero"/>
        <c:crossBetween val="between"/>
      </c:valAx>
      <c:valAx>
        <c:axId val="8871300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200" b="0" i="0" u="none" strike="noStrike" kern="1200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i-FI"/>
          </a:p>
        </c:txPr>
        <c:crossAx val="88713568"/>
        <c:crosses val="max"/>
        <c:crossBetween val="between"/>
      </c:valAx>
      <c:catAx>
        <c:axId val="88713568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88713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</c:legendEntry>
      <c:layout>
        <c:manualLayout>
          <c:xMode val="edge"/>
          <c:yMode val="edge"/>
          <c:x val="0.70776592442073771"/>
          <c:y val="2.7777397390543572E-2"/>
          <c:w val="0.2459898964242373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secondAxisSelection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okitiedot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atkalok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Matkalokikaavio" descr="Piirtää valittuna ajanjaksona ajetut mailit.  Piirtää myös MPG- tai polttoainekustannuspisteet." title="Matkalokikaavi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1381125</xdr:colOff>
      <xdr:row>4</xdr:row>
      <xdr:rowOff>152400</xdr:rowOff>
    </xdr:from>
    <xdr:to>
      <xdr:col>6</xdr:col>
      <xdr:colOff>133350</xdr:colOff>
      <xdr:row>5</xdr:row>
      <xdr:rowOff>152400</xdr:rowOff>
    </xdr:to>
    <xdr:grpSp>
      <xdr:nvGrpSpPr>
        <xdr:cNvPr id="4" name="MPG-vaihtoehdon painike" descr="&quot;&quot;" title="MPG-vaihtoehdon painike"/>
        <xdr:cNvGrpSpPr/>
      </xdr:nvGrpSpPr>
      <xdr:grpSpPr>
        <a:xfrm>
          <a:off x="5057775" y="1476375"/>
          <a:ext cx="752475" cy="180975"/>
          <a:chOff x="5019676" y="1409690"/>
          <a:chExt cx="1028700" cy="219085"/>
        </a:xfrm>
      </xdr:grpSpPr>
      <xdr:sp macro="" textlink="">
        <xdr:nvSpPr>
          <xdr:cNvPr id="20" name="MPG-selite"/>
          <xdr:cNvSpPr txBox="1"/>
        </xdr:nvSpPr>
        <xdr:spPr>
          <a:xfrm>
            <a:off x="5317435" y="1428750"/>
            <a:ext cx="54864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MPG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MPG-painike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6" y="1409690"/>
                <a:ext cx="1028700" cy="2095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4</xdr:colOff>
      <xdr:row>4</xdr:row>
      <xdr:rowOff>123825</xdr:rowOff>
    </xdr:from>
    <xdr:to>
      <xdr:col>7</xdr:col>
      <xdr:colOff>885829</xdr:colOff>
      <xdr:row>5</xdr:row>
      <xdr:rowOff>162336</xdr:rowOff>
    </xdr:to>
    <xdr:grpSp>
      <xdr:nvGrpSpPr>
        <xdr:cNvPr id="19" name="Polttoainekustannukset-vaihtoehdon painike" descr="&quot;&quot;" title="Polttoainekustannukset-vaihtoehdon painike"/>
        <xdr:cNvGrpSpPr/>
      </xdr:nvGrpSpPr>
      <xdr:grpSpPr>
        <a:xfrm>
          <a:off x="5676904" y="1447800"/>
          <a:ext cx="1666875" cy="219486"/>
          <a:chOff x="5772148" y="1427890"/>
          <a:chExt cx="1222394" cy="209550"/>
        </a:xfrm>
      </xdr:grpSpPr>
      <xdr:sp macro="" textlink="">
        <xdr:nvSpPr>
          <xdr:cNvPr id="3" name="Polttoainekustannukset-selite"/>
          <xdr:cNvSpPr txBox="1"/>
        </xdr:nvSpPr>
        <xdr:spPr>
          <a:xfrm>
            <a:off x="5855970" y="1464692"/>
            <a:ext cx="1138572" cy="1450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polttoainekustannukset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Polttoainekustannukset-painike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5772148" y="1427890"/>
                <a:ext cx="1028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Loki-kuvake" descr="Polttoainemittari" title="Mallilogo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Vapaa piirto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Vapaa piirto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Jakso alkaa" descr="&quot;&quot;" title="Syöttösolun kehys korostettu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ReimbursableMiles">
      <xdr:nvSpPr>
        <xdr:cNvPr id="9" name="Korvattavat mailit" descr="Ympyrä ja korvattavat mailit yhteensä" title="Korvattavat mailit yhteensä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1152526</xdr:colOff>
      <xdr:row>9</xdr:row>
      <xdr:rowOff>123826</xdr:rowOff>
    </xdr:to>
    <xdr:sp macro="" textlink="TotalReimbursement">
      <xdr:nvSpPr>
        <xdr:cNvPr id="11" name="Korvaus yhteensä" descr="Ympyrä ja korvaus yhteensä" title="Korvaus yhteensä"/>
        <xdr:cNvSpPr>
          <a:spLocks noChangeAspect="1"/>
        </xdr:cNvSpPr>
      </xdr:nvSpPr>
      <xdr:spPr>
        <a:xfrm>
          <a:off x="2095500" y="11811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200" b="0" i="0" u="none" strike="noStrike">
              <a:solidFill>
                <a:srgbClr val="FFFFFF"/>
              </a:solidFill>
              <a:latin typeface="+mj-lt"/>
            </a:rPr>
            <a:pPr algn="ctr"/>
            <a:t>442,80 €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Jakso päättyy" descr="&quot;&quot;" title="Syöttösolun kehys korostettu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Korvaus" descr="&quot;&quot;" title="Syöttösolun kehys korostettu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Polttoainetta alussa" descr="&quot;&quot;" title="Syöttösolun kehys korostettu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54864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Lokiin" descr="&quot;&quot;" title="Lokiin-siirtymispainike">
          <a:hlinkClick xmlns:r="http://schemas.openxmlformats.org/officeDocument/2006/relationships" r:id="rId2" tooltip="Näytä taulukko"/>
        </xdr:cNvPr>
        <xdr:cNvSpPr/>
      </xdr:nvSpPr>
      <xdr:spPr>
        <a:xfrm>
          <a:off x="9846564" y="323850"/>
          <a:ext cx="1316736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LOKIIN </a:t>
          </a:r>
          <a:r>
            <a:rPr lang="en-US" sz="1600" spc="8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&gt;</a:t>
          </a:r>
          <a:endParaRPr lang="en-US" sz="1600" spc="8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Loki-kuvake" descr="Polttoainemittari" title="Mallilogo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Vapaa piirto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Vapaa piirto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390525</xdr:colOff>
      <xdr:row>1</xdr:row>
      <xdr:rowOff>104775</xdr:rowOff>
    </xdr:from>
    <xdr:to>
      <xdr:col>11</xdr:col>
      <xdr:colOff>0</xdr:colOff>
      <xdr:row>1</xdr:row>
      <xdr:rowOff>400050</xdr:rowOff>
    </xdr:to>
    <xdr:sp macro="" textlink="">
      <xdr:nvSpPr>
        <xdr:cNvPr id="18" name="Kaavioon" descr="&quot;&quot;" title="Kaavioon-siirtymispainike">
          <a:hlinkClick xmlns:r="http://schemas.openxmlformats.org/officeDocument/2006/relationships" r:id="rId1" tooltip="Näytä kaavio"/>
        </xdr:cNvPr>
        <xdr:cNvSpPr/>
      </xdr:nvSpPr>
      <xdr:spPr>
        <a:xfrm>
          <a:off x="11649075" y="514350"/>
          <a:ext cx="141922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&lt; KAAVIOON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N19" totalsRowShown="0" headerRowDxfId="14" dataDxfId="13">
  <autoFilter ref="B5:N19"/>
  <tableColumns count="13">
    <tableColumn id="1" name="PÄIVÄMÄÄRÄ" dataDxfId="12"/>
    <tableColumn id="2" name="TOIMINTA" dataDxfId="11"/>
    <tableColumn id="3" name="MATKAM. 1" dataDxfId="10" dataCellStyle="Miles"/>
    <tableColumn id="4" name="SIJAINTI" dataDxfId="9"/>
    <tableColumn id="5" name="MATKAM. 2" dataDxfId="8" dataCellStyle="Miles"/>
    <tableColumn id="6" name="KOHDE" dataDxfId="7"/>
    <tableColumn id="9" name="KORVAUS" dataDxfId="6"/>
    <tableColumn id="7" name="LITRAA" dataDxfId="5"/>
    <tableColumn id="8" name="KULUT" dataDxfId="4"/>
    <tableColumn id="10" name="KILOMETRIT" dataDxfId="3" dataCellStyle="Calculated">
      <calculatedColumnFormula>miles</calculatedColumnFormula>
    </tableColumn>
    <tableColumn id="11" name="MPG" dataDxfId="2" dataCellStyle="Calculated">
      <calculatedColumnFormula>IF(OR(LEN(data[[#This Row],[MATKAM. 2]]),data[[#This Row],[MATKAM. 1]]=""),"",IFERROR(data[[#This Row],[KILOMETRIT]]/data[[#This Row],[LITRAA]],""))</calculatedColumnFormula>
    </tableColumn>
    <tableColumn id="12" name="SENTTIÄ/KM" dataDxfId="1" dataCellStyle="Calculated">
      <calculatedColumnFormula>IF(data[[#This Row],[MPG]]="","",100*data[[#This Row],[KULUT]]/data[[#This Row],[KILOMETRIT]])</calculatedColumnFormula>
    </tableColumn>
    <tableColumn id="13" name="HUOMAUTUKSIA" dataDxfId="0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Matkaloki-taulukko" altTextSummary="Luettelo sisältää tietoja matkasta, kuten päivämäärä, toiminta, matkamittari 1, sijainti, matkamittari 2, kohde, hyvitys (kyllä tai ei), gallonat ja kustannukset sekä laskelmat mailimäärästä yhteensä, maili/gallona (MPG) ja maili/sentti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defaultRowHeight="14.25"/>
  <cols>
    <col min="1" max="1" width="2.75" style="9" customWidth="1"/>
    <col min="2" max="2" width="4.25" style="9" customWidth="1"/>
    <col min="3" max="3" width="17.25" style="9" customWidth="1"/>
    <col min="4" max="4" width="5.25" style="9" customWidth="1"/>
    <col min="5" max="5" width="18.75" style="9" customWidth="1"/>
    <col min="6" max="6" width="26.25" style="9" customWidth="1"/>
    <col min="7" max="7" width="10.25" style="9" customWidth="1"/>
    <col min="8" max="8" width="26.25" style="9" customWidth="1"/>
    <col min="9" max="9" width="13.5" style="9" customWidth="1"/>
    <col min="10" max="10" width="9.75" style="9" customWidth="1"/>
    <col min="11" max="12" width="9" style="9"/>
    <col min="13" max="13" width="2.75" style="9" customWidth="1"/>
    <col min="14" max="16384" width="9" style="9"/>
  </cols>
  <sheetData>
    <row r="1" spans="2:12" ht="32.25" customHeight="1">
      <c r="B1" s="26" t="s">
        <v>11</v>
      </c>
      <c r="C1" s="27"/>
      <c r="D1" s="27"/>
      <c r="E1" s="27"/>
      <c r="F1" s="8"/>
    </row>
    <row r="2" spans="2:12" ht="52.5" customHeight="1">
      <c r="B2" s="27"/>
      <c r="C2" s="27"/>
      <c r="D2" s="27"/>
      <c r="E2" s="27"/>
      <c r="F2" s="8"/>
    </row>
    <row r="3" spans="2:12" ht="5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11" spans="2:12">
      <c r="C11" s="11" t="s">
        <v>12</v>
      </c>
      <c r="E11" s="11" t="s">
        <v>14</v>
      </c>
    </row>
    <row r="12" spans="2:12">
      <c r="C12" s="11" t="s">
        <v>38</v>
      </c>
      <c r="E12" s="11" t="s">
        <v>13</v>
      </c>
    </row>
    <row r="17" spans="3:5" ht="39.75" customHeight="1">
      <c r="C17" s="12">
        <v>41030</v>
      </c>
      <c r="E17" s="12">
        <v>41039</v>
      </c>
    </row>
    <row r="18" spans="3:5" ht="10.5" customHeight="1"/>
    <row r="19" spans="3:5">
      <c r="C19" s="11" t="s">
        <v>15</v>
      </c>
      <c r="E19" s="11" t="s">
        <v>15</v>
      </c>
    </row>
    <row r="20" spans="3:5">
      <c r="C20" s="11" t="s">
        <v>16</v>
      </c>
      <c r="E20" s="11" t="s">
        <v>17</v>
      </c>
    </row>
    <row r="26" spans="3:5" ht="39.75" customHeight="1">
      <c r="C26" s="13">
        <v>54</v>
      </c>
      <c r="E26" s="14">
        <v>9800</v>
      </c>
    </row>
    <row r="27" spans="3:5" ht="10.5" customHeight="1"/>
    <row r="28" spans="3:5">
      <c r="C28" s="11" t="s">
        <v>14</v>
      </c>
      <c r="E28" s="11" t="s">
        <v>40</v>
      </c>
    </row>
    <row r="29" spans="3:5">
      <c r="C29" s="11" t="s">
        <v>39</v>
      </c>
      <c r="E29" s="11" t="s">
        <v>41</v>
      </c>
    </row>
  </sheetData>
  <mergeCells count="1">
    <mergeCell ref="B1:E2"/>
  </mergeCells>
  <phoneticPr fontId="13"/>
  <pageMargins left="0.7" right="0.7" top="0.75" bottom="0.75" header="0.3" footer="0.3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MPG-painike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133350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Polttoainekustannukset-painike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123825</xdr:rowOff>
                  </from>
                  <to>
                    <xdr:col>7</xdr:col>
                    <xdr:colOff>619125</xdr:colOff>
                    <xdr:row>5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>
      <selection activeCell="M6" sqref="M6"/>
    </sheetView>
  </sheetViews>
  <sheetFormatPr defaultRowHeight="22.5" customHeight="1"/>
  <cols>
    <col min="1" max="1" width="2.75" style="9" customWidth="1"/>
    <col min="2" max="2" width="17.125" style="9" customWidth="1"/>
    <col min="3" max="3" width="14.75" style="9" customWidth="1"/>
    <col min="4" max="4" width="15.125" style="9" customWidth="1"/>
    <col min="5" max="5" width="21.875" style="9" customWidth="1"/>
    <col min="6" max="6" width="15.25" style="9" customWidth="1"/>
    <col min="7" max="7" width="19.5" style="9" customWidth="1"/>
    <col min="8" max="8" width="15.375" style="9" customWidth="1"/>
    <col min="9" max="9" width="14.875" style="9" customWidth="1"/>
    <col min="10" max="10" width="12.25" style="9" customWidth="1"/>
    <col min="11" max="11" width="17.75" style="9" customWidth="1"/>
    <col min="12" max="12" width="9" style="9"/>
    <col min="13" max="13" width="16.875" style="9" customWidth="1"/>
    <col min="14" max="14" width="30.5" style="9" customWidth="1"/>
    <col min="15" max="15" width="2.75" style="9" customWidth="1"/>
    <col min="16" max="16384" width="9" style="9"/>
  </cols>
  <sheetData>
    <row r="1" spans="2:15" ht="32.25" customHeight="1">
      <c r="B1" s="26" t="s">
        <v>11</v>
      </c>
      <c r="C1" s="26"/>
      <c r="D1" s="26"/>
      <c r="E1" s="26"/>
    </row>
    <row r="2" spans="2:15" ht="52.5" customHeight="1">
      <c r="B2" s="26"/>
      <c r="C2" s="26"/>
      <c r="D2" s="26"/>
      <c r="E2" s="26"/>
      <c r="O2" s="9" t="s">
        <v>9</v>
      </c>
    </row>
    <row r="3" spans="2:15" ht="5.25" customHeight="1">
      <c r="B3" s="15"/>
      <c r="C3" s="15"/>
      <c r="D3" s="15"/>
      <c r="E3" s="15"/>
      <c r="F3" s="10"/>
      <c r="G3" s="10"/>
      <c r="H3" s="10"/>
      <c r="I3" s="10"/>
      <c r="J3" s="10"/>
      <c r="K3" s="10"/>
      <c r="L3" s="10"/>
      <c r="M3" s="10"/>
      <c r="N3" s="10"/>
    </row>
    <row r="5" spans="2:15" ht="22.5" customHeight="1">
      <c r="B5" s="16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6" t="s">
        <v>24</v>
      </c>
      <c r="H5" s="16" t="s">
        <v>14</v>
      </c>
      <c r="I5" s="16" t="s">
        <v>42</v>
      </c>
      <c r="J5" s="16" t="s">
        <v>25</v>
      </c>
      <c r="K5" s="16" t="s">
        <v>38</v>
      </c>
      <c r="L5" s="16" t="s">
        <v>1</v>
      </c>
      <c r="M5" s="16" t="s">
        <v>39</v>
      </c>
      <c r="N5" s="16" t="s">
        <v>26</v>
      </c>
    </row>
    <row r="6" spans="2:15" ht="22.5" customHeight="1">
      <c r="B6" s="17">
        <v>41030</v>
      </c>
      <c r="C6" s="16" t="s">
        <v>27</v>
      </c>
      <c r="D6" s="18">
        <v>10123</v>
      </c>
      <c r="E6" s="16" t="s">
        <v>0</v>
      </c>
      <c r="F6" s="18">
        <v>10130</v>
      </c>
      <c r="G6" s="16"/>
      <c r="H6" s="16"/>
      <c r="I6" s="19">
        <v>15.56</v>
      </c>
      <c r="J6" s="24">
        <v>64.11</v>
      </c>
      <c r="K6" s="20">
        <f>miles</f>
        <v>7</v>
      </c>
      <c r="L6" s="21" t="str">
        <f>IF(OR(LEN(data[[#This Row],[MATKAM. 2]]),data[[#This Row],[MATKAM. 1]]=""),"",IFERROR(data[[#This Row],[KILOMETRIT]]/data[[#This Row],[LITRAA]],""))</f>
        <v/>
      </c>
      <c r="M6" s="21" t="str">
        <f>IF(data[[#This Row],[MPG]]="","",100*data[[#This Row],[KULUT]]/data[[#This Row],[KILOMETRIT]])</f>
        <v/>
      </c>
      <c r="N6" s="16"/>
    </row>
    <row r="7" spans="2:15" ht="22.5" customHeight="1">
      <c r="B7" s="22">
        <v>41030</v>
      </c>
      <c r="C7" s="16" t="s">
        <v>27</v>
      </c>
      <c r="D7" s="18">
        <v>10130</v>
      </c>
      <c r="E7" s="16" t="s">
        <v>29</v>
      </c>
      <c r="F7" s="18">
        <v>10200</v>
      </c>
      <c r="G7" s="16" t="s">
        <v>10</v>
      </c>
      <c r="H7" s="16" t="s">
        <v>37</v>
      </c>
      <c r="I7" s="19"/>
      <c r="J7" s="24" t="s">
        <v>8</v>
      </c>
      <c r="K7" s="20">
        <f>miles</f>
        <v>70</v>
      </c>
      <c r="L7" s="21" t="str">
        <f>IF(OR(LEN(data[[#This Row],[MATKAM. 2]]),data[[#This Row],[MATKAM. 1]]=""),"",IFERROR(data[[#This Row],[KILOMETRIT]]/data[[#This Row],[LITRAA]],""))</f>
        <v/>
      </c>
      <c r="M7" s="21" t="str">
        <f>IF(data[[#This Row],[MPG]]="","",100*data[[#This Row],[KULUT]]/data[[#This Row],[KILOMETRIT]])</f>
        <v/>
      </c>
      <c r="N7" s="16"/>
    </row>
    <row r="8" spans="2:15" ht="22.5" customHeight="1">
      <c r="B8" s="22">
        <v>41030</v>
      </c>
      <c r="C8" s="16" t="s">
        <v>27</v>
      </c>
      <c r="D8" s="18">
        <v>10200</v>
      </c>
      <c r="E8" s="16" t="s">
        <v>2</v>
      </c>
      <c r="F8" s="18">
        <v>10285</v>
      </c>
      <c r="G8" s="16" t="s">
        <v>29</v>
      </c>
      <c r="H8" s="16" t="s">
        <v>31</v>
      </c>
      <c r="I8" s="19"/>
      <c r="J8" s="24" t="s">
        <v>8</v>
      </c>
      <c r="K8" s="20">
        <f>miles</f>
        <v>85</v>
      </c>
      <c r="L8" s="21" t="str">
        <f>IF(OR(LEN(data[[#This Row],[MATKAM. 2]]),data[[#This Row],[MATKAM. 1]]=""),"",IFERROR(data[[#This Row],[KILOMETRIT]]/data[[#This Row],[LITRAA]],""))</f>
        <v/>
      </c>
      <c r="M8" s="21" t="str">
        <f>IF(data[[#This Row],[MPG]]="","",100*data[[#This Row],[KULUT]]/data[[#This Row],[KILOMETRIT]])</f>
        <v/>
      </c>
      <c r="N8" s="16"/>
    </row>
    <row r="9" spans="2:15" ht="22.5" customHeight="1">
      <c r="B9" s="22">
        <v>41031</v>
      </c>
      <c r="C9" s="16" t="s">
        <v>27</v>
      </c>
      <c r="D9" s="18">
        <v>10285</v>
      </c>
      <c r="E9" s="16" t="s">
        <v>29</v>
      </c>
      <c r="F9" s="18">
        <v>10450</v>
      </c>
      <c r="G9" s="16" t="s">
        <v>3</v>
      </c>
      <c r="H9" s="16" t="s">
        <v>31</v>
      </c>
      <c r="I9" s="19"/>
      <c r="J9" s="24" t="s">
        <v>8</v>
      </c>
      <c r="K9" s="20">
        <f>miles</f>
        <v>165</v>
      </c>
      <c r="L9" s="21" t="str">
        <f>IF(OR(LEN(data[[#This Row],[MATKAM. 2]]),data[[#This Row],[MATKAM. 1]]=""),"",IFERROR(data[[#This Row],[KILOMETRIT]]/data[[#This Row],[LITRAA]],""))</f>
        <v/>
      </c>
      <c r="M9" s="21" t="str">
        <f>IF(data[[#This Row],[MPG]]="","",100*data[[#This Row],[KULUT]]/data[[#This Row],[KILOMETRIT]])</f>
        <v/>
      </c>
      <c r="N9" s="16"/>
    </row>
    <row r="10" spans="2:15" ht="22.5" customHeight="1">
      <c r="B10" s="22">
        <v>41031</v>
      </c>
      <c r="C10" s="16" t="s">
        <v>28</v>
      </c>
      <c r="D10" s="18">
        <v>10450</v>
      </c>
      <c r="E10" s="16" t="s">
        <v>4</v>
      </c>
      <c r="F10" s="18"/>
      <c r="G10" s="16"/>
      <c r="H10" s="16"/>
      <c r="I10" s="19">
        <v>11.2</v>
      </c>
      <c r="J10" s="24">
        <v>55.42</v>
      </c>
      <c r="K10" s="20">
        <f>miles</f>
        <v>650</v>
      </c>
      <c r="L10" s="21">
        <f>IF(OR(LEN(data[[#This Row],[MATKAM. 2]]),data[[#This Row],[MATKAM. 1]]=""),"",IFERROR(data[[#This Row],[KILOMETRIT]]/data[[#This Row],[LITRAA]],""))</f>
        <v>58.035714285714292</v>
      </c>
      <c r="M10" s="21">
        <f>IF(data[[#This Row],[MPG]]="","",100*data[[#This Row],[KULUT]]/data[[#This Row],[KILOMETRIT]])</f>
        <v>8.5261538461538464</v>
      </c>
      <c r="N10" s="16"/>
    </row>
    <row r="11" spans="2:15" ht="22.5" customHeight="1">
      <c r="B11" s="22">
        <v>41031</v>
      </c>
      <c r="C11" s="16" t="s">
        <v>27</v>
      </c>
      <c r="D11" s="18">
        <v>10500</v>
      </c>
      <c r="E11" s="16" t="s">
        <v>3</v>
      </c>
      <c r="F11" s="18">
        <v>10518</v>
      </c>
      <c r="G11" s="16" t="s">
        <v>29</v>
      </c>
      <c r="H11" s="16" t="s">
        <v>31</v>
      </c>
      <c r="I11" s="19"/>
      <c r="J11" s="24" t="s">
        <v>8</v>
      </c>
      <c r="K11" s="20">
        <f>miles</f>
        <v>18</v>
      </c>
      <c r="L11" s="21" t="str">
        <f>IF(OR(LEN(data[[#This Row],[MATKAM. 2]]),data[[#This Row],[MATKAM. 1]]=""),"",IFERROR(data[[#This Row],[KILOMETRIT]]/data[[#This Row],[LITRAA]],""))</f>
        <v/>
      </c>
      <c r="M11" s="21" t="str">
        <f>IF(data[[#This Row],[MPG]]="","",100*data[[#This Row],[KULUT]]/data[[#This Row],[KILOMETRIT]])</f>
        <v/>
      </c>
      <c r="N11" s="16"/>
    </row>
    <row r="12" spans="2:15" ht="22.5" customHeight="1">
      <c r="B12" s="22">
        <v>41032</v>
      </c>
      <c r="C12" s="16" t="s">
        <v>27</v>
      </c>
      <c r="D12" s="18">
        <v>10518</v>
      </c>
      <c r="E12" s="16" t="s">
        <v>29</v>
      </c>
      <c r="F12" s="18">
        <v>10745</v>
      </c>
      <c r="G12" s="16" t="s">
        <v>29</v>
      </c>
      <c r="H12" s="16" t="s">
        <v>31</v>
      </c>
      <c r="I12" s="19"/>
      <c r="J12" s="24" t="s">
        <v>8</v>
      </c>
      <c r="K12" s="20">
        <f>miles</f>
        <v>227</v>
      </c>
      <c r="L12" s="21" t="str">
        <f>IF(OR(LEN(data[[#This Row],[MATKAM. 2]]),data[[#This Row],[MATKAM. 1]]=""),"",IFERROR(data[[#This Row],[KILOMETRIT]]/data[[#This Row],[LITRAA]],""))</f>
        <v/>
      </c>
      <c r="M12" s="21" t="str">
        <f>IF(data[[#This Row],[MPG]]="","",100*data[[#This Row],[KULUT]]/data[[#This Row],[KILOMETRIT]])</f>
        <v/>
      </c>
      <c r="N12" s="16"/>
    </row>
    <row r="13" spans="2:15" ht="22.5" customHeight="1">
      <c r="B13" s="22">
        <v>41033</v>
      </c>
      <c r="C13" s="16" t="s">
        <v>28</v>
      </c>
      <c r="D13" s="18">
        <v>10745</v>
      </c>
      <c r="E13" s="16" t="s">
        <v>0</v>
      </c>
      <c r="F13" s="18"/>
      <c r="G13" s="16"/>
      <c r="H13" s="16"/>
      <c r="I13" s="19">
        <v>16.600000000000001</v>
      </c>
      <c r="J13" s="24">
        <v>69.239999999999995</v>
      </c>
      <c r="K13" s="20">
        <f>miles</f>
        <v>295</v>
      </c>
      <c r="L13" s="21">
        <f>IF(OR(LEN(data[[#This Row],[MATKAM. 2]]),data[[#This Row],[MATKAM. 1]]=""),"",IFERROR(data[[#This Row],[KILOMETRIT]]/data[[#This Row],[LITRAA]],""))</f>
        <v>17.771084337349397</v>
      </c>
      <c r="M13" s="21">
        <f>IF(data[[#This Row],[MPG]]="","",100*data[[#This Row],[KULUT]]/data[[#This Row],[KILOMETRIT]])</f>
        <v>23.471186440677965</v>
      </c>
      <c r="N13" s="16"/>
    </row>
    <row r="14" spans="2:15" ht="22.5" customHeight="1">
      <c r="B14" s="22">
        <v>41033</v>
      </c>
      <c r="C14" s="16" t="s">
        <v>27</v>
      </c>
      <c r="D14" s="18">
        <v>10745</v>
      </c>
      <c r="E14" s="16" t="s">
        <v>29</v>
      </c>
      <c r="F14" s="18">
        <v>10800</v>
      </c>
      <c r="G14" s="16" t="s">
        <v>6</v>
      </c>
      <c r="H14" s="16" t="s">
        <v>31</v>
      </c>
      <c r="I14" s="19"/>
      <c r="J14" s="24" t="s">
        <v>8</v>
      </c>
      <c r="K14" s="20">
        <f>miles</f>
        <v>55</v>
      </c>
      <c r="L14" s="21" t="str">
        <f>IF(OR(LEN(data[[#This Row],[MATKAM. 2]]),data[[#This Row],[MATKAM. 1]]=""),"",IFERROR(data[[#This Row],[KILOMETRIT]]/data[[#This Row],[LITRAA]],""))</f>
        <v/>
      </c>
      <c r="M14" s="21" t="str">
        <f>IF(data[[#This Row],[MPG]]="","",100*data[[#This Row],[KULUT]]/data[[#This Row],[KILOMETRIT]])</f>
        <v/>
      </c>
      <c r="N14" s="16"/>
    </row>
    <row r="15" spans="2:15" ht="22.5" customHeight="1">
      <c r="B15" s="22">
        <v>41033</v>
      </c>
      <c r="C15" s="16" t="s">
        <v>27</v>
      </c>
      <c r="D15" s="18">
        <v>10800</v>
      </c>
      <c r="E15" s="16" t="s">
        <v>6</v>
      </c>
      <c r="F15" s="18">
        <v>10875</v>
      </c>
      <c r="G15" s="16" t="s">
        <v>29</v>
      </c>
      <c r="H15" s="16" t="s">
        <v>31</v>
      </c>
      <c r="I15" s="19"/>
      <c r="J15" s="24" t="s">
        <v>8</v>
      </c>
      <c r="K15" s="20">
        <f>miles</f>
        <v>75</v>
      </c>
      <c r="L15" s="21" t="str">
        <f>IF(OR(LEN(data[[#This Row],[MATKAM. 2]]),data[[#This Row],[MATKAM. 1]]=""),"",IFERROR(data[[#This Row],[KILOMETRIT]]/data[[#This Row],[LITRAA]],""))</f>
        <v/>
      </c>
      <c r="M15" s="21" t="str">
        <f>IF(data[[#This Row],[MPG]]="","",100*data[[#This Row],[KULUT]]/data[[#This Row],[KILOMETRIT]])</f>
        <v/>
      </c>
      <c r="N15" s="16"/>
    </row>
    <row r="16" spans="2:15" ht="22.5" customHeight="1">
      <c r="B16" s="22">
        <v>41036</v>
      </c>
      <c r="C16" s="16" t="s">
        <v>27</v>
      </c>
      <c r="D16" s="18">
        <v>10875</v>
      </c>
      <c r="E16" s="16" t="s">
        <v>29</v>
      </c>
      <c r="F16" s="18">
        <v>10921</v>
      </c>
      <c r="G16" s="16" t="s">
        <v>10</v>
      </c>
      <c r="H16" s="16" t="s">
        <v>31</v>
      </c>
      <c r="I16" s="19"/>
      <c r="J16" s="24" t="s">
        <v>8</v>
      </c>
      <c r="K16" s="20">
        <f>miles</f>
        <v>46</v>
      </c>
      <c r="L16" s="21" t="str">
        <f>IF(OR(LEN(data[[#This Row],[MATKAM. 2]]),data[[#This Row],[MATKAM. 1]]=""),"",IFERROR(data[[#This Row],[KILOMETRIT]]/data[[#This Row],[LITRAA]],""))</f>
        <v/>
      </c>
      <c r="M16" s="21" t="str">
        <f>IF(data[[#This Row],[MPG]]="","",100*data[[#This Row],[KULUT]]/data[[#This Row],[KILOMETRIT]])</f>
        <v/>
      </c>
      <c r="N16" s="16"/>
    </row>
    <row r="17" spans="2:14" ht="22.5" customHeight="1">
      <c r="B17" s="22">
        <v>41036</v>
      </c>
      <c r="C17" s="16" t="s">
        <v>27</v>
      </c>
      <c r="D17" s="18">
        <v>10921</v>
      </c>
      <c r="E17" s="16" t="s">
        <v>2</v>
      </c>
      <c r="F17" s="18">
        <v>10969</v>
      </c>
      <c r="G17" s="16" t="s">
        <v>29</v>
      </c>
      <c r="H17" s="16" t="s">
        <v>31</v>
      </c>
      <c r="I17" s="19"/>
      <c r="J17" s="24" t="s">
        <v>8</v>
      </c>
      <c r="K17" s="20">
        <f>miles</f>
        <v>48</v>
      </c>
      <c r="L17" s="21" t="str">
        <f>IF(OR(LEN(data[[#This Row],[MATKAM. 2]]),data[[#This Row],[MATKAM. 1]]=""),"",IFERROR(data[[#This Row],[KILOMETRIT]]/data[[#This Row],[LITRAA]],""))</f>
        <v/>
      </c>
      <c r="M17" s="21" t="str">
        <f>IF(data[[#This Row],[MPG]]="","",100*data[[#This Row],[KULUT]]/data[[#This Row],[KILOMETRIT]])</f>
        <v/>
      </c>
      <c r="N17" s="16"/>
    </row>
    <row r="18" spans="2:14" ht="22.5" customHeight="1">
      <c r="B18" s="22">
        <v>41038</v>
      </c>
      <c r="C18" s="16" t="s">
        <v>27</v>
      </c>
      <c r="D18" s="18">
        <v>10969</v>
      </c>
      <c r="E18" s="16" t="s">
        <v>29</v>
      </c>
      <c r="F18" s="18">
        <v>11000</v>
      </c>
      <c r="G18" s="16" t="s">
        <v>7</v>
      </c>
      <c r="H18" s="16" t="s">
        <v>31</v>
      </c>
      <c r="I18" s="19"/>
      <c r="J18" s="24" t="s">
        <v>8</v>
      </c>
      <c r="K18" s="20">
        <f>miles</f>
        <v>31</v>
      </c>
      <c r="L18" s="21" t="str">
        <f>IF(OR(LEN(data[[#This Row],[MATKAM. 2]]),data[[#This Row],[MATKAM. 1]]=""),"",IFERROR(data[[#This Row],[KILOMETRIT]]/data[[#This Row],[LITRAA]],""))</f>
        <v/>
      </c>
      <c r="M18" s="21" t="str">
        <f>IF(data[[#This Row],[MPG]]="","",100*data[[#This Row],[KULUT]]/data[[#This Row],[KILOMETRIT]])</f>
        <v/>
      </c>
      <c r="N18" s="16"/>
    </row>
    <row r="19" spans="2:14" ht="22.5" customHeight="1">
      <c r="B19" s="22">
        <v>41038</v>
      </c>
      <c r="C19" s="16" t="s">
        <v>27</v>
      </c>
      <c r="D19" s="18">
        <v>11000</v>
      </c>
      <c r="E19" s="16" t="s">
        <v>7</v>
      </c>
      <c r="F19" s="18">
        <v>11100</v>
      </c>
      <c r="G19" s="16" t="s">
        <v>30</v>
      </c>
      <c r="H19" s="16" t="s">
        <v>32</v>
      </c>
      <c r="I19" s="19"/>
      <c r="J19" s="24" t="s">
        <v>8</v>
      </c>
      <c r="K19" s="20">
        <f>miles</f>
        <v>100</v>
      </c>
      <c r="L19" s="21" t="str">
        <f>IF(OR(LEN(data[[#This Row],[MATKAM. 2]]),data[[#This Row],[MATKAM. 1]]=""),"",IFERROR(data[[#This Row],[KILOMETRIT]]/data[[#This Row],[LITRAA]],""))</f>
        <v/>
      </c>
      <c r="M19" s="21" t="str">
        <f>IF(data[[#This Row],[MPG]]="","",100*data[[#This Row],[KULUT]]/data[[#This Row],[KILOMETRIT]])</f>
        <v/>
      </c>
      <c r="N19" s="16"/>
    </row>
    <row r="24" spans="2:14" ht="22.5" customHeight="1">
      <c r="D24" s="23"/>
    </row>
  </sheetData>
  <mergeCells count="1">
    <mergeCell ref="B1:E2"/>
  </mergeCells>
  <phoneticPr fontId="13"/>
  <conditionalFormatting sqref="D6:D19">
    <cfRule type="expression" dxfId="16" priority="2">
      <formula>(($D6&lt;MAX($D$6:$D6)) + ($D6&lt;N($F5))) * ($D6&lt;&gt;"")</formula>
    </cfRule>
  </conditionalFormatting>
  <conditionalFormatting sqref="F6:F19">
    <cfRule type="expression" dxfId="15" priority="1">
      <formula>($F6&lt;$D6) * ($F6&lt;&gt;"")</formula>
    </cfRule>
  </conditionalFormatting>
  <dataValidations count="4">
    <dataValidation type="list" errorStyle="warning" allowBlank="1" showInputMessage="1" showErrorMessage="1" errorTitle="Whoops!" error="This cell needs Fuel or Trip for the Mileage Log to work correctly." sqref="C19">
      <formula1>"Matka,Polttoaine"</formula1>
    </dataValidation>
    <dataValidation type="list" allowBlank="1" showInputMessage="1" sqref="H19">
      <formula1>"Kyllä,Ei"</formula1>
    </dataValidation>
    <dataValidation type="list" errorStyle="warning" allowBlank="1" showInputMessage="1" showErrorMessage="1" errorTitle="Whoops!" error="This cell needs Fuel or Trip for the Mileage Log to work correctly." sqref="C6 C7 C8 C9 C10 C11 C12 C13 C14 C15 C16 C17 C18">
      <formula1>"Matka,Polttoaine"</formula1>
    </dataValidation>
    <dataValidation type="list" allowBlank="1" showInputMessage="1" sqref="H7 H6 H8 H9 H10 H11 H12 H13 H14 H15 H16 H17 H18">
      <formula1>"Kyllä,Ei"</formula1>
    </dataValidation>
  </dataValidations>
  <pageMargins left="0.7" right="0.7" top="0.75" bottom="0.75" header="0.3" footer="0.3"/>
  <pageSetup scale="5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defaultRowHeight="16.5"/>
  <cols>
    <col min="4" max="4" width="11.625" customWidth="1"/>
    <col min="7" max="7" width="16.25" customWidth="1"/>
    <col min="9" max="10" width="11.875" customWidth="1"/>
    <col min="13" max="13" width="24.25" customWidth="1"/>
    <col min="15" max="15" width="9.5" customWidth="1"/>
  </cols>
  <sheetData>
    <row r="1" spans="1:13">
      <c r="A1" t="s">
        <v>33</v>
      </c>
    </row>
    <row r="6" spans="1:13">
      <c r="I6" t="str">
        <f ca="1">OFFSET(I9,,secondAxis="Polttoainekustannukset")</f>
        <v>SENTTIÄ/MAILI</v>
      </c>
    </row>
    <row r="7" spans="1:13">
      <c r="M7">
        <v>2</v>
      </c>
    </row>
    <row r="8" spans="1:13">
      <c r="H8" t="s">
        <v>27</v>
      </c>
      <c r="I8" t="s">
        <v>28</v>
      </c>
      <c r="J8" t="s">
        <v>28</v>
      </c>
      <c r="L8" s="1" t="s">
        <v>5</v>
      </c>
      <c r="M8" s="7" t="str">
        <f>REPT("MPG",M7=1)&amp;REPT("Polttoainekustannukset",M7=2)</f>
        <v>Polttoainekustannukset</v>
      </c>
    </row>
    <row r="9" spans="1:13">
      <c r="H9" t="s">
        <v>36</v>
      </c>
      <c r="I9" t="s">
        <v>1</v>
      </c>
      <c r="J9" t="s">
        <v>18</v>
      </c>
    </row>
    <row r="10" spans="1:13" ht="17.25">
      <c r="C10" s="2" t="s">
        <v>34</v>
      </c>
      <c r="D10" s="3">
        <f>SUMIFS(data[KILOMETRIT],data[KORVAUS],"Kyllä",data[PÄIVÄMÄÄRÄ],"&gt;="&amp;periodStart,data[PÄIVÄMÄÄRÄ],"&lt;="&amp;periodEnd)</f>
        <v>820</v>
      </c>
      <c r="F10">
        <v>1</v>
      </c>
      <c r="G10" s="4">
        <f>periodStart</f>
        <v>41030</v>
      </c>
      <c r="H10" s="5">
        <f>SUMIFS(data[KILOMETRIT],data[PÄIVÄMÄÄRÄ],G10,data[TOIMINTA],$H$8)</f>
        <v>162</v>
      </c>
      <c r="I10" s="6" t="e">
        <f>IFERROR(AVERAGEIFS(data[MPG],data[PÄIVÄMÄÄRÄ],G10,data[TOIMINTA],$I$8),NA())</f>
        <v>#N/A</v>
      </c>
      <c r="J10" s="6" t="e">
        <f>IFERROR(AVERAGEIFS(data[SENTTIÄ/KM],data[PÄIVÄMÄÄRÄ],G10,data[TOIMINTA],$J$8),NA())</f>
        <v>#N/A</v>
      </c>
    </row>
    <row r="11" spans="1:13" ht="17.25">
      <c r="C11" s="2" t="s">
        <v>35</v>
      </c>
      <c r="D11" s="25">
        <f>D10*ReimbursementPerMile/100</f>
        <v>442.8</v>
      </c>
      <c r="F11">
        <v>2</v>
      </c>
      <c r="G11" s="4">
        <f t="shared" ref="G11:G42" si="0">G10+1</f>
        <v>41031</v>
      </c>
      <c r="H11" s="5">
        <f>SUMIFS(data[KILOMETRIT],data[PÄIVÄMÄÄRÄ],G11,data[TOIMINTA],$H$8)</f>
        <v>183</v>
      </c>
      <c r="I11" s="6">
        <f>IFERROR(AVERAGEIFS(data[MPG],data[PÄIVÄMÄÄRÄ],G11,data[TOIMINTA],$I$8),NA())</f>
        <v>58.035714285714292</v>
      </c>
      <c r="J11" s="6">
        <f>IFERROR(AVERAGEIFS(data[SENTTIÄ/KM],data[PÄIVÄMÄÄRÄ],G11,data[TOIMINTA],$J$8),NA())</f>
        <v>8.5261538461538464</v>
      </c>
    </row>
    <row r="12" spans="1:13" ht="17.25">
      <c r="F12">
        <v>3</v>
      </c>
      <c r="G12" s="4">
        <f t="shared" si="0"/>
        <v>41032</v>
      </c>
      <c r="H12" s="5">
        <f>SUMIFS(data[KILOMETRIT],data[PÄIVÄMÄÄRÄ],G12,data[TOIMINTA],$H$8)</f>
        <v>227</v>
      </c>
      <c r="I12" s="6" t="e">
        <f>IFERROR(AVERAGEIFS(data[MPG],data[PÄIVÄMÄÄRÄ],G12,data[TOIMINTA],$I$8),NA())</f>
        <v>#N/A</v>
      </c>
      <c r="J12" s="6" t="e">
        <f>IFERROR(AVERAGEIFS(data[SENTTIÄ/KM],data[PÄIVÄMÄÄRÄ],G12,data[TOIMINTA],$J$8),NA())</f>
        <v>#N/A</v>
      </c>
    </row>
    <row r="13" spans="1:13" ht="17.25">
      <c r="F13">
        <v>4</v>
      </c>
      <c r="G13" s="4">
        <f t="shared" si="0"/>
        <v>41033</v>
      </c>
      <c r="H13" s="5">
        <f>SUMIFS(data[KILOMETRIT],data[PÄIVÄMÄÄRÄ],G13,data[TOIMINTA],$H$8)</f>
        <v>130</v>
      </c>
      <c r="I13" s="6">
        <f>IFERROR(AVERAGEIFS(data[MPG],data[PÄIVÄMÄÄRÄ],G13,data[TOIMINTA],$I$8),NA())</f>
        <v>17.771084337349397</v>
      </c>
      <c r="J13" s="6">
        <f>IFERROR(AVERAGEIFS(data[SENTTIÄ/KM],data[PÄIVÄMÄÄRÄ],G13,data[TOIMINTA],$J$8),NA())</f>
        <v>23.471186440677965</v>
      </c>
    </row>
    <row r="14" spans="1:13" ht="17.25">
      <c r="F14">
        <v>5</v>
      </c>
      <c r="G14" s="4">
        <f t="shared" si="0"/>
        <v>41034</v>
      </c>
      <c r="H14" s="5">
        <f>SUMIFS(data[KILOMETRIT],data[PÄIVÄMÄÄRÄ],G14,data[TOIMINTA],$H$8)</f>
        <v>0</v>
      </c>
      <c r="I14" s="6" t="e">
        <f>IFERROR(AVERAGEIFS(data[MPG],data[PÄIVÄMÄÄRÄ],G14,data[TOIMINTA],$I$8),NA())</f>
        <v>#N/A</v>
      </c>
      <c r="J14" s="6" t="e">
        <f>IFERROR(AVERAGEIFS(data[SENTTIÄ/KM],data[PÄIVÄMÄÄRÄ],G14,data[TOIMINTA],$J$8),NA())</f>
        <v>#N/A</v>
      </c>
    </row>
    <row r="15" spans="1:13" ht="17.25">
      <c r="F15">
        <v>6</v>
      </c>
      <c r="G15" s="4">
        <f t="shared" si="0"/>
        <v>41035</v>
      </c>
      <c r="H15" s="5">
        <f>SUMIFS(data[KILOMETRIT],data[PÄIVÄMÄÄRÄ],G15,data[TOIMINTA],$H$8)</f>
        <v>0</v>
      </c>
      <c r="I15" s="6" t="e">
        <f>IFERROR(AVERAGEIFS(data[MPG],data[PÄIVÄMÄÄRÄ],G15,data[TOIMINTA],$I$8),NA())</f>
        <v>#N/A</v>
      </c>
      <c r="J15" s="6" t="e">
        <f>IFERROR(AVERAGEIFS(data[SENTTIÄ/KM],data[PÄIVÄMÄÄRÄ],G15,data[TOIMINTA],$J$8),NA())</f>
        <v>#N/A</v>
      </c>
    </row>
    <row r="16" spans="1:13" ht="17.25">
      <c r="F16">
        <v>7</v>
      </c>
      <c r="G16" s="4">
        <f t="shared" si="0"/>
        <v>41036</v>
      </c>
      <c r="H16" s="5">
        <f>SUMIFS(data[KILOMETRIT],data[PÄIVÄMÄÄRÄ],G16,data[TOIMINTA],$H$8)</f>
        <v>94</v>
      </c>
      <c r="I16" s="6" t="e">
        <f>IFERROR(AVERAGEIFS(data[MPG],data[PÄIVÄMÄÄRÄ],G16,data[TOIMINTA],$I$8),NA())</f>
        <v>#N/A</v>
      </c>
      <c r="J16" s="6" t="e">
        <f>IFERROR(AVERAGEIFS(data[SENTTIÄ/KM],data[PÄIVÄMÄÄRÄ],G16,data[TOIMINTA],$J$8),NA())</f>
        <v>#N/A</v>
      </c>
    </row>
    <row r="17" spans="6:10" ht="17.25">
      <c r="F17">
        <v>8</v>
      </c>
      <c r="G17" s="4">
        <f t="shared" si="0"/>
        <v>41037</v>
      </c>
      <c r="H17" s="5">
        <f>SUMIFS(data[KILOMETRIT],data[PÄIVÄMÄÄRÄ],G17,data[TOIMINTA],$H$8)</f>
        <v>0</v>
      </c>
      <c r="I17" s="6" t="e">
        <f>IFERROR(AVERAGEIFS(data[MPG],data[PÄIVÄMÄÄRÄ],G17,data[TOIMINTA],$I$8),NA())</f>
        <v>#N/A</v>
      </c>
      <c r="J17" s="6" t="e">
        <f>IFERROR(AVERAGEIFS(data[SENTTIÄ/KM],data[PÄIVÄMÄÄRÄ],G17,data[TOIMINTA],$J$8),NA())</f>
        <v>#N/A</v>
      </c>
    </row>
    <row r="18" spans="6:10" ht="17.25">
      <c r="F18">
        <v>9</v>
      </c>
      <c r="G18" s="4">
        <f t="shared" si="0"/>
        <v>41038</v>
      </c>
      <c r="H18" s="5">
        <f>SUMIFS(data[KILOMETRIT],data[PÄIVÄMÄÄRÄ],G18,data[TOIMINTA],$H$8)</f>
        <v>131</v>
      </c>
      <c r="I18" s="6" t="e">
        <f>IFERROR(AVERAGEIFS(data[MPG],data[PÄIVÄMÄÄRÄ],G18,data[TOIMINTA],$I$8),NA())</f>
        <v>#N/A</v>
      </c>
      <c r="J18" s="6" t="e">
        <f>IFERROR(AVERAGEIFS(data[SENTTIÄ/KM],data[PÄIVÄMÄÄRÄ],G18,data[TOIMINTA],$J$8),NA())</f>
        <v>#N/A</v>
      </c>
    </row>
    <row r="19" spans="6:10" ht="17.25">
      <c r="F19">
        <v>10</v>
      </c>
      <c r="G19" s="4">
        <f t="shared" si="0"/>
        <v>41039</v>
      </c>
      <c r="H19" s="5">
        <f>SUMIFS(data[KILOMETRIT],data[PÄIVÄMÄÄRÄ],G19,data[TOIMINTA],$H$8)</f>
        <v>0</v>
      </c>
      <c r="I19" s="6" t="e">
        <f>IFERROR(AVERAGEIFS(data[MPG],data[PÄIVÄMÄÄRÄ],G19,data[TOIMINTA],$I$8),NA())</f>
        <v>#N/A</v>
      </c>
      <c r="J19" s="6" t="e">
        <f>IFERROR(AVERAGEIFS(data[SENTTIÄ/KM],data[PÄIVÄMÄÄRÄ],G19,data[TOIMINTA],$J$8),NA())</f>
        <v>#N/A</v>
      </c>
    </row>
    <row r="20" spans="6:10" ht="17.25">
      <c r="F20">
        <v>11</v>
      </c>
      <c r="G20" s="4">
        <f t="shared" si="0"/>
        <v>41040</v>
      </c>
      <c r="H20" s="5">
        <f>SUMIFS(data[KILOMETRIT],data[PÄIVÄMÄÄRÄ],G20,data[TOIMINTA],$H$8)</f>
        <v>0</v>
      </c>
      <c r="I20" s="6" t="e">
        <f>IFERROR(AVERAGEIFS(data[MPG],data[PÄIVÄMÄÄRÄ],G20,data[TOIMINTA],$I$8),NA())</f>
        <v>#N/A</v>
      </c>
      <c r="J20" s="6" t="e">
        <f>IFERROR(AVERAGEIFS(data[SENTTIÄ/KM],data[PÄIVÄMÄÄRÄ],G20,data[TOIMINTA],$J$8),NA())</f>
        <v>#N/A</v>
      </c>
    </row>
    <row r="21" spans="6:10" ht="17.25">
      <c r="F21">
        <v>12</v>
      </c>
      <c r="G21" s="4">
        <f t="shared" si="0"/>
        <v>41041</v>
      </c>
      <c r="H21" s="5">
        <f>SUMIFS(data[KILOMETRIT],data[PÄIVÄMÄÄRÄ],G21,data[TOIMINTA],$H$8)</f>
        <v>0</v>
      </c>
      <c r="I21" s="6" t="e">
        <f>IFERROR(AVERAGEIFS(data[MPG],data[PÄIVÄMÄÄRÄ],G21,data[TOIMINTA],$I$8),NA())</f>
        <v>#N/A</v>
      </c>
      <c r="J21" s="6" t="e">
        <f>IFERROR(AVERAGEIFS(data[SENTTIÄ/KM],data[PÄIVÄMÄÄRÄ],G21,data[TOIMINTA],$J$8),NA())</f>
        <v>#N/A</v>
      </c>
    </row>
    <row r="22" spans="6:10" ht="17.25">
      <c r="F22">
        <v>13</v>
      </c>
      <c r="G22" s="4">
        <f t="shared" si="0"/>
        <v>41042</v>
      </c>
      <c r="H22" s="5">
        <f>SUMIFS(data[KILOMETRIT],data[PÄIVÄMÄÄRÄ],G22,data[TOIMINTA],$H$8)</f>
        <v>0</v>
      </c>
      <c r="I22" s="6" t="e">
        <f>IFERROR(AVERAGEIFS(data[MPG],data[PÄIVÄMÄÄRÄ],G22,data[TOIMINTA],$I$8),NA())</f>
        <v>#N/A</v>
      </c>
      <c r="J22" s="6" t="e">
        <f>IFERROR(AVERAGEIFS(data[SENTTIÄ/KM],data[PÄIVÄMÄÄRÄ],G22,data[TOIMINTA],$J$8),NA())</f>
        <v>#N/A</v>
      </c>
    </row>
    <row r="23" spans="6:10" ht="17.25">
      <c r="F23">
        <v>14</v>
      </c>
      <c r="G23" s="4">
        <f t="shared" si="0"/>
        <v>41043</v>
      </c>
      <c r="H23" s="5">
        <f>SUMIFS(data[KILOMETRIT],data[PÄIVÄMÄÄRÄ],G23,data[TOIMINTA],$H$8)</f>
        <v>0</v>
      </c>
      <c r="I23" s="6" t="e">
        <f>IFERROR(AVERAGEIFS(data[MPG],data[PÄIVÄMÄÄRÄ],G23,data[TOIMINTA],$I$8),NA())</f>
        <v>#N/A</v>
      </c>
      <c r="J23" s="6" t="e">
        <f>IFERROR(AVERAGEIFS(data[SENTTIÄ/KM],data[PÄIVÄMÄÄRÄ],G23,data[TOIMINTA],$J$8),NA())</f>
        <v>#N/A</v>
      </c>
    </row>
    <row r="24" spans="6:10" ht="17.25">
      <c r="F24">
        <v>15</v>
      </c>
      <c r="G24" s="4">
        <f t="shared" si="0"/>
        <v>41044</v>
      </c>
      <c r="H24" s="5">
        <f>SUMIFS(data[KILOMETRIT],data[PÄIVÄMÄÄRÄ],G24,data[TOIMINTA],$H$8)</f>
        <v>0</v>
      </c>
      <c r="I24" s="6" t="e">
        <f>IFERROR(AVERAGEIFS(data[MPG],data[PÄIVÄMÄÄRÄ],G24,data[TOIMINTA],$I$8),NA())</f>
        <v>#N/A</v>
      </c>
      <c r="J24" s="6" t="e">
        <f>IFERROR(AVERAGEIFS(data[SENTTIÄ/KM],data[PÄIVÄMÄÄRÄ],G24,data[TOIMINTA],$J$8),NA())</f>
        <v>#N/A</v>
      </c>
    </row>
    <row r="25" spans="6:10" ht="17.25">
      <c r="F25">
        <v>16</v>
      </c>
      <c r="G25" s="4">
        <f t="shared" si="0"/>
        <v>41045</v>
      </c>
      <c r="H25" s="5">
        <f>SUMIFS(data[KILOMETRIT],data[PÄIVÄMÄÄRÄ],G25,data[TOIMINTA],$H$8)</f>
        <v>0</v>
      </c>
      <c r="I25" s="6" t="e">
        <f>IFERROR(AVERAGEIFS(data[MPG],data[PÄIVÄMÄÄRÄ],G25,data[TOIMINTA],$I$8),NA())</f>
        <v>#N/A</v>
      </c>
      <c r="J25" s="6" t="e">
        <f>IFERROR(AVERAGEIFS(data[SENTTIÄ/KM],data[PÄIVÄMÄÄRÄ],G25,data[TOIMINTA],$J$8),NA())</f>
        <v>#N/A</v>
      </c>
    </row>
    <row r="26" spans="6:10" ht="17.25">
      <c r="F26">
        <v>17</v>
      </c>
      <c r="G26" s="4">
        <f t="shared" si="0"/>
        <v>41046</v>
      </c>
      <c r="H26" s="5">
        <f>SUMIFS(data[KILOMETRIT],data[PÄIVÄMÄÄRÄ],G26,data[TOIMINTA],$H$8)</f>
        <v>0</v>
      </c>
      <c r="I26" s="6" t="e">
        <f>IFERROR(AVERAGEIFS(data[MPG],data[PÄIVÄMÄÄRÄ],G26,data[TOIMINTA],$I$8),NA())</f>
        <v>#N/A</v>
      </c>
      <c r="J26" s="6" t="e">
        <f>IFERROR(AVERAGEIFS(data[SENTTIÄ/KM],data[PÄIVÄMÄÄRÄ],G26,data[TOIMINTA],$J$8),NA())</f>
        <v>#N/A</v>
      </c>
    </row>
    <row r="27" spans="6:10" ht="17.25">
      <c r="F27">
        <v>18</v>
      </c>
      <c r="G27" s="4">
        <f t="shared" si="0"/>
        <v>41047</v>
      </c>
      <c r="H27" s="5">
        <f>SUMIFS(data[KILOMETRIT],data[PÄIVÄMÄÄRÄ],G27,data[TOIMINTA],$H$8)</f>
        <v>0</v>
      </c>
      <c r="I27" s="6" t="e">
        <f>IFERROR(AVERAGEIFS(data[MPG],data[PÄIVÄMÄÄRÄ],G27,data[TOIMINTA],$I$8),NA())</f>
        <v>#N/A</v>
      </c>
      <c r="J27" s="6" t="e">
        <f>IFERROR(AVERAGEIFS(data[SENTTIÄ/KM],data[PÄIVÄMÄÄRÄ],G27,data[TOIMINTA],$J$8),NA())</f>
        <v>#N/A</v>
      </c>
    </row>
    <row r="28" spans="6:10" ht="17.25">
      <c r="F28">
        <v>19</v>
      </c>
      <c r="G28" s="4">
        <f t="shared" si="0"/>
        <v>41048</v>
      </c>
      <c r="H28" s="5">
        <f>SUMIFS(data[KILOMETRIT],data[PÄIVÄMÄÄRÄ],G28,data[TOIMINTA],$H$8)</f>
        <v>0</v>
      </c>
      <c r="I28" s="6" t="e">
        <f>IFERROR(AVERAGEIFS(data[MPG],data[PÄIVÄMÄÄRÄ],G28,data[TOIMINTA],$I$8),NA())</f>
        <v>#N/A</v>
      </c>
      <c r="J28" s="6" t="e">
        <f>IFERROR(AVERAGEIFS(data[SENTTIÄ/KM],data[PÄIVÄMÄÄRÄ],G28,data[TOIMINTA],$J$8),NA())</f>
        <v>#N/A</v>
      </c>
    </row>
    <row r="29" spans="6:10" ht="17.25">
      <c r="F29">
        <v>20</v>
      </c>
      <c r="G29" s="4">
        <f t="shared" si="0"/>
        <v>41049</v>
      </c>
      <c r="H29" s="5">
        <f>SUMIFS(data[KILOMETRIT],data[PÄIVÄMÄÄRÄ],G29,data[TOIMINTA],$H$8)</f>
        <v>0</v>
      </c>
      <c r="I29" s="6" t="e">
        <f>IFERROR(AVERAGEIFS(data[MPG],data[PÄIVÄMÄÄRÄ],G29,data[TOIMINTA],$I$8),NA())</f>
        <v>#N/A</v>
      </c>
      <c r="J29" s="6" t="e">
        <f>IFERROR(AVERAGEIFS(data[SENTTIÄ/KM],data[PÄIVÄMÄÄRÄ],G29,data[TOIMINTA],$J$8),NA())</f>
        <v>#N/A</v>
      </c>
    </row>
    <row r="30" spans="6:10" ht="17.25">
      <c r="F30">
        <v>21</v>
      </c>
      <c r="G30" s="4">
        <f t="shared" si="0"/>
        <v>41050</v>
      </c>
      <c r="H30" s="5">
        <f>SUMIFS(data[KILOMETRIT],data[PÄIVÄMÄÄRÄ],G30,data[TOIMINTA],$H$8)</f>
        <v>0</v>
      </c>
      <c r="I30" s="6" t="e">
        <f>IFERROR(AVERAGEIFS(data[MPG],data[PÄIVÄMÄÄRÄ],G30,data[TOIMINTA],$I$8),NA())</f>
        <v>#N/A</v>
      </c>
      <c r="J30" s="6" t="e">
        <f>IFERROR(AVERAGEIFS(data[SENTTIÄ/KM],data[PÄIVÄMÄÄRÄ],G30,data[TOIMINTA],$J$8),NA())</f>
        <v>#N/A</v>
      </c>
    </row>
    <row r="31" spans="6:10" ht="17.25">
      <c r="F31">
        <v>22</v>
      </c>
      <c r="G31" s="4">
        <f t="shared" si="0"/>
        <v>41051</v>
      </c>
      <c r="H31" s="5">
        <f>SUMIFS(data[KILOMETRIT],data[PÄIVÄMÄÄRÄ],G31,data[TOIMINTA],$H$8)</f>
        <v>0</v>
      </c>
      <c r="I31" s="6" t="e">
        <f>IFERROR(AVERAGEIFS(data[MPG],data[PÄIVÄMÄÄRÄ],G31,data[TOIMINTA],$I$8),NA())</f>
        <v>#N/A</v>
      </c>
      <c r="J31" s="6" t="e">
        <f>IFERROR(AVERAGEIFS(data[SENTTIÄ/KM],data[PÄIVÄMÄÄRÄ],G31,data[TOIMINTA],$J$8),NA())</f>
        <v>#N/A</v>
      </c>
    </row>
    <row r="32" spans="6:10" ht="17.25">
      <c r="F32">
        <v>23</v>
      </c>
      <c r="G32" s="4">
        <f t="shared" si="0"/>
        <v>41052</v>
      </c>
      <c r="H32" s="5">
        <f>SUMIFS(data[KILOMETRIT],data[PÄIVÄMÄÄRÄ],G32,data[TOIMINTA],$H$8)</f>
        <v>0</v>
      </c>
      <c r="I32" s="6" t="e">
        <f>IFERROR(AVERAGEIFS(data[MPG],data[PÄIVÄMÄÄRÄ],G32,data[TOIMINTA],$I$8),NA())</f>
        <v>#N/A</v>
      </c>
      <c r="J32" s="6" t="e">
        <f>IFERROR(AVERAGEIFS(data[SENTTIÄ/KM],data[PÄIVÄMÄÄRÄ],G32,data[TOIMINTA],$J$8),NA())</f>
        <v>#N/A</v>
      </c>
    </row>
    <row r="33" spans="6:10" ht="17.25">
      <c r="F33">
        <v>24</v>
      </c>
      <c r="G33" s="4">
        <f t="shared" si="0"/>
        <v>41053</v>
      </c>
      <c r="H33" s="5">
        <f>SUMIFS(data[KILOMETRIT],data[PÄIVÄMÄÄRÄ],G33,data[TOIMINTA],$H$8)</f>
        <v>0</v>
      </c>
      <c r="I33" s="6" t="e">
        <f>IFERROR(AVERAGEIFS(data[MPG],data[PÄIVÄMÄÄRÄ],G33,data[TOIMINTA],$I$8),NA())</f>
        <v>#N/A</v>
      </c>
      <c r="J33" s="6" t="e">
        <f>IFERROR(AVERAGEIFS(data[SENTTIÄ/KM],data[PÄIVÄMÄÄRÄ],G33,data[TOIMINTA],$J$8),NA())</f>
        <v>#N/A</v>
      </c>
    </row>
    <row r="34" spans="6:10" ht="17.25">
      <c r="F34">
        <v>25</v>
      </c>
      <c r="G34" s="4">
        <f t="shared" si="0"/>
        <v>41054</v>
      </c>
      <c r="H34" s="5">
        <f>SUMIFS(data[KILOMETRIT],data[PÄIVÄMÄÄRÄ],G34,data[TOIMINTA],$H$8)</f>
        <v>0</v>
      </c>
      <c r="I34" s="6" t="e">
        <f>IFERROR(AVERAGEIFS(data[MPG],data[PÄIVÄMÄÄRÄ],G34,data[TOIMINTA],$I$8),NA())</f>
        <v>#N/A</v>
      </c>
      <c r="J34" s="6" t="e">
        <f>IFERROR(AVERAGEIFS(data[SENTTIÄ/KM],data[PÄIVÄMÄÄRÄ],G34,data[TOIMINTA],$J$8),NA())</f>
        <v>#N/A</v>
      </c>
    </row>
    <row r="35" spans="6:10" ht="17.25">
      <c r="F35">
        <v>26</v>
      </c>
      <c r="G35" s="4">
        <f t="shared" si="0"/>
        <v>41055</v>
      </c>
      <c r="H35" s="5">
        <f>SUMIFS(data[KILOMETRIT],data[PÄIVÄMÄÄRÄ],G35,data[TOIMINTA],$H$8)</f>
        <v>0</v>
      </c>
      <c r="I35" s="6" t="e">
        <f>IFERROR(AVERAGEIFS(data[MPG],data[PÄIVÄMÄÄRÄ],G35,data[TOIMINTA],$I$8),NA())</f>
        <v>#N/A</v>
      </c>
      <c r="J35" s="6" t="e">
        <f>IFERROR(AVERAGEIFS(data[SENTTIÄ/KM],data[PÄIVÄMÄÄRÄ],G35,data[TOIMINTA],$J$8),NA())</f>
        <v>#N/A</v>
      </c>
    </row>
    <row r="36" spans="6:10" ht="17.25">
      <c r="F36">
        <v>27</v>
      </c>
      <c r="G36" s="4">
        <f t="shared" si="0"/>
        <v>41056</v>
      </c>
      <c r="H36" s="5">
        <f>SUMIFS(data[KILOMETRIT],data[PÄIVÄMÄÄRÄ],G36,data[TOIMINTA],$H$8)</f>
        <v>0</v>
      </c>
      <c r="I36" s="6" t="e">
        <f>IFERROR(AVERAGEIFS(data[MPG],data[PÄIVÄMÄÄRÄ],G36,data[TOIMINTA],$I$8),NA())</f>
        <v>#N/A</v>
      </c>
      <c r="J36" s="6" t="e">
        <f>IFERROR(AVERAGEIFS(data[SENTTIÄ/KM],data[PÄIVÄMÄÄRÄ],G36,data[TOIMINTA],$J$8),NA())</f>
        <v>#N/A</v>
      </c>
    </row>
    <row r="37" spans="6:10" ht="17.25">
      <c r="F37">
        <v>28</v>
      </c>
      <c r="G37" s="4">
        <f t="shared" si="0"/>
        <v>41057</v>
      </c>
      <c r="H37" s="5">
        <f>SUMIFS(data[KILOMETRIT],data[PÄIVÄMÄÄRÄ],G37,data[TOIMINTA],$H$8)</f>
        <v>0</v>
      </c>
      <c r="I37" s="6" t="e">
        <f>IFERROR(AVERAGEIFS(data[MPG],data[PÄIVÄMÄÄRÄ],G37,data[TOIMINTA],$I$8),NA())</f>
        <v>#N/A</v>
      </c>
      <c r="J37" s="6" t="e">
        <f>IFERROR(AVERAGEIFS(data[SENTTIÄ/KM],data[PÄIVÄMÄÄRÄ],G37,data[TOIMINTA],$J$8),NA())</f>
        <v>#N/A</v>
      </c>
    </row>
    <row r="38" spans="6:10" ht="17.25">
      <c r="F38">
        <v>29</v>
      </c>
      <c r="G38" s="4">
        <f t="shared" si="0"/>
        <v>41058</v>
      </c>
      <c r="H38" s="5">
        <f>SUMIFS(data[KILOMETRIT],data[PÄIVÄMÄÄRÄ],G38,data[TOIMINTA],$H$8)</f>
        <v>0</v>
      </c>
      <c r="I38" s="6" t="e">
        <f>IFERROR(AVERAGEIFS(data[MPG],data[PÄIVÄMÄÄRÄ],G38,data[TOIMINTA],$I$8),NA())</f>
        <v>#N/A</v>
      </c>
      <c r="J38" s="6" t="e">
        <f>IFERROR(AVERAGEIFS(data[SENTTIÄ/KM],data[PÄIVÄMÄÄRÄ],G38,data[TOIMINTA],$J$8),NA())</f>
        <v>#N/A</v>
      </c>
    </row>
    <row r="39" spans="6:10" ht="17.25">
      <c r="F39">
        <v>30</v>
      </c>
      <c r="G39" s="4">
        <f t="shared" si="0"/>
        <v>41059</v>
      </c>
      <c r="H39" s="5">
        <f>SUMIFS(data[KILOMETRIT],data[PÄIVÄMÄÄRÄ],G39,data[TOIMINTA],$H$8)</f>
        <v>0</v>
      </c>
      <c r="I39" s="6" t="e">
        <f>IFERROR(AVERAGEIFS(data[MPG],data[PÄIVÄMÄÄRÄ],G39,data[TOIMINTA],$I$8),NA())</f>
        <v>#N/A</v>
      </c>
      <c r="J39" s="6" t="e">
        <f>IFERROR(AVERAGEIFS(data[SENTTIÄ/KM],data[PÄIVÄMÄÄRÄ],G39,data[TOIMINTA],$J$8),NA())</f>
        <v>#N/A</v>
      </c>
    </row>
    <row r="40" spans="6:10" ht="17.25">
      <c r="F40">
        <v>31</v>
      </c>
      <c r="G40" s="4">
        <f t="shared" si="0"/>
        <v>41060</v>
      </c>
      <c r="H40" s="5">
        <f>SUMIFS(data[KILOMETRIT],data[PÄIVÄMÄÄRÄ],G40,data[TOIMINTA],$H$8)</f>
        <v>0</v>
      </c>
      <c r="I40" s="6" t="e">
        <f>IFERROR(AVERAGEIFS(data[MPG],data[PÄIVÄMÄÄRÄ],G40,data[TOIMINTA],$I$8),NA())</f>
        <v>#N/A</v>
      </c>
      <c r="J40" s="6" t="e">
        <f>IFERROR(AVERAGEIFS(data[SENTTIÄ/KM],data[PÄIVÄMÄÄRÄ],G40,data[TOIMINTA],$J$8),NA())</f>
        <v>#N/A</v>
      </c>
    </row>
    <row r="41" spans="6:10" ht="17.25">
      <c r="F41">
        <v>32</v>
      </c>
      <c r="G41" s="4">
        <f t="shared" si="0"/>
        <v>41061</v>
      </c>
      <c r="H41" s="5">
        <f>SUMIFS(data[KILOMETRIT],data[PÄIVÄMÄÄRÄ],G41,data[TOIMINTA],$H$8)</f>
        <v>0</v>
      </c>
      <c r="I41" s="6" t="e">
        <f>IFERROR(AVERAGEIFS(data[MPG],data[PÄIVÄMÄÄRÄ],G41,data[TOIMINTA],$I$8),NA())</f>
        <v>#N/A</v>
      </c>
      <c r="J41" s="6" t="e">
        <f>IFERROR(AVERAGEIFS(data[SENTTIÄ/KM],data[PÄIVÄMÄÄRÄ],G41,data[TOIMINTA],$J$8),NA())</f>
        <v>#N/A</v>
      </c>
    </row>
    <row r="42" spans="6:10" ht="17.25">
      <c r="F42">
        <v>33</v>
      </c>
      <c r="G42" s="4">
        <f t="shared" si="0"/>
        <v>41062</v>
      </c>
      <c r="H42" s="5">
        <f>SUMIFS(data[KILOMETRIT],data[PÄIVÄMÄÄRÄ],G42,data[TOIMINTA],$H$8)</f>
        <v>0</v>
      </c>
      <c r="I42" s="6" t="e">
        <f>IFERROR(AVERAGEIFS(data[MPG],data[PÄIVÄMÄÄRÄ],G42,data[TOIMINTA],$I$8),NA())</f>
        <v>#N/A</v>
      </c>
      <c r="J42" s="6" t="e">
        <f>IFERROR(AVERAGEIFS(data[SENTTIÄ/KM],data[PÄIVÄMÄÄRÄ],G42,data[TOIMINTA],$J$8),NA())</f>
        <v>#N/A</v>
      </c>
    </row>
    <row r="43" spans="6:10" ht="17.25">
      <c r="F43">
        <v>34</v>
      </c>
      <c r="G43" s="4">
        <f t="shared" ref="G43:G69" si="1">G42+1</f>
        <v>41063</v>
      </c>
      <c r="H43" s="5">
        <f>SUMIFS(data[KILOMETRIT],data[PÄIVÄMÄÄRÄ],G43,data[TOIMINTA],$H$8)</f>
        <v>0</v>
      </c>
      <c r="I43" s="6" t="e">
        <f>IFERROR(AVERAGEIFS(data[MPG],data[PÄIVÄMÄÄRÄ],G43,data[TOIMINTA],$I$8),NA())</f>
        <v>#N/A</v>
      </c>
      <c r="J43" s="6" t="e">
        <f>IFERROR(AVERAGEIFS(data[SENTTIÄ/KM],data[PÄIVÄMÄÄRÄ],G43,data[TOIMINTA],$J$8),NA())</f>
        <v>#N/A</v>
      </c>
    </row>
    <row r="44" spans="6:10" ht="17.25">
      <c r="F44">
        <v>35</v>
      </c>
      <c r="G44" s="4">
        <f t="shared" si="1"/>
        <v>41064</v>
      </c>
      <c r="H44" s="5">
        <f>SUMIFS(data[KILOMETRIT],data[PÄIVÄMÄÄRÄ],G44,data[TOIMINTA],$H$8)</f>
        <v>0</v>
      </c>
      <c r="I44" s="6" t="e">
        <f>IFERROR(AVERAGEIFS(data[MPG],data[PÄIVÄMÄÄRÄ],G44,data[TOIMINTA],$I$8),NA())</f>
        <v>#N/A</v>
      </c>
      <c r="J44" s="6" t="e">
        <f>IFERROR(AVERAGEIFS(data[SENTTIÄ/KM],data[PÄIVÄMÄÄRÄ],G44,data[TOIMINTA],$J$8),NA())</f>
        <v>#N/A</v>
      </c>
    </row>
    <row r="45" spans="6:10" ht="17.25">
      <c r="F45">
        <v>36</v>
      </c>
      <c r="G45" s="4">
        <f t="shared" si="1"/>
        <v>41065</v>
      </c>
      <c r="H45" s="5">
        <f>SUMIFS(data[KILOMETRIT],data[PÄIVÄMÄÄRÄ],G45,data[TOIMINTA],$H$8)</f>
        <v>0</v>
      </c>
      <c r="I45" s="6" t="e">
        <f>IFERROR(AVERAGEIFS(data[MPG],data[PÄIVÄMÄÄRÄ],G45,data[TOIMINTA],$I$8),NA())</f>
        <v>#N/A</v>
      </c>
      <c r="J45" s="6" t="e">
        <f>IFERROR(AVERAGEIFS(data[SENTTIÄ/KM],data[PÄIVÄMÄÄRÄ],G45,data[TOIMINTA],$J$8),NA())</f>
        <v>#N/A</v>
      </c>
    </row>
    <row r="46" spans="6:10" ht="17.25">
      <c r="F46">
        <v>37</v>
      </c>
      <c r="G46" s="4">
        <f t="shared" si="1"/>
        <v>41066</v>
      </c>
      <c r="H46" s="5">
        <f>SUMIFS(data[KILOMETRIT],data[PÄIVÄMÄÄRÄ],G46,data[TOIMINTA],$H$8)</f>
        <v>0</v>
      </c>
      <c r="I46" s="6" t="e">
        <f>IFERROR(AVERAGEIFS(data[MPG],data[PÄIVÄMÄÄRÄ],G46,data[TOIMINTA],$I$8),NA())</f>
        <v>#N/A</v>
      </c>
      <c r="J46" s="6" t="e">
        <f>IFERROR(AVERAGEIFS(data[SENTTIÄ/KM],data[PÄIVÄMÄÄRÄ],G46,data[TOIMINTA],$J$8),NA())</f>
        <v>#N/A</v>
      </c>
    </row>
    <row r="47" spans="6:10" ht="17.25">
      <c r="F47">
        <v>38</v>
      </c>
      <c r="G47" s="4">
        <f t="shared" si="1"/>
        <v>41067</v>
      </c>
      <c r="H47" s="5">
        <f>SUMIFS(data[KILOMETRIT],data[PÄIVÄMÄÄRÄ],G47,data[TOIMINTA],$H$8)</f>
        <v>0</v>
      </c>
      <c r="I47" s="6" t="e">
        <f>IFERROR(AVERAGEIFS(data[MPG],data[PÄIVÄMÄÄRÄ],G47,data[TOIMINTA],$I$8),NA())</f>
        <v>#N/A</v>
      </c>
      <c r="J47" s="6" t="e">
        <f>IFERROR(AVERAGEIFS(data[SENTTIÄ/KM],data[PÄIVÄMÄÄRÄ],G47,data[TOIMINTA],$J$8),NA())</f>
        <v>#N/A</v>
      </c>
    </row>
    <row r="48" spans="6:10" ht="17.25">
      <c r="F48">
        <v>39</v>
      </c>
      <c r="G48" s="4">
        <f t="shared" si="1"/>
        <v>41068</v>
      </c>
      <c r="H48" s="5">
        <f>SUMIFS(data[KILOMETRIT],data[PÄIVÄMÄÄRÄ],G48,data[TOIMINTA],$H$8)</f>
        <v>0</v>
      </c>
      <c r="I48" s="6" t="e">
        <f>IFERROR(AVERAGEIFS(data[MPG],data[PÄIVÄMÄÄRÄ],G48,data[TOIMINTA],$I$8),NA())</f>
        <v>#N/A</v>
      </c>
      <c r="J48" s="6" t="e">
        <f>IFERROR(AVERAGEIFS(data[SENTTIÄ/KM],data[PÄIVÄMÄÄRÄ],G48,data[TOIMINTA],$J$8),NA())</f>
        <v>#N/A</v>
      </c>
    </row>
    <row r="49" spans="6:10" ht="17.25">
      <c r="F49">
        <v>40</v>
      </c>
      <c r="G49" s="4">
        <f t="shared" si="1"/>
        <v>41069</v>
      </c>
      <c r="H49" s="5">
        <f>SUMIFS(data[KILOMETRIT],data[PÄIVÄMÄÄRÄ],G49,data[TOIMINTA],$H$8)</f>
        <v>0</v>
      </c>
      <c r="I49" s="6" t="e">
        <f>IFERROR(AVERAGEIFS(data[MPG],data[PÄIVÄMÄÄRÄ],G49,data[TOIMINTA],$I$8),NA())</f>
        <v>#N/A</v>
      </c>
      <c r="J49" s="6" t="e">
        <f>IFERROR(AVERAGEIFS(data[SENTTIÄ/KM],data[PÄIVÄMÄÄRÄ],G49,data[TOIMINTA],$J$8),NA())</f>
        <v>#N/A</v>
      </c>
    </row>
    <row r="50" spans="6:10" ht="17.25">
      <c r="F50">
        <v>41</v>
      </c>
      <c r="G50" s="4">
        <f t="shared" si="1"/>
        <v>41070</v>
      </c>
      <c r="H50" s="5">
        <f>SUMIFS(data[KILOMETRIT],data[PÄIVÄMÄÄRÄ],G50,data[TOIMINTA],$H$8)</f>
        <v>0</v>
      </c>
      <c r="I50" s="6" t="e">
        <f>IFERROR(AVERAGEIFS(data[MPG],data[PÄIVÄMÄÄRÄ],G50,data[TOIMINTA],$I$8),NA())</f>
        <v>#N/A</v>
      </c>
      <c r="J50" s="6" t="e">
        <f>IFERROR(AVERAGEIFS(data[SENTTIÄ/KM],data[PÄIVÄMÄÄRÄ],G50,data[TOIMINTA],$J$8),NA())</f>
        <v>#N/A</v>
      </c>
    </row>
    <row r="51" spans="6:10" ht="17.25">
      <c r="F51">
        <v>42</v>
      </c>
      <c r="G51" s="4">
        <f t="shared" si="1"/>
        <v>41071</v>
      </c>
      <c r="H51" s="5">
        <f>SUMIFS(data[KILOMETRIT],data[PÄIVÄMÄÄRÄ],G51,data[TOIMINTA],$H$8)</f>
        <v>0</v>
      </c>
      <c r="I51" s="6" t="e">
        <f>IFERROR(AVERAGEIFS(data[MPG],data[PÄIVÄMÄÄRÄ],G51,data[TOIMINTA],$I$8),NA())</f>
        <v>#N/A</v>
      </c>
      <c r="J51" s="6" t="e">
        <f>IFERROR(AVERAGEIFS(data[SENTTIÄ/KM],data[PÄIVÄMÄÄRÄ],G51,data[TOIMINTA],$J$8),NA())</f>
        <v>#N/A</v>
      </c>
    </row>
    <row r="52" spans="6:10" ht="17.25">
      <c r="F52">
        <v>43</v>
      </c>
      <c r="G52" s="4">
        <f t="shared" si="1"/>
        <v>41072</v>
      </c>
      <c r="H52" s="5">
        <f>SUMIFS(data[KILOMETRIT],data[PÄIVÄMÄÄRÄ],G52,data[TOIMINTA],$H$8)</f>
        <v>0</v>
      </c>
      <c r="I52" s="6" t="e">
        <f>IFERROR(AVERAGEIFS(data[MPG],data[PÄIVÄMÄÄRÄ],G52,data[TOIMINTA],$I$8),NA())</f>
        <v>#N/A</v>
      </c>
      <c r="J52" s="6" t="e">
        <f>IFERROR(AVERAGEIFS(data[SENTTIÄ/KM],data[PÄIVÄMÄÄRÄ],G52,data[TOIMINTA],$J$8),NA())</f>
        <v>#N/A</v>
      </c>
    </row>
    <row r="53" spans="6:10" ht="17.25">
      <c r="F53">
        <v>44</v>
      </c>
      <c r="G53" s="4">
        <f t="shared" si="1"/>
        <v>41073</v>
      </c>
      <c r="H53" s="5">
        <f>SUMIFS(data[KILOMETRIT],data[PÄIVÄMÄÄRÄ],G53,data[TOIMINTA],$H$8)</f>
        <v>0</v>
      </c>
      <c r="I53" s="6" t="e">
        <f>IFERROR(AVERAGEIFS(data[MPG],data[PÄIVÄMÄÄRÄ],G53,data[TOIMINTA],$I$8),NA())</f>
        <v>#N/A</v>
      </c>
      <c r="J53" s="6" t="e">
        <f>IFERROR(AVERAGEIFS(data[SENTTIÄ/KM],data[PÄIVÄMÄÄRÄ],G53,data[TOIMINTA],$J$8),NA())</f>
        <v>#N/A</v>
      </c>
    </row>
    <row r="54" spans="6:10" ht="17.25">
      <c r="F54">
        <v>45</v>
      </c>
      <c r="G54" s="4">
        <f t="shared" si="1"/>
        <v>41074</v>
      </c>
      <c r="H54" s="5">
        <f>SUMIFS(data[KILOMETRIT],data[PÄIVÄMÄÄRÄ],G54,data[TOIMINTA],$H$8)</f>
        <v>0</v>
      </c>
      <c r="I54" s="6" t="e">
        <f>IFERROR(AVERAGEIFS(data[MPG],data[PÄIVÄMÄÄRÄ],G54,data[TOIMINTA],$I$8),NA())</f>
        <v>#N/A</v>
      </c>
      <c r="J54" s="6" t="e">
        <f>IFERROR(AVERAGEIFS(data[SENTTIÄ/KM],data[PÄIVÄMÄÄRÄ],G54,data[TOIMINTA],$J$8),NA())</f>
        <v>#N/A</v>
      </c>
    </row>
    <row r="55" spans="6:10" ht="17.25">
      <c r="F55">
        <v>46</v>
      </c>
      <c r="G55" s="4">
        <f t="shared" si="1"/>
        <v>41075</v>
      </c>
      <c r="H55" s="5">
        <f>SUMIFS(data[KILOMETRIT],data[PÄIVÄMÄÄRÄ],G55,data[TOIMINTA],$H$8)</f>
        <v>0</v>
      </c>
      <c r="I55" s="6" t="e">
        <f>IFERROR(AVERAGEIFS(data[MPG],data[PÄIVÄMÄÄRÄ],G55,data[TOIMINTA],$I$8),NA())</f>
        <v>#N/A</v>
      </c>
      <c r="J55" s="6" t="e">
        <f>IFERROR(AVERAGEIFS(data[SENTTIÄ/KM],data[PÄIVÄMÄÄRÄ],G55,data[TOIMINTA],$J$8),NA())</f>
        <v>#N/A</v>
      </c>
    </row>
    <row r="56" spans="6:10" ht="17.25">
      <c r="F56">
        <v>47</v>
      </c>
      <c r="G56" s="4">
        <f t="shared" si="1"/>
        <v>41076</v>
      </c>
      <c r="H56" s="5">
        <f>SUMIFS(data[KILOMETRIT],data[PÄIVÄMÄÄRÄ],G56,data[TOIMINTA],$H$8)</f>
        <v>0</v>
      </c>
      <c r="I56" s="6" t="e">
        <f>IFERROR(AVERAGEIFS(data[MPG],data[PÄIVÄMÄÄRÄ],G56,data[TOIMINTA],$I$8),NA())</f>
        <v>#N/A</v>
      </c>
      <c r="J56" s="6" t="e">
        <f>IFERROR(AVERAGEIFS(data[SENTTIÄ/KM],data[PÄIVÄMÄÄRÄ],G56,data[TOIMINTA],$J$8),NA())</f>
        <v>#N/A</v>
      </c>
    </row>
    <row r="57" spans="6:10" ht="17.25">
      <c r="F57">
        <v>48</v>
      </c>
      <c r="G57" s="4">
        <f t="shared" si="1"/>
        <v>41077</v>
      </c>
      <c r="H57" s="5">
        <f>SUMIFS(data[KILOMETRIT],data[PÄIVÄMÄÄRÄ],G57,data[TOIMINTA],$H$8)</f>
        <v>0</v>
      </c>
      <c r="I57" s="6" t="e">
        <f>IFERROR(AVERAGEIFS(data[MPG],data[PÄIVÄMÄÄRÄ],G57,data[TOIMINTA],$I$8),NA())</f>
        <v>#N/A</v>
      </c>
      <c r="J57" s="6" t="e">
        <f>IFERROR(AVERAGEIFS(data[SENTTIÄ/KM],data[PÄIVÄMÄÄRÄ],G57,data[TOIMINTA],$J$8),NA())</f>
        <v>#N/A</v>
      </c>
    </row>
    <row r="58" spans="6:10" ht="17.25">
      <c r="F58">
        <v>49</v>
      </c>
      <c r="G58" s="4">
        <f t="shared" si="1"/>
        <v>41078</v>
      </c>
      <c r="H58" s="5">
        <f>SUMIFS(data[KILOMETRIT],data[PÄIVÄMÄÄRÄ],G58,data[TOIMINTA],$H$8)</f>
        <v>0</v>
      </c>
      <c r="I58" s="6" t="e">
        <f>IFERROR(AVERAGEIFS(data[MPG],data[PÄIVÄMÄÄRÄ],G58,data[TOIMINTA],$I$8),NA())</f>
        <v>#N/A</v>
      </c>
      <c r="J58" s="6" t="e">
        <f>IFERROR(AVERAGEIFS(data[SENTTIÄ/KM],data[PÄIVÄMÄÄRÄ],G58,data[TOIMINTA],$J$8),NA())</f>
        <v>#N/A</v>
      </c>
    </row>
    <row r="59" spans="6:10" ht="17.25">
      <c r="F59">
        <v>50</v>
      </c>
      <c r="G59" s="4">
        <f t="shared" si="1"/>
        <v>41079</v>
      </c>
      <c r="H59" s="5">
        <f>SUMIFS(data[KILOMETRIT],data[PÄIVÄMÄÄRÄ],G59,data[TOIMINTA],$H$8)</f>
        <v>0</v>
      </c>
      <c r="I59" s="6" t="e">
        <f>IFERROR(AVERAGEIFS(data[MPG],data[PÄIVÄMÄÄRÄ],G59,data[TOIMINTA],$I$8),NA())</f>
        <v>#N/A</v>
      </c>
      <c r="J59" s="6" t="e">
        <f>IFERROR(AVERAGEIFS(data[SENTTIÄ/KM],data[PÄIVÄMÄÄRÄ],G59,data[TOIMINTA],$J$8),NA())</f>
        <v>#N/A</v>
      </c>
    </row>
    <row r="60" spans="6:10" ht="17.25">
      <c r="F60">
        <v>51</v>
      </c>
      <c r="G60" s="4">
        <f t="shared" si="1"/>
        <v>41080</v>
      </c>
      <c r="H60" s="5">
        <f>SUMIFS(data[KILOMETRIT],data[PÄIVÄMÄÄRÄ],G60,data[TOIMINTA],$H$8)</f>
        <v>0</v>
      </c>
      <c r="I60" s="6" t="e">
        <f>IFERROR(AVERAGEIFS(data[MPG],data[PÄIVÄMÄÄRÄ],G60,data[TOIMINTA],$I$8),NA())</f>
        <v>#N/A</v>
      </c>
      <c r="J60" s="6" t="e">
        <f>IFERROR(AVERAGEIFS(data[SENTTIÄ/KM],data[PÄIVÄMÄÄRÄ],G60,data[TOIMINTA],$J$8),NA())</f>
        <v>#N/A</v>
      </c>
    </row>
    <row r="61" spans="6:10" ht="17.25">
      <c r="F61">
        <v>52</v>
      </c>
      <c r="G61" s="4">
        <f t="shared" si="1"/>
        <v>41081</v>
      </c>
      <c r="H61" s="5">
        <f>SUMIFS(data[KILOMETRIT],data[PÄIVÄMÄÄRÄ],G61,data[TOIMINTA],$H$8)</f>
        <v>0</v>
      </c>
      <c r="I61" s="6" t="e">
        <f>IFERROR(AVERAGEIFS(data[MPG],data[PÄIVÄMÄÄRÄ],G61,data[TOIMINTA],$I$8),NA())</f>
        <v>#N/A</v>
      </c>
      <c r="J61" s="6" t="e">
        <f>IFERROR(AVERAGEIFS(data[SENTTIÄ/KM],data[PÄIVÄMÄÄRÄ],G61,data[TOIMINTA],$J$8),NA())</f>
        <v>#N/A</v>
      </c>
    </row>
    <row r="62" spans="6:10" ht="17.25">
      <c r="F62">
        <v>53</v>
      </c>
      <c r="G62" s="4">
        <f t="shared" si="1"/>
        <v>41082</v>
      </c>
      <c r="H62" s="5">
        <f>SUMIFS(data[KILOMETRIT],data[PÄIVÄMÄÄRÄ],G62,data[TOIMINTA],$H$8)</f>
        <v>0</v>
      </c>
      <c r="I62" s="6" t="e">
        <f>IFERROR(AVERAGEIFS(data[MPG],data[PÄIVÄMÄÄRÄ],G62,data[TOIMINTA],$I$8),NA())</f>
        <v>#N/A</v>
      </c>
      <c r="J62" s="6" t="e">
        <f>IFERROR(AVERAGEIFS(data[SENTTIÄ/KM],data[PÄIVÄMÄÄRÄ],G62,data[TOIMINTA],$J$8),NA())</f>
        <v>#N/A</v>
      </c>
    </row>
    <row r="63" spans="6:10" ht="17.25">
      <c r="F63">
        <v>54</v>
      </c>
      <c r="G63" s="4">
        <f t="shared" si="1"/>
        <v>41083</v>
      </c>
      <c r="H63" s="5">
        <f>SUMIFS(data[KILOMETRIT],data[PÄIVÄMÄÄRÄ],G63,data[TOIMINTA],$H$8)</f>
        <v>0</v>
      </c>
      <c r="I63" s="6" t="e">
        <f>IFERROR(AVERAGEIFS(data[MPG],data[PÄIVÄMÄÄRÄ],G63,data[TOIMINTA],$I$8),NA())</f>
        <v>#N/A</v>
      </c>
      <c r="J63" s="6" t="e">
        <f>IFERROR(AVERAGEIFS(data[SENTTIÄ/KM],data[PÄIVÄMÄÄRÄ],G63,data[TOIMINTA],$J$8),NA())</f>
        <v>#N/A</v>
      </c>
    </row>
    <row r="64" spans="6:10" ht="17.25">
      <c r="F64">
        <v>55</v>
      </c>
      <c r="G64" s="4">
        <f t="shared" si="1"/>
        <v>41084</v>
      </c>
      <c r="H64" s="5">
        <f>SUMIFS(data[KILOMETRIT],data[PÄIVÄMÄÄRÄ],G64,data[TOIMINTA],$H$8)</f>
        <v>0</v>
      </c>
      <c r="I64" s="6" t="e">
        <f>IFERROR(AVERAGEIFS(data[MPG],data[PÄIVÄMÄÄRÄ],G64,data[TOIMINTA],$I$8),NA())</f>
        <v>#N/A</v>
      </c>
      <c r="J64" s="6" t="e">
        <f>IFERROR(AVERAGEIFS(data[SENTTIÄ/KM],data[PÄIVÄMÄÄRÄ],G64,data[TOIMINTA],$J$8),NA())</f>
        <v>#N/A</v>
      </c>
    </row>
    <row r="65" spans="6:10" ht="17.25">
      <c r="F65">
        <v>56</v>
      </c>
      <c r="G65" s="4">
        <f t="shared" si="1"/>
        <v>41085</v>
      </c>
      <c r="H65" s="5">
        <f>SUMIFS(data[KILOMETRIT],data[PÄIVÄMÄÄRÄ],G65,data[TOIMINTA],$H$8)</f>
        <v>0</v>
      </c>
      <c r="I65" s="6" t="e">
        <f>IFERROR(AVERAGEIFS(data[MPG],data[PÄIVÄMÄÄRÄ],G65,data[TOIMINTA],$I$8),NA())</f>
        <v>#N/A</v>
      </c>
      <c r="J65" s="6" t="e">
        <f>IFERROR(AVERAGEIFS(data[SENTTIÄ/KM],data[PÄIVÄMÄÄRÄ],G65,data[TOIMINTA],$J$8),NA())</f>
        <v>#N/A</v>
      </c>
    </row>
    <row r="66" spans="6:10" ht="17.25">
      <c r="F66">
        <v>57</v>
      </c>
      <c r="G66" s="4">
        <f t="shared" si="1"/>
        <v>41086</v>
      </c>
      <c r="H66" s="5">
        <f>SUMIFS(data[KILOMETRIT],data[PÄIVÄMÄÄRÄ],G66,data[TOIMINTA],$H$8)</f>
        <v>0</v>
      </c>
      <c r="I66" s="6" t="e">
        <f>IFERROR(AVERAGEIFS(data[MPG],data[PÄIVÄMÄÄRÄ],G66,data[TOIMINTA],$I$8),NA())</f>
        <v>#N/A</v>
      </c>
      <c r="J66" s="6" t="e">
        <f>IFERROR(AVERAGEIFS(data[SENTTIÄ/KM],data[PÄIVÄMÄÄRÄ],G66,data[TOIMINTA],$J$8),NA())</f>
        <v>#N/A</v>
      </c>
    </row>
    <row r="67" spans="6:10" ht="17.25">
      <c r="F67">
        <v>58</v>
      </c>
      <c r="G67" s="4">
        <f t="shared" si="1"/>
        <v>41087</v>
      </c>
      <c r="H67" s="5">
        <f>SUMIFS(data[KILOMETRIT],data[PÄIVÄMÄÄRÄ],G67,data[TOIMINTA],$H$8)</f>
        <v>0</v>
      </c>
      <c r="I67" s="6" t="e">
        <f>IFERROR(AVERAGEIFS(data[MPG],data[PÄIVÄMÄÄRÄ],G67,data[TOIMINTA],$I$8),NA())</f>
        <v>#N/A</v>
      </c>
      <c r="J67" s="6" t="e">
        <f>IFERROR(AVERAGEIFS(data[SENTTIÄ/KM],data[PÄIVÄMÄÄRÄ],G67,data[TOIMINTA],$J$8),NA())</f>
        <v>#N/A</v>
      </c>
    </row>
    <row r="68" spans="6:10" ht="17.25">
      <c r="F68">
        <v>59</v>
      </c>
      <c r="G68" s="4">
        <f t="shared" si="1"/>
        <v>41088</v>
      </c>
      <c r="H68" s="5">
        <f>SUMIFS(data[KILOMETRIT],data[PÄIVÄMÄÄRÄ],G68,data[TOIMINTA],$H$8)</f>
        <v>0</v>
      </c>
      <c r="I68" s="6" t="e">
        <f>IFERROR(AVERAGEIFS(data[MPG],data[PÄIVÄMÄÄRÄ],G68,data[TOIMINTA],$I$8),NA())</f>
        <v>#N/A</v>
      </c>
      <c r="J68" s="6" t="e">
        <f>IFERROR(AVERAGEIFS(data[SENTTIÄ/KM],data[PÄIVÄMÄÄRÄ],G68,data[TOIMINTA],$J$8),NA())</f>
        <v>#N/A</v>
      </c>
    </row>
    <row r="69" spans="6:10" ht="17.25">
      <c r="F69">
        <v>60</v>
      </c>
      <c r="G69" s="4">
        <f t="shared" si="1"/>
        <v>41089</v>
      </c>
      <c r="H69" s="5">
        <f>SUMIFS(data[KILOMETRIT],data[PÄIVÄMÄÄRÄ],G69,data[TOIMINTA],$H$8)</f>
        <v>0</v>
      </c>
      <c r="I69" s="6" t="e">
        <f>IFERROR(AVERAGEIFS(data[MPG],data[PÄIVÄMÄÄRÄ],G69,data[TOIMINTA],$I$8),NA())</f>
        <v>#N/A</v>
      </c>
      <c r="J69" s="6" t="e">
        <f>IFERROR(AVERAGEIFS(data[SENTTIÄ/KM],data[PÄIVÄMÄÄRÄ],G69,data[TOIMINTA],$J$8),NA())</f>
        <v>#N/A</v>
      </c>
    </row>
  </sheetData>
  <phoneticPr fontId="13"/>
  <dataValidations count="1">
    <dataValidation type="list" allowBlank="1" showInputMessage="1" showErrorMessage="1" sqref="M8">
      <formula1>"MPG,Polttoainekustannukset"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ed321ae-6156-42a7-960a-52334cae8eeb" xsi:nil="true"/>
    <AssetExpire xmlns="fed321ae-6156-42a7-960a-52334cae8eeb">2029-01-01T08:00:00+00:00</AssetExpire>
    <CampaignTagsTaxHTField0 xmlns="fed321ae-6156-42a7-960a-52334cae8eeb">
      <Terms xmlns="http://schemas.microsoft.com/office/infopath/2007/PartnerControls"/>
    </CampaignTagsTaxHTField0>
    <IntlLangReviewDate xmlns="fed321ae-6156-42a7-960a-52334cae8eeb" xsi:nil="true"/>
    <TPFriendlyName xmlns="fed321ae-6156-42a7-960a-52334cae8eeb" xsi:nil="true"/>
    <IntlLangReview xmlns="fed321ae-6156-42a7-960a-52334cae8eeb">false</IntlLangReview>
    <LocLastLocAttemptVersionLookup xmlns="fed321ae-6156-42a7-960a-52334cae8eeb">848674</LocLastLocAttemptVersionLookup>
    <PolicheckWords xmlns="fed321ae-6156-42a7-960a-52334cae8eeb" xsi:nil="true"/>
    <SubmitterId xmlns="fed321ae-6156-42a7-960a-52334cae8eeb" xsi:nil="true"/>
    <AcquiredFrom xmlns="fed321ae-6156-42a7-960a-52334cae8eeb">Internal MS</AcquiredFrom>
    <EditorialStatus xmlns="fed321ae-6156-42a7-960a-52334cae8eeb">Complete</EditorialStatus>
    <Markets xmlns="fed321ae-6156-42a7-960a-52334cae8eeb"/>
    <OriginAsset xmlns="fed321ae-6156-42a7-960a-52334cae8eeb" xsi:nil="true"/>
    <AssetStart xmlns="fed321ae-6156-42a7-960a-52334cae8eeb">2012-07-27T02:52:00+00:00</AssetStart>
    <FriendlyTitle xmlns="fed321ae-6156-42a7-960a-52334cae8eeb" xsi:nil="true"/>
    <MarketSpecific xmlns="fed321ae-6156-42a7-960a-52334cae8eeb">false</MarketSpecific>
    <TPNamespace xmlns="fed321ae-6156-42a7-960a-52334cae8eeb" xsi:nil="true"/>
    <PublishStatusLookup xmlns="fed321ae-6156-42a7-960a-52334cae8eeb">
      <Value>396826</Value>
    </PublishStatusLookup>
    <APAuthor xmlns="fed321ae-6156-42a7-960a-52334cae8eeb">
      <UserInfo>
        <DisplayName>REDMOND\v-sa</DisplayName>
        <AccountId>2467</AccountId>
        <AccountType/>
      </UserInfo>
    </APAuthor>
    <TPCommandLine xmlns="fed321ae-6156-42a7-960a-52334cae8eeb" xsi:nil="true"/>
    <IntlLangReviewer xmlns="fed321ae-6156-42a7-960a-52334cae8eeb" xsi:nil="true"/>
    <OpenTemplate xmlns="fed321ae-6156-42a7-960a-52334cae8eeb">true</OpenTemplate>
    <CSXSubmissionDate xmlns="fed321ae-6156-42a7-960a-52334cae8eeb" xsi:nil="true"/>
    <TaxCatchAll xmlns="fed321ae-6156-42a7-960a-52334cae8eeb"/>
    <Manager xmlns="fed321ae-6156-42a7-960a-52334cae8eeb" xsi:nil="true"/>
    <NumericId xmlns="fed321ae-6156-42a7-960a-52334cae8eeb" xsi:nil="true"/>
    <ParentAssetId xmlns="fed321ae-6156-42a7-960a-52334cae8eeb" xsi:nil="true"/>
    <OriginalSourceMarket xmlns="fed321ae-6156-42a7-960a-52334cae8eeb">english</OriginalSourceMarket>
    <ApprovalStatus xmlns="fed321ae-6156-42a7-960a-52334cae8eeb">InProgress</ApprovalStatus>
    <TPComponent xmlns="fed321ae-6156-42a7-960a-52334cae8eeb" xsi:nil="true"/>
    <EditorialTags xmlns="fed321ae-6156-42a7-960a-52334cae8eeb" xsi:nil="true"/>
    <TPExecutable xmlns="fed321ae-6156-42a7-960a-52334cae8eeb" xsi:nil="true"/>
    <TPLaunchHelpLink xmlns="fed321ae-6156-42a7-960a-52334cae8eeb" xsi:nil="true"/>
    <LocComments xmlns="fed321ae-6156-42a7-960a-52334cae8eeb" xsi:nil="true"/>
    <LocRecommendedHandoff xmlns="fed321ae-6156-42a7-960a-52334cae8eeb" xsi:nil="true"/>
    <SourceTitle xmlns="fed321ae-6156-42a7-960a-52334cae8eeb" xsi:nil="true"/>
    <CSXUpdate xmlns="fed321ae-6156-42a7-960a-52334cae8eeb">false</CSXUpdate>
    <IntlLocPriority xmlns="fed321ae-6156-42a7-960a-52334cae8eeb" xsi:nil="true"/>
    <UAProjectedTotalWords xmlns="fed321ae-6156-42a7-960a-52334cae8eeb" xsi:nil="true"/>
    <AssetType xmlns="fed321ae-6156-42a7-960a-52334cae8eeb">TP</AssetType>
    <MachineTranslated xmlns="fed321ae-6156-42a7-960a-52334cae8eeb">false</MachineTranslated>
    <OutputCachingOn xmlns="fed321ae-6156-42a7-960a-52334cae8eeb">false</OutputCachingOn>
    <TemplateStatus xmlns="fed321ae-6156-42a7-960a-52334cae8eeb">Complete</TemplateStatus>
    <IsSearchable xmlns="fed321ae-6156-42a7-960a-52334cae8eeb">true</IsSearchable>
    <ContentItem xmlns="fed321ae-6156-42a7-960a-52334cae8eeb" xsi:nil="true"/>
    <HandoffToMSDN xmlns="fed321ae-6156-42a7-960a-52334cae8eeb" xsi:nil="true"/>
    <ShowIn xmlns="fed321ae-6156-42a7-960a-52334cae8eeb">Show everywhere</ShowIn>
    <ThumbnailAssetId xmlns="fed321ae-6156-42a7-960a-52334cae8eeb" xsi:nil="true"/>
    <UALocComments xmlns="fed321ae-6156-42a7-960a-52334cae8eeb" xsi:nil="true"/>
    <UALocRecommendation xmlns="fed321ae-6156-42a7-960a-52334cae8eeb">Localize</UALocRecommendation>
    <LastModifiedDateTime xmlns="fed321ae-6156-42a7-960a-52334cae8eeb" xsi:nil="true"/>
    <LegacyData xmlns="fed321ae-6156-42a7-960a-52334cae8eeb" xsi:nil="true"/>
    <LocManualTestRequired xmlns="fed321ae-6156-42a7-960a-52334cae8eeb">false</LocManualTestRequired>
    <LocMarketGroupTiers2 xmlns="fed321ae-6156-42a7-960a-52334cae8eeb" xsi:nil="true"/>
    <ClipArtFilename xmlns="fed321ae-6156-42a7-960a-52334cae8eeb" xsi:nil="true"/>
    <TPApplication xmlns="fed321ae-6156-42a7-960a-52334cae8eeb" xsi:nil="true"/>
    <CSXHash xmlns="fed321ae-6156-42a7-960a-52334cae8eeb" xsi:nil="true"/>
    <DirectSourceMarket xmlns="fed321ae-6156-42a7-960a-52334cae8eeb">english</DirectSourceMarket>
    <PrimaryImageGen xmlns="fed321ae-6156-42a7-960a-52334cae8eeb">false</PrimaryImageGen>
    <PlannedPubDate xmlns="fed321ae-6156-42a7-960a-52334cae8eeb" xsi:nil="true"/>
    <CSXSubmissionMarket xmlns="fed321ae-6156-42a7-960a-52334cae8eeb" xsi:nil="true"/>
    <Downloads xmlns="fed321ae-6156-42a7-960a-52334cae8eeb">0</Downloads>
    <ArtSampleDocs xmlns="fed321ae-6156-42a7-960a-52334cae8eeb" xsi:nil="true"/>
    <TrustLevel xmlns="fed321ae-6156-42a7-960a-52334cae8eeb">1 Microsoft Managed Content</TrustLevel>
    <BlockPublish xmlns="fed321ae-6156-42a7-960a-52334cae8eeb">false</BlockPublish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  <BusinessGroup xmlns="fed321ae-6156-42a7-960a-52334cae8eeb" xsi:nil="true"/>
    <Providers xmlns="fed321ae-6156-42a7-960a-52334cae8eeb" xsi:nil="true"/>
    <TemplateTemplateType xmlns="fed321ae-6156-42a7-960a-52334cae8eeb">Excel 2007 Default</TemplateTemplateType>
    <TimesCloned xmlns="fed321ae-6156-42a7-960a-52334cae8eeb" xsi:nil="true"/>
    <TPAppVersion xmlns="fed321ae-6156-42a7-960a-52334cae8eeb" xsi:nil="true"/>
    <VoteCount xmlns="fed321ae-6156-42a7-960a-52334cae8eeb" xsi:nil="true"/>
    <FeatureTagsTaxHTField0 xmlns="fed321ae-6156-42a7-960a-52334cae8eeb">
      <Terms xmlns="http://schemas.microsoft.com/office/infopath/2007/PartnerControls"/>
    </FeatureTagsTaxHTField0>
    <Provider xmlns="fed321ae-6156-42a7-960a-52334cae8eeb" xsi:nil="true"/>
    <UACurrentWords xmlns="fed321ae-6156-42a7-960a-52334cae8eeb" xsi:nil="true"/>
    <AssetId xmlns="fed321ae-6156-42a7-960a-52334cae8eeb">TP103107649</AssetId>
    <TPClientViewer xmlns="fed321ae-6156-42a7-960a-52334cae8eeb" xsi:nil="true"/>
    <DSATActionTaken xmlns="fed321ae-6156-42a7-960a-52334cae8eeb" xsi:nil="true"/>
    <APEditor xmlns="fed321ae-6156-42a7-960a-52334cae8eeb">
      <UserInfo>
        <DisplayName/>
        <AccountId xsi:nil="true"/>
        <AccountType/>
      </UserInfo>
    </APEditor>
    <TPInstallLocation xmlns="fed321ae-6156-42a7-960a-52334cae8eeb" xsi:nil="true"/>
    <OOCacheId xmlns="fed321ae-6156-42a7-960a-52334cae8eeb" xsi:nil="true"/>
    <IsDeleted xmlns="fed321ae-6156-42a7-960a-52334cae8eeb">false</IsDeleted>
    <PublishTargets xmlns="fed321ae-6156-42a7-960a-52334cae8eeb">OfficeOnlineVNext</PublishTargets>
    <ApprovalLog xmlns="fed321ae-6156-42a7-960a-52334cae8eeb" xsi:nil="true"/>
    <BugNumber xmlns="fed321ae-6156-42a7-960a-52334cae8eeb" xsi:nil="true"/>
    <CrawlForDependencies xmlns="fed321ae-6156-42a7-960a-52334cae8eeb">false</CrawlForDependencies>
    <InternalTagsTaxHTField0 xmlns="fed321ae-6156-42a7-960a-52334cae8eeb">
      <Terms xmlns="http://schemas.microsoft.com/office/infopath/2007/PartnerControls"/>
    </InternalTagsTaxHTField0>
    <LastHandOff xmlns="fed321ae-6156-42a7-960a-52334cae8eeb" xsi:nil="true"/>
    <Milestone xmlns="fed321ae-6156-42a7-960a-52334cae8eeb" xsi:nil="true"/>
    <OriginalRelease xmlns="fed321ae-6156-42a7-960a-52334cae8eeb">15</OriginalRelease>
    <RecommendationsModifier xmlns="fed321ae-6156-42a7-960a-52334cae8eeb" xsi:nil="true"/>
    <ScenarioTagsTaxHTField0 xmlns="fed321ae-6156-42a7-960a-52334cae8eeb">
      <Terms xmlns="http://schemas.microsoft.com/office/infopath/2007/PartnerControls"/>
    </ScenarioTagsTaxHTField0>
    <UANotes xmlns="fed321ae-6156-42a7-960a-52334cae8ee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61E0D1-B75D-4452-A264-A22868C1D7F4}"/>
</file>

<file path=customXml/itemProps2.xml><?xml version="1.0" encoding="utf-8"?>
<ds:datastoreItem xmlns:ds="http://schemas.openxmlformats.org/officeDocument/2006/customXml" ds:itemID="{63E13072-F7D8-49E7-A9A6-5A031AEF91AC}"/>
</file>

<file path=customXml/itemProps3.xml><?xml version="1.0" encoding="utf-8"?>
<ds:datastoreItem xmlns:ds="http://schemas.openxmlformats.org/officeDocument/2006/customXml" ds:itemID="{25BD6D9A-2BE3-4668-B87D-BCE87301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10</vt:i4>
      </vt:variant>
    </vt:vector>
  </HeadingPairs>
  <TitlesOfParts>
    <vt:vector size="13" baseType="lpstr">
      <vt:lpstr>Matkaloki</vt:lpstr>
      <vt:lpstr>Lokitiedot</vt:lpstr>
      <vt:lpstr>laskelmat</vt:lpstr>
      <vt:lpstr>odometerBeginningFuel</vt:lpstr>
      <vt:lpstr>periodEnd</vt:lpstr>
      <vt:lpstr>periodStart</vt:lpstr>
      <vt:lpstr>ReimbursableMiles</vt:lpstr>
      <vt:lpstr>ReimbursementPerMile</vt:lpstr>
      <vt:lpstr>secondAxis</vt:lpstr>
      <vt:lpstr>secondAxisSelection</vt:lpstr>
      <vt:lpstr>TotalReimbursement</vt:lpstr>
      <vt:lpstr>Matkaloki!Tulostusalue</vt:lpstr>
      <vt:lpstr>Lokitiedot!Tulostusotsikot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2012-07-26T20:09:46Z</dcterms:created>
  <dcterms:modified xsi:type="dcterms:W3CDTF">2012-11-02T04:18:07Z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0x010100ECF75D26760554489385AC954973E7EB0400F81816502B2BDF4D987F80A85D9BFCAE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