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15"/>
  <workbookPr codeName="ThisWorkbook"/>
  <mc:AlternateContent xmlns:mc="http://schemas.openxmlformats.org/markup-compatibility/2006">
    <mc:Choice Requires="x15">
      <x15ac:absPath xmlns:x15ac="http://schemas.microsoft.com/office/spreadsheetml/2010/11/ac" url="\\store\Phases6\Accounts\Template\O16_Template\20190515_Accessibility_WAC_Win32_iOS_Q4_B7\04_PreDTP_Done\fr-FR\"/>
    </mc:Choice>
  </mc:AlternateContent>
  <xr:revisionPtr revIDLastSave="0" documentId="13_ncr:1_{A4531573-DFDC-4120-9329-EC0B5E7B7E55}" xr6:coauthVersionLast="43" xr6:coauthVersionMax="43" xr10:uidLastSave="{00000000-0000-0000-0000-000000000000}"/>
  <bookViews>
    <workbookView xWindow="-120" yWindow="-120" windowWidth="28890" windowHeight="16110" tabRatio="714" xr2:uid="{00000000-000D-0000-FFFF-FFFF00000000}"/>
  </bookViews>
  <sheets>
    <sheet name="Encaissements" sheetId="7" r:id="rId1"/>
    <sheet name="Décaissements" sheetId="5" r:id="rId2"/>
    <sheet name="Décaissements (hors compte d,,," sheetId="6" r:id="rId3"/>
  </sheets>
  <definedNames>
    <definedName name="DateDébutExercice" localSheetId="1">Décaissements!$B$4</definedName>
    <definedName name="DateDébutExercice" localSheetId="2">'Décaissements (hors compte d,,,'!$B$4</definedName>
    <definedName name="DateDébutExercice" localSheetId="0">Encaissements!$B$4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8" i="7" l="1"/>
  <c r="B4" i="7" l="1"/>
  <c r="P3" i="7" s="1"/>
  <c r="E12" i="6"/>
  <c r="F12" i="6"/>
  <c r="G12" i="6"/>
  <c r="H12" i="6"/>
  <c r="I12" i="6"/>
  <c r="J12" i="6"/>
  <c r="K12" i="6"/>
  <c r="L12" i="6"/>
  <c r="M12" i="6"/>
  <c r="N12" i="6"/>
  <c r="O12" i="6"/>
  <c r="P12" i="6"/>
  <c r="D12" i="6"/>
  <c r="D14" i="7" s="1"/>
  <c r="D12" i="7"/>
  <c r="P11" i="7"/>
  <c r="O11" i="7"/>
  <c r="N11" i="7"/>
  <c r="M11" i="7"/>
  <c r="L11" i="7"/>
  <c r="K11" i="7"/>
  <c r="J11" i="7"/>
  <c r="I11" i="7"/>
  <c r="H11" i="7"/>
  <c r="G11" i="7"/>
  <c r="F11" i="7"/>
  <c r="E11" i="7"/>
  <c r="D11" i="7"/>
  <c r="R10" i="7"/>
  <c r="R9" i="7"/>
  <c r="P11" i="6"/>
  <c r="O11" i="6"/>
  <c r="N11" i="6"/>
  <c r="M11" i="6"/>
  <c r="L11" i="6"/>
  <c r="K11" i="6"/>
  <c r="J11" i="6"/>
  <c r="I11" i="6"/>
  <c r="H11" i="6"/>
  <c r="G11" i="6"/>
  <c r="F11" i="6"/>
  <c r="E11" i="6"/>
  <c r="D11" i="6"/>
  <c r="R10" i="6"/>
  <c r="R9" i="6"/>
  <c r="R8" i="6"/>
  <c r="R7" i="6"/>
  <c r="R6" i="6"/>
  <c r="P27" i="5"/>
  <c r="O27" i="5"/>
  <c r="N27" i="5"/>
  <c r="M27" i="5"/>
  <c r="L27" i="5"/>
  <c r="K27" i="5"/>
  <c r="J27" i="5"/>
  <c r="I27" i="5"/>
  <c r="H27" i="5"/>
  <c r="G27" i="5"/>
  <c r="F27" i="5"/>
  <c r="E27" i="5"/>
  <c r="D27" i="5"/>
  <c r="R26" i="5"/>
  <c r="R25" i="5"/>
  <c r="R24" i="5"/>
  <c r="R23" i="5"/>
  <c r="R22" i="5"/>
  <c r="R21" i="5"/>
  <c r="R20" i="5"/>
  <c r="R19" i="5"/>
  <c r="R18" i="5"/>
  <c r="R17" i="5"/>
  <c r="R16" i="5"/>
  <c r="R15" i="5"/>
  <c r="R14" i="5"/>
  <c r="R13" i="5"/>
  <c r="R12" i="5"/>
  <c r="R11" i="5"/>
  <c r="R10" i="5"/>
  <c r="R9" i="5"/>
  <c r="R8" i="5"/>
  <c r="R7" i="5"/>
  <c r="R6" i="5"/>
  <c r="R12" i="6" l="1"/>
  <c r="R11" i="7"/>
  <c r="B4" i="6"/>
  <c r="B4" i="5"/>
  <c r="K3" i="7"/>
  <c r="L3" i="7"/>
  <c r="E3" i="7"/>
  <c r="I3" i="7"/>
  <c r="M3" i="7"/>
  <c r="G3" i="7"/>
  <c r="H3" i="7"/>
  <c r="F3" i="7"/>
  <c r="J3" i="7"/>
  <c r="E4" i="7"/>
  <c r="F4" i="7" s="1"/>
  <c r="G4" i="7" s="1"/>
  <c r="H4" i="7" s="1"/>
  <c r="I4" i="7" s="1"/>
  <c r="J4" i="7" s="1"/>
  <c r="K4" i="7" s="1"/>
  <c r="L4" i="7" s="1"/>
  <c r="M4" i="7" s="1"/>
  <c r="N4" i="7" s="1"/>
  <c r="O4" i="7" s="1"/>
  <c r="P4" i="7" s="1"/>
  <c r="N3" i="7"/>
  <c r="O3" i="7"/>
  <c r="R11" i="6"/>
  <c r="E6" i="7"/>
  <c r="E12" i="7" s="1"/>
  <c r="E14" i="7" s="1"/>
  <c r="R27" i="5"/>
  <c r="P3" i="6" l="1"/>
  <c r="N3" i="6"/>
  <c r="J3" i="6"/>
  <c r="F3" i="6"/>
  <c r="H3" i="6"/>
  <c r="K3" i="6"/>
  <c r="G3" i="6"/>
  <c r="E4" i="6"/>
  <c r="F4" i="6" s="1"/>
  <c r="G4" i="6" s="1"/>
  <c r="H4" i="6" s="1"/>
  <c r="I4" i="6" s="1"/>
  <c r="J4" i="6" s="1"/>
  <c r="K4" i="6" s="1"/>
  <c r="L4" i="6" s="1"/>
  <c r="M4" i="6" s="1"/>
  <c r="N4" i="6" s="1"/>
  <c r="O4" i="6" s="1"/>
  <c r="P4" i="6" s="1"/>
  <c r="M3" i="6"/>
  <c r="I3" i="6"/>
  <c r="E3" i="6"/>
  <c r="L3" i="6"/>
  <c r="O3" i="6"/>
  <c r="O3" i="5"/>
  <c r="K3" i="5"/>
  <c r="G3" i="5"/>
  <c r="N3" i="5"/>
  <c r="E4" i="5"/>
  <c r="F4" i="5" s="1"/>
  <c r="G4" i="5" s="1"/>
  <c r="H4" i="5" s="1"/>
  <c r="I4" i="5" s="1"/>
  <c r="J4" i="5" s="1"/>
  <c r="K4" i="5" s="1"/>
  <c r="L4" i="5" s="1"/>
  <c r="M4" i="5" s="1"/>
  <c r="N4" i="5" s="1"/>
  <c r="O4" i="5" s="1"/>
  <c r="P4" i="5" s="1"/>
  <c r="M3" i="5"/>
  <c r="I3" i="5"/>
  <c r="E3" i="5"/>
  <c r="P3" i="5"/>
  <c r="L3" i="5"/>
  <c r="H3" i="5"/>
  <c r="J3" i="5"/>
  <c r="F3" i="5"/>
  <c r="F6" i="7"/>
  <c r="F12" i="7" s="1"/>
  <c r="F14" i="7" l="1"/>
  <c r="G6" i="7" s="1"/>
  <c r="G12" i="7" s="1"/>
  <c r="G14" i="7" s="1"/>
  <c r="H6" i="7" s="1"/>
  <c r="H12" i="7" s="1"/>
  <c r="H14" i="7" s="1"/>
  <c r="I6" i="7" l="1"/>
  <c r="I12" i="7" s="1"/>
  <c r="I14" i="7" s="1"/>
  <c r="J6" i="7" l="1"/>
  <c r="J12" i="7" s="1"/>
  <c r="J14" i="7" s="1"/>
  <c r="K6" i="7" l="1"/>
  <c r="K12" i="7" s="1"/>
  <c r="K14" i="7" s="1"/>
  <c r="L6" i="7" l="1"/>
  <c r="L12" i="7" s="1"/>
  <c r="L14" i="7" s="1"/>
  <c r="M6" i="7" l="1"/>
  <c r="M12" i="7" s="1"/>
  <c r="M14" i="7" s="1"/>
  <c r="N6" i="7" l="1"/>
  <c r="N12" i="7" s="1"/>
  <c r="N14" i="7" s="1"/>
  <c r="O6" i="7" l="1"/>
  <c r="O12" i="7" s="1"/>
  <c r="O14" i="7" s="1"/>
  <c r="P6" i="7" l="1"/>
  <c r="R6" i="7" l="1"/>
  <c r="R12" i="7" s="1"/>
  <c r="R14" i="7" s="1"/>
  <c r="P12" i="7"/>
  <c r="P14" i="7" s="1"/>
</calcChain>
</file>

<file path=xl/sharedStrings.xml><?xml version="1.0" encoding="utf-8"?>
<sst xmlns="http://schemas.openxmlformats.org/spreadsheetml/2006/main" count="57" uniqueCount="41">
  <si>
    <t>Début de l’exercice :</t>
  </si>
  <si>
    <t>Trésorerie disponible (début du mois)</t>
  </si>
  <si>
    <t>Encaissements</t>
  </si>
  <si>
    <t>Ventes au comptant</t>
  </si>
  <si>
    <t>Ensemble des comptes créditeurs</t>
  </si>
  <si>
    <t>Emprunt/Autres injections de fonds</t>
  </si>
  <si>
    <t>Total</t>
  </si>
  <si>
    <t>Total de trésorerie disponible (avant décaissement)</t>
  </si>
  <si>
    <t>Situation de caisse (fin de mois)</t>
  </si>
  <si>
    <t>(Pré) démarrage</t>
  </si>
  <si>
    <t>Estimation</t>
  </si>
  <si>
    <t xml:space="preserve"> Estimation des postes</t>
  </si>
  <si>
    <t>Décaissements</t>
  </si>
  <si>
    <t>Achats (marchandises)</t>
  </si>
  <si>
    <t>Achats (à préciser)</t>
  </si>
  <si>
    <t>Salaires bruts (retrait exact)</t>
  </si>
  <si>
    <t>Charges sociales (taxes, etc.)</t>
  </si>
  <si>
    <t>Services extérieurs</t>
  </si>
  <si>
    <t>Fournitures (bureau et exploitation)</t>
  </si>
  <si>
    <t>Réparations et entretien</t>
  </si>
  <si>
    <t>Publicité</t>
  </si>
  <si>
    <t>Voiture, livraison et transport</t>
  </si>
  <si>
    <t>Comptabilité et juridique</t>
  </si>
  <si>
    <t>Location</t>
  </si>
  <si>
    <t>Téléphone</t>
  </si>
  <si>
    <t>Charges</t>
  </si>
  <si>
    <t>Assurance</t>
  </si>
  <si>
    <t>Taxes (immobilier, etc.)</t>
  </si>
  <si>
    <t>Intérêts</t>
  </si>
  <si>
    <t>Autres dépenses (à préciser)</t>
  </si>
  <si>
    <t>Autre (à préciser)</t>
  </si>
  <si>
    <t>Divers</t>
  </si>
  <si>
    <t>Estimation des postes</t>
  </si>
  <si>
    <t>Décaissements (hors compte de résultat)</t>
  </si>
  <si>
    <t>Remboursement du capital d’un prêt</t>
  </si>
  <si>
    <t>Achat d’immobilisations (à préciser)</t>
  </si>
  <si>
    <t>Autres frais d’établissement</t>
  </si>
  <si>
    <t>Compte sous séquestre</t>
  </si>
  <si>
    <t>Retrait personnel de l’exploitant</t>
  </si>
  <si>
    <t>Total des décaissements</t>
  </si>
  <si>
    <r>
      <t xml:space="preserve">Tableau des flux de </t>
    </r>
    <r>
      <rPr>
        <b/>
        <sz val="28"/>
        <color theme="1" tint="0.14999847407452621"/>
        <rFont val="Calibri"/>
        <family val="2"/>
        <scheme val="major"/>
      </rPr>
      <t>trésorerie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</si>
</sst>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quot;₹&quot;\ * #,##0_ ;_ &quot;₹&quot;\ * \-#,##0_ ;_ &quot;₹&quot;\ * &quot;-&quot;_ ;_ @_ "/>
    <numFmt numFmtId="165" formatCode="_ * #,##0_ ;_ * \-#,##0_ ;_ * &quot;-&quot;_ ;_ @_ "/>
    <numFmt numFmtId="166" formatCode="_ &quot;₹&quot;\ * #,##0.00_ ;_ &quot;₹&quot;\ * \-#,##0.00_ ;_ &quot;₹&quot;\ * &quot;-&quot;??_ ;_ @_ "/>
    <numFmt numFmtId="167" formatCode="mmm"/>
    <numFmt numFmtId="168" formatCode="dd"/>
    <numFmt numFmtId="169" formatCode="#,##0_ ;[Red]\-#,##0\ "/>
    <numFmt numFmtId="170" formatCode="0_ ;[Red]\-0\ "/>
  </numFmts>
  <fonts count="19" x14ac:knownFonts="1">
    <font>
      <sz val="11"/>
      <color theme="1" tint="0.14993743705557422"/>
      <name val="Calibri"/>
      <family val="2"/>
      <scheme val="minor"/>
    </font>
    <font>
      <sz val="11"/>
      <color theme="1"/>
      <name val="Calibri"/>
      <family val="2"/>
      <scheme val="minor"/>
    </font>
    <font>
      <b/>
      <sz val="11"/>
      <color theme="4" tint="-0.249977111117893"/>
      <name val="Calibri"/>
      <family val="2"/>
      <scheme val="minor"/>
    </font>
    <font>
      <sz val="10"/>
      <color theme="1" tint="0.14999847407452621"/>
      <name val="Calibri"/>
      <family val="2"/>
      <scheme val="minor"/>
    </font>
    <font>
      <b/>
      <sz val="12"/>
      <color theme="1" tint="0.14999847407452621"/>
      <name val="Calibri"/>
      <family val="2"/>
      <scheme val="minor"/>
    </font>
    <font>
      <b/>
      <sz val="28"/>
      <color theme="4"/>
      <name val="Calibri"/>
      <family val="2"/>
      <scheme val="major"/>
    </font>
    <font>
      <b/>
      <sz val="28"/>
      <color theme="1" tint="0.14999847407452621"/>
      <name val="Calibri"/>
      <family val="2"/>
      <scheme val="major"/>
    </font>
    <font>
      <b/>
      <sz val="12"/>
      <color theme="1" tint="0.14999847407452621"/>
      <name val="Calibri"/>
      <family val="2"/>
      <scheme val="major"/>
    </font>
    <font>
      <sz val="18"/>
      <color theme="1" tint="0.14996795556505021"/>
      <name val="Calibri"/>
      <family val="2"/>
      <scheme val="major"/>
    </font>
    <font>
      <sz val="11"/>
      <color theme="1" tint="0.14975432599871821"/>
      <name val="Calibri"/>
      <family val="2"/>
      <scheme val="major"/>
    </font>
    <font>
      <sz val="12"/>
      <color theme="3"/>
      <name val="Calibri"/>
      <family val="2"/>
      <scheme val="major"/>
    </font>
    <font>
      <sz val="11"/>
      <color theme="1" tint="0.14993743705557422"/>
      <name val="Calibri"/>
      <family val="2"/>
      <scheme val="major"/>
    </font>
    <font>
      <sz val="14"/>
      <color theme="1" tint="0.14975432599871821"/>
      <name val="Calibri"/>
      <family val="2"/>
      <scheme val="major"/>
    </font>
    <font>
      <sz val="10"/>
      <color theme="1" tint="0.499984740745262"/>
      <name val="Calibri"/>
      <family val="2"/>
      <scheme val="minor"/>
    </font>
    <font>
      <sz val="11"/>
      <color theme="1" tint="0.14993743705557422"/>
      <name val="Calibri"/>
      <family val="2"/>
      <scheme val="minor"/>
    </font>
    <font>
      <sz val="11"/>
      <color theme="1" tint="0.499984740745262"/>
      <name val="Calibri"/>
      <family val="2"/>
      <scheme val="minor"/>
    </font>
    <font>
      <i/>
      <sz val="11"/>
      <color theme="1" tint="0.34998626667073579"/>
      <name val="Calibri"/>
      <family val="2"/>
      <scheme val="minor"/>
    </font>
    <font>
      <sz val="11"/>
      <color theme="1" tint="0.14999847407452621"/>
      <name val="Calibri"/>
      <family val="2"/>
      <scheme val="minor"/>
    </font>
    <font>
      <sz val="11"/>
      <color theme="1" tint="0.34998626667073579"/>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59996337778862885"/>
        <bgColor indexed="64"/>
      </patternFill>
    </fill>
    <fill>
      <patternFill patternType="solid">
        <fgColor rgb="FFFFFFCC"/>
      </patternFill>
    </fill>
  </fills>
  <borders count="16">
    <border>
      <left/>
      <right/>
      <top/>
      <bottom/>
      <diagonal/>
    </border>
    <border>
      <left/>
      <right/>
      <top/>
      <bottom style="double">
        <color theme="1" tint="0.14996795556505021"/>
      </bottom>
      <diagonal/>
    </border>
    <border>
      <left/>
      <right/>
      <top/>
      <bottom style="thick">
        <color theme="0"/>
      </bottom>
      <diagonal/>
    </border>
    <border>
      <left/>
      <right/>
      <top style="thin">
        <color theme="0"/>
      </top>
      <bottom/>
      <diagonal/>
    </border>
    <border>
      <left/>
      <right/>
      <top style="thin">
        <color theme="0"/>
      </top>
      <bottom style="thin">
        <color theme="0"/>
      </bottom>
      <diagonal/>
    </border>
    <border>
      <left style="dotted">
        <color theme="0" tint="-0.34998626667073579"/>
      </left>
      <right/>
      <top style="thin">
        <color theme="0"/>
      </top>
      <bottom style="thin">
        <color theme="0"/>
      </bottom>
      <diagonal/>
    </border>
    <border>
      <left/>
      <right/>
      <top/>
      <bottom style="thin">
        <color theme="0"/>
      </bottom>
      <diagonal/>
    </border>
    <border>
      <left style="dotted">
        <color theme="0" tint="-0.34998626667073579"/>
      </left>
      <right style="dotted">
        <color theme="0" tint="-0.34998626667073579"/>
      </right>
      <top/>
      <bottom style="medium">
        <color theme="4" tint="0.39994506668294322"/>
      </bottom>
      <diagonal/>
    </border>
    <border>
      <left style="dotted">
        <color theme="1" tint="0.34998626667073579"/>
      </left>
      <right style="dotted">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dotted">
        <color theme="1" tint="0.34998626667073579"/>
      </left>
      <right style="dotted">
        <color theme="1" tint="0.34998626667073579"/>
      </right>
      <top/>
      <bottom style="medium">
        <color theme="4" tint="-0.24994659260841701"/>
      </bottom>
      <diagonal/>
    </border>
    <border>
      <left style="dotted">
        <color theme="1" tint="0.34998626667073579"/>
      </left>
      <right style="dotted">
        <color theme="1" tint="0.34998626667073579"/>
      </right>
      <top/>
      <bottom style="thick">
        <color theme="4"/>
      </bottom>
      <diagonal/>
    </border>
    <border>
      <left/>
      <right style="dotted">
        <color theme="1" tint="0.34998626667073579"/>
      </right>
      <top/>
      <bottom style="medium">
        <color theme="4" tint="-0.24994659260841701"/>
      </bottom>
      <diagonal/>
    </border>
    <border>
      <left/>
      <right/>
      <top style="medium">
        <color theme="4" tint="-0.24994659260841701"/>
      </top>
      <bottom/>
      <diagonal/>
    </border>
    <border>
      <left style="dotted">
        <color theme="1" tint="0.34998626667073579"/>
      </left>
      <right/>
      <top/>
      <bottom/>
      <diagonal/>
    </border>
    <border>
      <left/>
      <right/>
      <top style="double">
        <color theme="1" tint="0.14996795556505021"/>
      </top>
      <bottom/>
      <diagonal/>
    </border>
  </borders>
  <cellStyleXfs count="14">
    <xf numFmtId="0" fontId="0" fillId="0" borderId="0">
      <alignment vertical="center" wrapText="1"/>
    </xf>
    <xf numFmtId="0" fontId="5"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0" fontId="3" fillId="3" borderId="7" applyFont="0" applyAlignment="0">
      <alignment vertical="center"/>
    </xf>
    <xf numFmtId="167" fontId="8" fillId="0" borderId="8">
      <alignment horizontal="right" vertical="center" wrapText="1" indent="1"/>
    </xf>
    <xf numFmtId="169" fontId="14" fillId="0" borderId="0" applyFill="0" applyBorder="0" applyAlignment="0" applyProtection="0"/>
    <xf numFmtId="165" fontId="14" fillId="0" borderId="0" applyFill="0" applyBorder="0" applyAlignment="0" applyProtection="0"/>
    <xf numFmtId="166" fontId="14" fillId="0" borderId="0" applyFill="0" applyBorder="0" applyAlignment="0" applyProtection="0"/>
    <xf numFmtId="164" fontId="14" fillId="0" borderId="0" applyFill="0" applyBorder="0" applyAlignment="0" applyProtection="0"/>
    <xf numFmtId="9" fontId="14" fillId="0" borderId="0" applyFill="0" applyBorder="0" applyAlignment="0" applyProtection="0"/>
    <xf numFmtId="0" fontId="14" fillId="4" borderId="9" applyNumberFormat="0" applyAlignment="0" applyProtection="0"/>
    <xf numFmtId="0" fontId="16" fillId="0" borderId="0" applyNumberFormat="0" applyFill="0" applyBorder="0" applyAlignment="0" applyProtection="0"/>
  </cellStyleXfs>
  <cellXfs count="62">
    <xf numFmtId="0" fontId="0" fillId="0" borderId="0" xfId="0">
      <alignment vertical="center" wrapText="1"/>
    </xf>
    <xf numFmtId="0" fontId="0" fillId="0" borderId="0" xfId="0" applyFill="1" applyBorder="1">
      <alignment vertical="center" wrapText="1"/>
    </xf>
    <xf numFmtId="0" fontId="9" fillId="0" borderId="0" xfId="2" applyAlignment="1">
      <alignment horizontal="left"/>
    </xf>
    <xf numFmtId="0" fontId="0" fillId="0" borderId="0" xfId="0" applyFont="1" applyFill="1" applyBorder="1" applyAlignment="1">
      <alignment horizontal="left" vertical="center" indent="1"/>
    </xf>
    <xf numFmtId="0" fontId="0" fillId="0" borderId="0" xfId="0" applyAlignment="1"/>
    <xf numFmtId="0" fontId="0" fillId="0" borderId="0" xfId="0" applyAlignment="1">
      <alignment vertical="center"/>
    </xf>
    <xf numFmtId="0" fontId="0" fillId="2" borderId="0" xfId="0" applyFill="1">
      <alignment vertical="center" wrapText="1"/>
    </xf>
    <xf numFmtId="0" fontId="0" fillId="2" borderId="2" xfId="0" applyFill="1" applyBorder="1">
      <alignment vertical="center" wrapText="1"/>
    </xf>
    <xf numFmtId="0" fontId="0" fillId="2" borderId="4" xfId="0" applyFill="1" applyBorder="1">
      <alignment vertical="center" wrapText="1"/>
    </xf>
    <xf numFmtId="0" fontId="0" fillId="2" borderId="3" xfId="0" applyFill="1" applyBorder="1">
      <alignment vertical="center" wrapText="1"/>
    </xf>
    <xf numFmtId="167" fontId="8" fillId="0" borderId="8" xfId="6">
      <alignment horizontal="right" vertical="center" wrapText="1" indent="1"/>
    </xf>
    <xf numFmtId="0" fontId="12" fillId="0" borderId="0" xfId="2" applyFont="1"/>
    <xf numFmtId="0" fontId="0" fillId="2" borderId="6" xfId="0" applyNumberFormat="1" applyFill="1" applyBorder="1">
      <alignment vertical="center" wrapText="1"/>
    </xf>
    <xf numFmtId="0" fontId="0" fillId="2" borderId="4" xfId="0" applyNumberFormat="1" applyFill="1" applyBorder="1">
      <alignment vertical="center" wrapText="1"/>
    </xf>
    <xf numFmtId="0" fontId="0" fillId="2" borderId="4" xfId="0" applyNumberFormat="1" applyFill="1" applyBorder="1" applyAlignment="1">
      <alignment vertical="center"/>
    </xf>
    <xf numFmtId="0" fontId="0" fillId="2" borderId="4" xfId="0" applyNumberFormat="1" applyFont="1" applyFill="1" applyBorder="1" applyAlignment="1">
      <alignment vertical="center"/>
    </xf>
    <xf numFmtId="0" fontId="0" fillId="2" borderId="0" xfId="0" applyNumberFormat="1" applyFill="1">
      <alignment vertical="center" wrapText="1"/>
    </xf>
    <xf numFmtId="0" fontId="0" fillId="0" borderId="0" xfId="0" applyNumberFormat="1">
      <alignment vertical="center" wrapText="1"/>
    </xf>
    <xf numFmtId="0" fontId="13" fillId="2" borderId="4" xfId="0" applyNumberFormat="1" applyFont="1" applyFill="1" applyBorder="1">
      <alignment vertical="center" wrapText="1"/>
    </xf>
    <xf numFmtId="14" fontId="17" fillId="0" borderId="0" xfId="0" applyNumberFormat="1" applyFont="1" applyBorder="1" applyAlignment="1">
      <alignment horizontal="left" vertical="center" indent="1"/>
    </xf>
    <xf numFmtId="0" fontId="0" fillId="0" borderId="0" xfId="0" applyFont="1">
      <alignment vertical="center" wrapText="1"/>
    </xf>
    <xf numFmtId="0" fontId="0" fillId="0" borderId="0" xfId="0" applyFont="1" applyFill="1" applyBorder="1">
      <alignment vertical="center" wrapText="1"/>
    </xf>
    <xf numFmtId="0" fontId="17" fillId="2" borderId="4" xfId="0" applyNumberFormat="1" applyFont="1" applyFill="1" applyBorder="1" applyAlignment="1">
      <alignment horizontal="right" wrapText="1" indent="1"/>
    </xf>
    <xf numFmtId="168" fontId="17" fillId="0" borderId="11" xfId="0" applyNumberFormat="1" applyFont="1" applyFill="1" applyBorder="1" applyAlignment="1">
      <alignment horizontal="right" wrapText="1" indent="1"/>
    </xf>
    <xf numFmtId="0" fontId="7" fillId="2" borderId="5" xfId="0" applyNumberFormat="1" applyFont="1" applyFill="1" applyBorder="1" applyAlignment="1">
      <alignment horizontal="right" vertical="center" wrapText="1" indent="1"/>
    </xf>
    <xf numFmtId="0" fontId="15" fillId="2" borderId="4" xfId="7" applyNumberFormat="1" applyFont="1" applyFill="1" applyBorder="1" applyAlignment="1">
      <alignment horizontal="right"/>
    </xf>
    <xf numFmtId="0" fontId="2" fillId="0" borderId="10" xfId="0" applyFont="1" applyFill="1" applyBorder="1">
      <alignment vertical="center" wrapText="1"/>
    </xf>
    <xf numFmtId="0" fontId="18" fillId="0" borderId="0" xfId="0" applyFont="1" applyFill="1" applyBorder="1" applyAlignment="1">
      <alignment horizontal="left" vertical="center" indent="1"/>
    </xf>
    <xf numFmtId="0" fontId="2" fillId="0" borderId="10" xfId="0" applyFont="1" applyFill="1" applyBorder="1" applyAlignment="1"/>
    <xf numFmtId="0" fontId="3" fillId="2" borderId="4" xfId="0" applyNumberFormat="1" applyFont="1" applyFill="1" applyBorder="1" applyAlignment="1">
      <alignment vertical="center"/>
    </xf>
    <xf numFmtId="0" fontId="0" fillId="0" borderId="10" xfId="0" applyBorder="1">
      <alignment vertical="center" wrapText="1"/>
    </xf>
    <xf numFmtId="0" fontId="9" fillId="0" borderId="0" xfId="2" applyAlignment="1"/>
    <xf numFmtId="0" fontId="0" fillId="0" borderId="0" xfId="0" applyAlignment="1">
      <alignment wrapText="1"/>
    </xf>
    <xf numFmtId="0" fontId="0" fillId="2" borderId="4" xfId="0" applyNumberFormat="1" applyFill="1" applyBorder="1" applyAlignment="1">
      <alignment wrapText="1"/>
    </xf>
    <xf numFmtId="0" fontId="17" fillId="0" borderId="0" xfId="0" applyNumberFormat="1" applyFont="1" applyBorder="1" applyAlignment="1">
      <alignment horizontal="left" vertical="center" indent="1"/>
    </xf>
    <xf numFmtId="0" fontId="17" fillId="0" borderId="0" xfId="0" applyNumberFormat="1" applyFont="1" applyFill="1" applyBorder="1" applyAlignment="1">
      <alignment horizontal="right" wrapText="1" indent="1"/>
    </xf>
    <xf numFmtId="0" fontId="0" fillId="0" borderId="0" xfId="0" applyNumberFormat="1" applyFont="1" applyFill="1" applyBorder="1">
      <alignment vertical="center" wrapText="1"/>
    </xf>
    <xf numFmtId="0" fontId="0" fillId="0" borderId="0" xfId="0" applyNumberFormat="1" applyFont="1" applyFill="1" applyBorder="1" applyAlignment="1">
      <alignment vertical="center"/>
    </xf>
    <xf numFmtId="0" fontId="0" fillId="0" borderId="0" xfId="0" applyNumberFormat="1" applyFont="1" applyFill="1" applyBorder="1" applyAlignment="1"/>
    <xf numFmtId="0" fontId="2" fillId="0" borderId="10" xfId="0" applyNumberFormat="1" applyFont="1" applyFill="1" applyBorder="1" applyAlignment="1"/>
    <xf numFmtId="0" fontId="9" fillId="3" borderId="12" xfId="2" applyNumberFormat="1" applyFill="1" applyBorder="1" applyAlignment="1">
      <alignment horizontal="left" vertical="center"/>
    </xf>
    <xf numFmtId="0" fontId="13" fillId="0" borderId="4" xfId="0" applyNumberFormat="1" applyFont="1" applyFill="1" applyBorder="1">
      <alignment vertical="center" wrapText="1"/>
    </xf>
    <xf numFmtId="0" fontId="9" fillId="0" borderId="12" xfId="2" applyNumberFormat="1" applyFont="1" applyFill="1" applyBorder="1" applyAlignment="1">
      <alignment horizontal="left" vertical="center"/>
    </xf>
    <xf numFmtId="0" fontId="18" fillId="0" borderId="0" xfId="0" applyNumberFormat="1" applyFont="1" applyAlignment="1">
      <alignment horizontal="left" vertical="center" indent="1"/>
    </xf>
    <xf numFmtId="0" fontId="1" fillId="0" borderId="0" xfId="0" applyNumberFormat="1" applyFont="1" applyAlignment="1">
      <alignment horizontal="left" vertical="center" indent="1"/>
    </xf>
    <xf numFmtId="0" fontId="0" fillId="0" borderId="13" xfId="0" applyBorder="1" applyAlignment="1">
      <alignment horizontal="center"/>
    </xf>
    <xf numFmtId="169" fontId="18" fillId="0" borderId="10" xfId="7" applyNumberFormat="1" applyFont="1" applyFill="1" applyBorder="1" applyAlignment="1">
      <alignment horizontal="right" vertical="center"/>
    </xf>
    <xf numFmtId="0" fontId="17" fillId="0" borderId="8" xfId="0" applyNumberFormat="1" applyFont="1" applyFill="1" applyBorder="1" applyAlignment="1">
      <alignment horizontal="right" wrapText="1" indent="1"/>
    </xf>
    <xf numFmtId="0" fontId="17" fillId="0" borderId="11" xfId="0" applyNumberFormat="1" applyFont="1" applyFill="1" applyBorder="1" applyAlignment="1">
      <alignment horizontal="right" wrapText="1" indent="1"/>
    </xf>
    <xf numFmtId="0" fontId="4" fillId="0" borderId="8" xfId="0" applyNumberFormat="1" applyFont="1" applyFill="1" applyBorder="1" applyAlignment="1">
      <alignment horizontal="right" vertical="center" wrapText="1" indent="1"/>
    </xf>
    <xf numFmtId="169" fontId="18" fillId="0" borderId="0" xfId="0" applyNumberFormat="1" applyFont="1" applyAlignment="1">
      <alignment horizontal="right" vertical="center"/>
    </xf>
    <xf numFmtId="169" fontId="0" fillId="0" borderId="0" xfId="0" applyNumberFormat="1">
      <alignment vertical="center" wrapText="1"/>
    </xf>
    <xf numFmtId="169" fontId="18" fillId="0" borderId="0" xfId="0" applyNumberFormat="1" applyFont="1">
      <alignment vertical="center" wrapText="1"/>
    </xf>
    <xf numFmtId="169" fontId="17" fillId="3" borderId="10" xfId="5" applyNumberFormat="1" applyFont="1" applyBorder="1" applyAlignment="1">
      <alignment vertical="center"/>
    </xf>
    <xf numFmtId="169" fontId="18" fillId="0" borderId="0" xfId="0" applyNumberFormat="1" applyFont="1" applyFill="1" applyBorder="1" applyAlignment="1">
      <alignment horizontal="right" vertical="center"/>
    </xf>
    <xf numFmtId="169" fontId="0" fillId="0" borderId="0" xfId="0" applyNumberFormat="1" applyFont="1" applyFill="1" applyBorder="1" applyAlignment="1">
      <alignment vertical="center"/>
    </xf>
    <xf numFmtId="169" fontId="18" fillId="0" borderId="0" xfId="0" applyNumberFormat="1" applyFont="1" applyFill="1" applyBorder="1">
      <alignment vertical="center" wrapText="1"/>
    </xf>
    <xf numFmtId="169" fontId="15" fillId="0" borderId="0" xfId="0" applyNumberFormat="1" applyFont="1" applyFill="1" applyBorder="1" applyAlignment="1">
      <alignment horizontal="right" vertical="center"/>
    </xf>
    <xf numFmtId="0" fontId="5" fillId="0" borderId="1" xfId="1" applyBorder="1"/>
    <xf numFmtId="0" fontId="0" fillId="0" borderId="13" xfId="0" applyBorder="1" applyAlignment="1">
      <alignment horizontal="center" wrapText="1"/>
    </xf>
    <xf numFmtId="0" fontId="0" fillId="0" borderId="14" xfId="0" applyFill="1" applyBorder="1" applyAlignment="1">
      <alignment horizontal="center" vertical="center" wrapText="1"/>
    </xf>
    <xf numFmtId="0" fontId="0" fillId="0" borderId="15" xfId="0" applyBorder="1" applyAlignment="1">
      <alignment horizontal="center" vertical="center" wrapText="1"/>
    </xf>
  </cellXfs>
  <cellStyles count="14">
    <cellStyle name="Milliers" xfId="7" builtinId="3" customBuiltin="1"/>
    <cellStyle name="Milliers [0]" xfId="8" builtinId="6" customBuiltin="1"/>
    <cellStyle name="Mois" xfId="6" xr:uid="{00000000-0005-0000-0000-000008000000}"/>
    <cellStyle name="Monétaire" xfId="9" builtinId="4" customBuiltin="1"/>
    <cellStyle name="Monétaire [0]" xfId="10" builtinId="7" customBuiltin="1"/>
    <cellStyle name="Normal" xfId="0" builtinId="0" customBuiltin="1"/>
    <cellStyle name="Note" xfId="12" builtinId="10" customBuiltin="1"/>
    <cellStyle name="Pourcentage" xfId="11" builtinId="5" customBuiltin="1"/>
    <cellStyle name="Texte explicatif" xfId="13" builtinId="53" customBuiltin="1"/>
    <cellStyle name="Titre" xfId="1" builtinId="15" customBuiltin="1"/>
    <cellStyle name="Titre 1" xfId="2" builtinId="16" customBuiltin="1"/>
    <cellStyle name="Titre 2" xfId="3" builtinId="17" customBuiltin="1"/>
    <cellStyle name="Titre 3" xfId="4" builtinId="18" customBuiltin="1"/>
    <cellStyle name="Total" xfId="5" xr:uid="{00000000-0005-0000-0000-00000D000000}"/>
  </cellStyles>
  <dxfs count="119">
    <dxf>
      <font>
        <b val="0"/>
        <i val="0"/>
        <strike val="0"/>
        <condense val="0"/>
        <extend val="0"/>
        <outline val="0"/>
        <shadow val="0"/>
        <u val="none"/>
        <vertAlign val="baseline"/>
        <sz val="10"/>
        <color theme="1" tint="0.14996795556505021"/>
        <name val="Calibri"/>
        <scheme val="minor"/>
      </font>
      <numFmt numFmtId="0" formatCode="General"/>
      <fill>
        <patternFill patternType="none">
          <fgColor indexed="64"/>
          <bgColor indexed="65"/>
        </patternFill>
      </fill>
      <alignment horizontal="general" vertical="bottom" textRotation="0" wrapText="0" indent="0" justifyLastLine="0" shrinkToFit="0" readingOrder="0"/>
    </dxf>
    <dxf>
      <numFmt numFmtId="0" formatCode="General"/>
    </dxf>
    <dxf>
      <font>
        <strike val="0"/>
        <outline val="0"/>
        <shadow val="0"/>
        <u val="none"/>
        <vertAlign val="baseline"/>
        <sz val="11"/>
        <name val="Calibri"/>
        <scheme val="minor"/>
      </font>
      <numFmt numFmtId="169" formatCode="#,##0_ ;[Red]\-#,##0\ "/>
    </dxf>
    <dxf>
      <font>
        <strike val="0"/>
        <outline val="0"/>
        <shadow val="0"/>
        <u val="none"/>
        <vertAlign val="baseline"/>
        <sz val="11"/>
        <color theme="1" tint="0.34998626667073579"/>
        <name val="Calibri"/>
        <scheme val="minor"/>
      </font>
      <numFmt numFmtId="169" formatCode="#,##0_ ;[Red]\-#,##0\ "/>
    </dxf>
    <dxf>
      <font>
        <b val="0"/>
        <i val="0"/>
        <strike val="0"/>
        <condense val="0"/>
        <extend val="0"/>
        <outline val="0"/>
        <shadow val="0"/>
        <u val="none"/>
        <vertAlign val="baseline"/>
        <sz val="10"/>
        <color theme="1" tint="0.499984740745262"/>
        <name val="Calibri"/>
        <scheme val="minor"/>
      </font>
      <numFmt numFmtId="0" formatCode="General"/>
      <fill>
        <patternFill patternType="none">
          <fgColor indexed="64"/>
          <bgColor auto="1"/>
        </patternFill>
      </fill>
      <border diagonalUp="0" diagonalDown="0" outline="0">
        <left/>
        <right/>
        <top style="thin">
          <color theme="0"/>
        </top>
        <bottom style="thin">
          <color theme="0"/>
        </bottom>
      </border>
    </dxf>
    <dxf>
      <font>
        <strike val="0"/>
        <outline val="0"/>
        <shadow val="0"/>
        <u val="none"/>
        <vertAlign val="baseline"/>
        <sz val="11"/>
        <name val="Calibri"/>
        <scheme val="minor"/>
      </font>
      <numFmt numFmtId="169" formatCode="#,##0_ ;[Red]\-#,##0\ "/>
    </dxf>
    <dxf>
      <font>
        <strike val="0"/>
        <outline val="0"/>
        <shadow val="0"/>
        <u val="none"/>
        <vertAlign val="baseline"/>
        <sz val="11"/>
        <color theme="1" tint="0.499984740745262"/>
        <name val="Calibri"/>
        <scheme val="minor"/>
      </font>
      <numFmt numFmtId="169" formatCode="#,##0_ ;[Red]\-#,##0\ "/>
      <alignment horizontal="right" vertical="center" textRotation="0" wrapText="0" indent="0" justifyLastLine="0" shrinkToFit="0" readingOrder="0"/>
    </dxf>
    <dxf>
      <font>
        <strike val="0"/>
        <outline val="0"/>
        <shadow val="0"/>
        <u val="none"/>
        <vertAlign val="baseline"/>
        <sz val="11"/>
        <name val="Calibri"/>
        <scheme val="minor"/>
      </font>
      <numFmt numFmtId="169" formatCode="#,##0_ ;[Red]\-#,##0\ "/>
    </dxf>
    <dxf>
      <font>
        <strike val="0"/>
        <outline val="0"/>
        <shadow val="0"/>
        <u val="none"/>
        <vertAlign val="baseline"/>
        <sz val="11"/>
        <color theme="1" tint="0.499984740745262"/>
        <name val="Calibri"/>
        <scheme val="minor"/>
      </font>
      <numFmt numFmtId="169" formatCode="#,##0_ ;[Red]\-#,##0\ "/>
      <alignment horizontal="right" vertical="center" textRotation="0" wrapText="0" indent="0" justifyLastLine="0" shrinkToFit="0" readingOrder="0"/>
    </dxf>
    <dxf>
      <font>
        <strike val="0"/>
        <outline val="0"/>
        <shadow val="0"/>
        <u val="none"/>
        <vertAlign val="baseline"/>
        <sz val="11"/>
        <name val="Calibri"/>
        <scheme val="minor"/>
      </font>
      <numFmt numFmtId="169" formatCode="#,##0_ ;[Red]\-#,##0\ "/>
    </dxf>
    <dxf>
      <font>
        <strike val="0"/>
        <outline val="0"/>
        <shadow val="0"/>
        <u val="none"/>
        <vertAlign val="baseline"/>
        <sz val="11"/>
        <color theme="1" tint="0.499984740745262"/>
        <name val="Calibri"/>
        <scheme val="minor"/>
      </font>
      <numFmt numFmtId="169" formatCode="#,##0_ ;[Red]\-#,##0\ "/>
      <alignment horizontal="right" vertical="center" textRotation="0" wrapText="0" indent="0" justifyLastLine="0" shrinkToFit="0" readingOrder="0"/>
    </dxf>
    <dxf>
      <font>
        <strike val="0"/>
        <outline val="0"/>
        <shadow val="0"/>
        <u val="none"/>
        <vertAlign val="baseline"/>
        <sz val="11"/>
        <name val="Calibri"/>
        <scheme val="minor"/>
      </font>
      <numFmt numFmtId="169" formatCode="#,##0_ ;[Red]\-#,##0\ "/>
    </dxf>
    <dxf>
      <font>
        <strike val="0"/>
        <outline val="0"/>
        <shadow val="0"/>
        <u val="none"/>
        <vertAlign val="baseline"/>
        <sz val="11"/>
        <color theme="1" tint="0.499984740745262"/>
        <name val="Calibri"/>
        <scheme val="minor"/>
      </font>
      <numFmt numFmtId="169" formatCode="#,##0_ ;[Red]\-#,##0\ "/>
      <alignment horizontal="right" vertical="center" textRotation="0" wrapText="0" indent="0" justifyLastLine="0" shrinkToFit="0" readingOrder="0"/>
    </dxf>
    <dxf>
      <font>
        <strike val="0"/>
        <outline val="0"/>
        <shadow val="0"/>
        <u val="none"/>
        <vertAlign val="baseline"/>
        <sz val="11"/>
        <name val="Calibri"/>
        <scheme val="minor"/>
      </font>
      <numFmt numFmtId="169" formatCode="#,##0_ ;[Red]\-#,##0\ "/>
    </dxf>
    <dxf>
      <font>
        <strike val="0"/>
        <outline val="0"/>
        <shadow val="0"/>
        <u val="none"/>
        <vertAlign val="baseline"/>
        <sz val="11"/>
        <color theme="1" tint="0.499984740745262"/>
        <name val="Calibri"/>
        <scheme val="minor"/>
      </font>
      <numFmt numFmtId="169" formatCode="#,##0_ ;[Red]\-#,##0\ "/>
      <alignment horizontal="right" vertical="center" textRotation="0" wrapText="0" indent="0" justifyLastLine="0" shrinkToFit="0" readingOrder="0"/>
    </dxf>
    <dxf>
      <font>
        <strike val="0"/>
        <outline val="0"/>
        <shadow val="0"/>
        <u val="none"/>
        <vertAlign val="baseline"/>
        <sz val="11"/>
        <name val="Calibri"/>
        <scheme val="minor"/>
      </font>
      <numFmt numFmtId="169" formatCode="#,##0_ ;[Red]\-#,##0\ "/>
    </dxf>
    <dxf>
      <font>
        <strike val="0"/>
        <outline val="0"/>
        <shadow val="0"/>
        <u val="none"/>
        <vertAlign val="baseline"/>
        <sz val="11"/>
        <color theme="1" tint="0.499984740745262"/>
        <name val="Calibri"/>
        <scheme val="minor"/>
      </font>
      <numFmt numFmtId="169" formatCode="#,##0_ ;[Red]\-#,##0\ "/>
      <alignment horizontal="right" vertical="center" textRotation="0" wrapText="0" indent="0" justifyLastLine="0" shrinkToFit="0" readingOrder="0"/>
    </dxf>
    <dxf>
      <font>
        <strike val="0"/>
        <outline val="0"/>
        <shadow val="0"/>
        <u val="none"/>
        <vertAlign val="baseline"/>
        <sz val="11"/>
        <name val="Calibri"/>
        <scheme val="minor"/>
      </font>
      <numFmt numFmtId="169" formatCode="#,##0_ ;[Red]\-#,##0\ "/>
    </dxf>
    <dxf>
      <font>
        <strike val="0"/>
        <outline val="0"/>
        <shadow val="0"/>
        <u val="none"/>
        <vertAlign val="baseline"/>
        <sz val="11"/>
        <color theme="1" tint="0.499984740745262"/>
        <name val="Calibri"/>
        <scheme val="minor"/>
      </font>
      <numFmt numFmtId="169" formatCode="#,##0_ ;[Red]\-#,##0\ "/>
      <alignment horizontal="right" vertical="center" textRotation="0" wrapText="0" indent="0" justifyLastLine="0" shrinkToFit="0" readingOrder="0"/>
    </dxf>
    <dxf>
      <font>
        <strike val="0"/>
        <outline val="0"/>
        <shadow val="0"/>
        <u val="none"/>
        <vertAlign val="baseline"/>
        <sz val="11"/>
        <name val="Calibri"/>
        <scheme val="minor"/>
      </font>
      <numFmt numFmtId="169" formatCode="#,##0_ ;[Red]\-#,##0\ "/>
    </dxf>
    <dxf>
      <font>
        <strike val="0"/>
        <outline val="0"/>
        <shadow val="0"/>
        <u val="none"/>
        <vertAlign val="baseline"/>
        <sz val="11"/>
        <color theme="1" tint="0.499984740745262"/>
        <name val="Calibri"/>
        <scheme val="minor"/>
      </font>
      <numFmt numFmtId="169" formatCode="#,##0_ ;[Red]\-#,##0\ "/>
      <alignment horizontal="right" vertical="center" textRotation="0" wrapText="0" indent="0" justifyLastLine="0" shrinkToFit="0" readingOrder="0"/>
    </dxf>
    <dxf>
      <font>
        <strike val="0"/>
        <outline val="0"/>
        <shadow val="0"/>
        <u val="none"/>
        <vertAlign val="baseline"/>
        <sz val="11"/>
        <name val="Calibri"/>
        <scheme val="minor"/>
      </font>
      <numFmt numFmtId="169" formatCode="#,##0_ ;[Red]\-#,##0\ "/>
    </dxf>
    <dxf>
      <font>
        <strike val="0"/>
        <outline val="0"/>
        <shadow val="0"/>
        <u val="none"/>
        <vertAlign val="baseline"/>
        <sz val="11"/>
        <color theme="1" tint="0.499984740745262"/>
        <name val="Calibri"/>
        <scheme val="minor"/>
      </font>
      <numFmt numFmtId="169" formatCode="#,##0_ ;[Red]\-#,##0\ "/>
      <alignment horizontal="right" vertical="center" textRotation="0" wrapText="0" indent="0" justifyLastLine="0" shrinkToFit="0" readingOrder="0"/>
    </dxf>
    <dxf>
      <font>
        <strike val="0"/>
        <outline val="0"/>
        <shadow val="0"/>
        <u val="none"/>
        <vertAlign val="baseline"/>
        <sz val="11"/>
        <name val="Calibri"/>
        <scheme val="minor"/>
      </font>
      <numFmt numFmtId="169" formatCode="#,##0_ ;[Red]\-#,##0\ "/>
    </dxf>
    <dxf>
      <font>
        <strike val="0"/>
        <outline val="0"/>
        <shadow val="0"/>
        <u val="none"/>
        <vertAlign val="baseline"/>
        <sz val="11"/>
        <color theme="1" tint="0.499984740745262"/>
        <name val="Calibri"/>
        <scheme val="minor"/>
      </font>
      <numFmt numFmtId="169" formatCode="#,##0_ ;[Red]\-#,##0\ "/>
      <alignment horizontal="right" vertical="center" textRotation="0" wrapText="0" indent="0" justifyLastLine="0" shrinkToFit="0" readingOrder="0"/>
    </dxf>
    <dxf>
      <font>
        <strike val="0"/>
        <outline val="0"/>
        <shadow val="0"/>
        <u val="none"/>
        <vertAlign val="baseline"/>
        <sz val="11"/>
        <name val="Calibri"/>
        <scheme val="minor"/>
      </font>
      <numFmt numFmtId="169" formatCode="#,##0_ ;[Red]\-#,##0\ "/>
    </dxf>
    <dxf>
      <font>
        <strike val="0"/>
        <outline val="0"/>
        <shadow val="0"/>
        <u val="none"/>
        <vertAlign val="baseline"/>
        <sz val="11"/>
        <color theme="1" tint="0.499984740745262"/>
        <name val="Calibri"/>
        <scheme val="minor"/>
      </font>
      <numFmt numFmtId="169" formatCode="#,##0_ ;[Red]\-#,##0\ "/>
      <alignment horizontal="right" vertical="center" textRotation="0" wrapText="0" indent="0" justifyLastLine="0" shrinkToFit="0" readingOrder="0"/>
    </dxf>
    <dxf>
      <font>
        <strike val="0"/>
        <outline val="0"/>
        <shadow val="0"/>
        <u val="none"/>
        <vertAlign val="baseline"/>
        <sz val="11"/>
        <name val="Calibri"/>
        <scheme val="minor"/>
      </font>
      <numFmt numFmtId="169" formatCode="#,##0_ ;[Red]\-#,##0\ "/>
    </dxf>
    <dxf>
      <font>
        <strike val="0"/>
        <outline val="0"/>
        <shadow val="0"/>
        <u val="none"/>
        <vertAlign val="baseline"/>
        <sz val="11"/>
        <color theme="1" tint="0.499984740745262"/>
        <name val="Calibri"/>
        <scheme val="minor"/>
      </font>
      <numFmt numFmtId="169" formatCode="#,##0_ ;[Red]\-#,##0\ "/>
      <alignment horizontal="right" vertical="center" textRotation="0" wrapText="0" indent="0" justifyLastLine="0" shrinkToFit="0" readingOrder="0"/>
    </dxf>
    <dxf>
      <font>
        <strike val="0"/>
        <outline val="0"/>
        <shadow val="0"/>
        <u val="none"/>
        <vertAlign val="baseline"/>
        <sz val="11"/>
        <name val="Calibri"/>
        <scheme val="minor"/>
      </font>
      <numFmt numFmtId="169" formatCode="#,##0_ ;[Red]\-#,##0\ "/>
    </dxf>
    <dxf>
      <font>
        <strike val="0"/>
        <outline val="0"/>
        <shadow val="0"/>
        <u val="none"/>
        <vertAlign val="baseline"/>
        <sz val="11"/>
        <color theme="1" tint="0.499984740745262"/>
        <name val="Calibri"/>
        <scheme val="minor"/>
      </font>
      <numFmt numFmtId="169" formatCode="#,##0_ ;[Red]\-#,##0\ "/>
      <alignment horizontal="right" vertical="center" textRotation="0" wrapText="0" indent="0" justifyLastLine="0" shrinkToFit="0" readingOrder="0"/>
    </dxf>
    <dxf>
      <fill>
        <patternFill patternType="solid">
          <fgColor indexed="64"/>
          <bgColor theme="0"/>
        </patternFill>
      </fill>
      <border diagonalUp="0" diagonalDown="0" outline="0">
        <left/>
        <right/>
        <top style="thin">
          <color theme="0"/>
        </top>
        <bottom style="thin">
          <color theme="0"/>
        </bottom>
      </border>
    </dxf>
    <dxf>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0"/>
        <color theme="1" tint="0.1499679555650502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sz val="11"/>
        <color theme="1" tint="0.34998626667073579"/>
        <name val="Calibri"/>
        <scheme val="minor"/>
      </font>
      <alignment horizontal="left" vertical="center" textRotation="0" wrapText="0" indent="1" justifyLastLine="0" shrinkToFit="0" readingOrder="0"/>
    </dxf>
    <dxf>
      <alignment horizontal="left" vertical="bottom" textRotation="0" wrapText="0" indent="1" justifyLastLine="0" shrinkToFit="0" readingOrder="0"/>
    </dxf>
    <dxf>
      <font>
        <b val="0"/>
        <i val="0"/>
        <strike val="0"/>
        <condense val="0"/>
        <extend val="0"/>
        <outline val="0"/>
        <shadow val="0"/>
        <u val="none"/>
        <vertAlign val="baseline"/>
        <sz val="10"/>
        <color theme="1" tint="0.14996795556505021"/>
        <name val="Calibri"/>
        <scheme val="minor"/>
      </font>
      <numFmt numFmtId="0" formatCode="General"/>
      <fill>
        <patternFill patternType="none">
          <fgColor indexed="64"/>
          <bgColor indexed="65"/>
        </patternFill>
      </fill>
      <alignment horizontal="general" vertical="center" textRotation="0" wrapText="0" indent="0" justifyLastLine="0" shrinkToFit="0" readingOrder="0"/>
    </dxf>
    <dxf>
      <numFmt numFmtId="0" formatCode="General"/>
    </dxf>
    <dxf>
      <numFmt numFmtId="169" formatCode="#,##0_ ;[Red]\-#,##0\ "/>
    </dxf>
    <dxf>
      <font>
        <strike val="0"/>
        <outline val="0"/>
        <shadow val="0"/>
        <u val="none"/>
        <vertAlign val="baseline"/>
        <sz val="11"/>
        <color theme="1" tint="0.34998626667073579"/>
        <name val="Calibri"/>
        <scheme val="minor"/>
      </font>
      <numFmt numFmtId="169" formatCode="#,##0_ ;[Red]\-#,##0\ "/>
    </dxf>
    <dxf>
      <font>
        <b val="0"/>
        <i val="0"/>
        <strike val="0"/>
        <condense val="0"/>
        <extend val="0"/>
        <outline val="0"/>
        <shadow val="0"/>
        <u val="none"/>
        <vertAlign val="baseline"/>
        <sz val="10"/>
        <color theme="1" tint="0.499984740745262"/>
        <name val="Calibri"/>
        <scheme val="minor"/>
      </font>
      <numFmt numFmtId="0" formatCode="General"/>
      <fill>
        <patternFill patternType="none">
          <fgColor indexed="64"/>
          <bgColor auto="1"/>
        </patternFill>
      </fill>
      <border diagonalUp="0" diagonalDown="0" outline="0">
        <left/>
        <right/>
        <top style="thin">
          <color theme="0"/>
        </top>
        <bottom style="thin">
          <color theme="0"/>
        </bottom>
      </border>
    </dxf>
    <dxf>
      <numFmt numFmtId="169" formatCode="#,##0_ ;[Red]\-#,##0\ "/>
    </dxf>
    <dxf>
      <numFmt numFmtId="169" formatCode="#,##0_ ;[Red]\-#,##0\ "/>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fill>
        <patternFill patternType="solid">
          <fgColor indexed="64"/>
          <bgColor theme="0"/>
        </patternFill>
      </fill>
      <border diagonalUp="0" diagonalDown="0" outline="0">
        <left/>
        <right/>
        <top style="thin">
          <color theme="0"/>
        </top>
        <bottom style="thin">
          <color theme="0"/>
        </bottom>
      </border>
    </dxf>
    <dxf>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0"/>
        <color theme="1" tint="0.14996795556505021"/>
        <name val="Calibri"/>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strike val="0"/>
        <outline val="0"/>
        <shadow val="0"/>
        <u val="none"/>
        <vertAlign val="baseline"/>
        <sz val="11"/>
        <color theme="1" tint="0.34998626667073579"/>
        <name val="Calibri"/>
        <scheme val="minor"/>
      </font>
      <alignment horizontal="left" vertical="center" textRotation="0" wrapText="0" indent="1" justifyLastLine="0" shrinkToFit="0" readingOrder="0"/>
    </dxf>
    <dxf>
      <alignment horizontal="left" vertical="bottom" textRotation="0" wrapText="0" indent="1"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dxf>
    <dxf>
      <font>
        <strike val="0"/>
        <outline val="0"/>
        <shadow val="0"/>
        <u val="none"/>
        <vertAlign val="baseline"/>
        <sz val="10"/>
        <color theme="1" tint="0.499984740745262"/>
        <name val="Calibri"/>
        <scheme val="minor"/>
      </font>
      <numFmt numFmtId="0" formatCode="General"/>
      <fill>
        <patternFill>
          <fgColor indexed="64"/>
          <bgColor theme="0"/>
        </patternFill>
      </fill>
      <border diagonalUp="0" diagonalDown="0" outline="0">
        <left/>
        <right/>
        <top style="thin">
          <color theme="0"/>
        </top>
        <bottom style="thin">
          <color theme="0"/>
        </bottom>
      </border>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numFmt numFmtId="169" formatCode="#,##0_ ;[Red]\-#,##0\ "/>
    </dxf>
    <dxf>
      <font>
        <strike val="0"/>
        <outline val="0"/>
        <shadow val="0"/>
        <u val="none"/>
        <vertAlign val="baseline"/>
        <sz val="11"/>
        <color theme="1" tint="0.34998626667073579"/>
        <name val="Calibri"/>
        <scheme val="minor"/>
      </font>
      <numFmt numFmtId="169" formatCode="#,##0_ ;[Red]\-#,##0\ "/>
      <alignment horizontal="right" vertical="center" textRotation="0" wrapText="0" indent="0" justifyLastLine="0" shrinkToFit="0" readingOrder="0"/>
    </dxf>
    <dxf>
      <fill>
        <patternFill patternType="solid">
          <fgColor indexed="64"/>
          <bgColor theme="0"/>
        </patternFill>
      </fill>
      <border diagonalUp="0" diagonalDown="0" outline="0">
        <left/>
        <right/>
        <top/>
        <bottom style="thick">
          <color theme="0"/>
        </bottom>
      </border>
    </dxf>
    <dxf>
      <fill>
        <patternFill patternType="solid">
          <fgColor indexed="64"/>
          <bgColor theme="0"/>
        </patternFill>
      </fill>
      <border diagonalUp="0" diagonalDown="0" outline="0">
        <left/>
        <right/>
        <top style="thin">
          <color theme="0"/>
        </top>
        <bottom style="thin">
          <color theme="0"/>
        </bottom>
      </border>
    </dxf>
    <dxf>
      <alignment horizontal="left" vertical="bottom" textRotation="0" wrapText="0" indent="1"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left" vertical="center" textRotation="0" wrapText="0" indent="1" justifyLastLine="0" shrinkToFit="0" readingOrder="0"/>
    </dxf>
    <dxf>
      <font>
        <strike val="0"/>
        <outline val="0"/>
        <shadow val="0"/>
        <u val="none"/>
        <vertAlign val="baseline"/>
        <sz val="11"/>
        <color theme="1" tint="0.34998626667073579"/>
        <name val="Calibri"/>
        <scheme val="minor"/>
      </font>
      <numFmt numFmtId="0" formatCode="General"/>
      <alignment horizontal="left" vertical="center" textRotation="0" wrapText="0" indent="1" justifyLastLine="0" shrinkToFit="0" readingOrder="0"/>
    </dxf>
    <dxf>
      <alignment horizontal="left" vertical="bottom" textRotation="0" wrapText="0" indent="1" justifyLastLine="0" shrinkToFit="0" readingOrder="0"/>
    </dxf>
    <dxf>
      <font>
        <color rgb="FFFF0000"/>
      </font>
    </dxf>
    <dxf>
      <font>
        <color rgb="FFFF0000"/>
      </font>
    </dxf>
    <dxf>
      <font>
        <color rgb="FFFF0000"/>
      </font>
    </dxf>
    <dxf>
      <fill>
        <patternFill patternType="none">
          <bgColor auto="1"/>
        </patternFill>
      </fill>
      <border>
        <vertical/>
        <horizontal/>
      </border>
    </dxf>
    <dxf>
      <font>
        <color theme="1" tint="0.14996795556505021"/>
      </font>
    </dxf>
    <dxf>
      <border diagonalUp="0" diagonalDown="0">
        <left style="dotted">
          <color theme="1" tint="0.34998626667073579"/>
        </left>
        <right style="dotted">
          <color theme="1" tint="0.34998626667073579"/>
        </right>
        <top style="thin">
          <color theme="1" tint="0.34998626667073579"/>
        </top>
        <bottom style="dotted">
          <color theme="1" tint="0.34998626667073579"/>
        </bottom>
        <vertical/>
        <horizontal/>
      </border>
    </dxf>
    <dxf>
      <font>
        <b val="0"/>
        <i val="0"/>
        <color theme="1" tint="0.34998626667073579"/>
      </font>
    </dxf>
    <dxf>
      <font>
        <b val="0"/>
        <i val="0"/>
        <color theme="1" tint="0.14996795556505021"/>
      </font>
      <fill>
        <patternFill patternType="solid">
          <bgColor theme="4" tint="0.79998168889431442"/>
        </patternFill>
      </fill>
      <border>
        <top/>
        <bottom style="medium">
          <color theme="4" tint="-0.24994659260841701"/>
        </bottom>
      </border>
    </dxf>
    <dxf>
      <font>
        <b val="0"/>
        <i val="0"/>
        <color theme="1" tint="0.14996795556505021"/>
      </font>
    </dxf>
    <dxf>
      <font>
        <color theme="1" tint="0.34998626667073579"/>
      </font>
      <border>
        <left/>
        <right style="thin">
          <color theme="1" tint="0.34998626667073579"/>
        </right>
        <top style="thin">
          <color theme="1" tint="0.34998626667073579"/>
        </top>
        <bottom style="thin">
          <color theme="1" tint="0.34998626667073579"/>
        </bottom>
        <vertical style="dashed">
          <color theme="1" tint="0.34998626667073579"/>
        </vertical>
        <horizontal style="thin">
          <color theme="1" tint="0.34998626667073579"/>
        </horizontal>
      </border>
    </dxf>
  </dxfs>
  <tableStyles count="1" defaultPivotStyle="PivotStyleLight16">
    <tableStyle name="Encaissements" pivot="0" count="7" xr9:uid="{00000000-0011-0000-FFFF-FFFF00000000}">
      <tableStyleElement type="wholeTable" dxfId="118"/>
      <tableStyleElement type="headerRow" dxfId="117"/>
      <tableStyleElement type="totalRow" dxfId="116"/>
      <tableStyleElement type="firstColumn" dxfId="115"/>
      <tableStyleElement type="lastColumn" dxfId="114"/>
      <tableStyleElement type="firstTotalCell" dxfId="113"/>
      <tableStyleElement type="lastTotalCell" dxfId="1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0000000}" name="Encaissements" displayName="Encaissements" ref="B8:S11" headerRowCount="0" totalsRowCount="1">
  <tableColumns count="18">
    <tableColumn id="1" xr3:uid="{00000000-0010-0000-0000-000001000000}" name="Articles" totalsRowLabel="Total" headerRowDxfId="108" dataDxfId="107" totalsRowDxfId="106"/>
    <tableColumn id="17" xr3:uid="{00000000-0010-0000-0000-000011000000}" name="Colonne2" headerRowDxfId="105" dataDxfId="104" totalsRowDxfId="103"/>
    <tableColumn id="2" xr3:uid="{00000000-0010-0000-0000-000002000000}" name="Période 0" totalsRowFunction="sum" dataDxfId="102" totalsRowDxfId="101"/>
    <tableColumn id="3" xr3:uid="{00000000-0010-0000-0000-000003000000}" name="Période 1" totalsRowFunction="sum" dataDxfId="100" totalsRowDxfId="99"/>
    <tableColumn id="4" xr3:uid="{00000000-0010-0000-0000-000004000000}" name="Période 2" totalsRowFunction="sum" dataDxfId="98" totalsRowDxfId="97"/>
    <tableColumn id="5" xr3:uid="{00000000-0010-0000-0000-000005000000}" name="Période 3" totalsRowFunction="sum" dataDxfId="96" totalsRowDxfId="95"/>
    <tableColumn id="6" xr3:uid="{00000000-0010-0000-0000-000006000000}" name="Période 4" totalsRowFunction="sum" dataDxfId="94" totalsRowDxfId="93"/>
    <tableColumn id="7" xr3:uid="{00000000-0010-0000-0000-000007000000}" name="Période 5" totalsRowFunction="sum" dataDxfId="92" totalsRowDxfId="91"/>
    <tableColumn id="8" xr3:uid="{00000000-0010-0000-0000-000008000000}" name="Période 6" totalsRowFunction="sum" dataDxfId="90" totalsRowDxfId="89"/>
    <tableColumn id="9" xr3:uid="{00000000-0010-0000-0000-000009000000}" name="Période 7" totalsRowFunction="sum" dataDxfId="88" totalsRowDxfId="87"/>
    <tableColumn id="10" xr3:uid="{00000000-0010-0000-0000-00000A000000}" name="Période 8" totalsRowFunction="sum" dataDxfId="86" totalsRowDxfId="85"/>
    <tableColumn id="11" xr3:uid="{00000000-0010-0000-0000-00000B000000}" name="Période 9" totalsRowFunction="sum" dataDxfId="84" totalsRowDxfId="83"/>
    <tableColumn id="12" xr3:uid="{00000000-0010-0000-0000-00000C000000}" name="Période 10" totalsRowFunction="sum" dataDxfId="82" totalsRowDxfId="81"/>
    <tableColumn id="13" xr3:uid="{00000000-0010-0000-0000-00000D000000}" name="Période 11" totalsRowFunction="sum" dataDxfId="80" totalsRowDxfId="79"/>
    <tableColumn id="14" xr3:uid="{00000000-0010-0000-0000-00000E000000}" name="Période 12" totalsRowFunction="sum" dataDxfId="78" totalsRowDxfId="77"/>
    <tableColumn id="18" xr3:uid="{00000000-0010-0000-0000-000012000000}" name="Colonne3" dataDxfId="76"/>
    <tableColumn id="15" xr3:uid="{00000000-0010-0000-0000-00000F000000}" name="Total" totalsRowFunction="sum" dataDxfId="75" totalsRowDxfId="74">
      <calculatedColumnFormula>SUM(Encaissements[[#This Row],[Période 0]:[Période 12]])</calculatedColumnFormula>
    </tableColumn>
    <tableColumn id="16" xr3:uid="{00000000-0010-0000-0000-000010000000}" name="Colonne1"/>
  </tableColumns>
  <tableStyleInfo name="Encaissements" showFirstColumn="1" showLastColumn="1" showRowStripes="0" showColumnStripes="0"/>
  <extLst>
    <ext xmlns:x14="http://schemas.microsoft.com/office/spreadsheetml/2009/9/main" uri="{504A1905-F514-4f6f-8877-14C23A59335A}">
      <x14:table altTextSummary="Encaissements pour 12 mois à compter du premier mois de l’exercice et total général calculé"/>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1000000}" name="Décaissements" displayName="Décaissements" ref="B6:S27" headerRowCount="0" totalsRowCount="1">
  <tableColumns count="18">
    <tableColumn id="1" xr3:uid="{00000000-0010-0000-0100-000001000000}" name="Articles" totalsRowLabel="Total" headerRowDxfId="73" dataDxfId="72" totalsRowDxfId="71"/>
    <tableColumn id="17" xr3:uid="{00000000-0010-0000-0100-000011000000}" name="Colonne2" headerRowDxfId="70" dataDxfId="69" totalsRowDxfId="68"/>
    <tableColumn id="2" xr3:uid="{00000000-0010-0000-0100-000002000000}" name="Période 0" totalsRowFunction="sum" dataDxfId="67" totalsRowDxfId="66"/>
    <tableColumn id="3" xr3:uid="{00000000-0010-0000-0100-000003000000}" name="Période 1" totalsRowFunction="sum" dataDxfId="65" totalsRowDxfId="64"/>
    <tableColumn id="4" xr3:uid="{00000000-0010-0000-0100-000004000000}" name="Période 2" totalsRowFunction="sum" dataDxfId="63" totalsRowDxfId="62"/>
    <tableColumn id="5" xr3:uid="{00000000-0010-0000-0100-000005000000}" name="Période 3" totalsRowFunction="sum" dataDxfId="61" totalsRowDxfId="60"/>
    <tableColumn id="6" xr3:uid="{00000000-0010-0000-0100-000006000000}" name="Période 4" totalsRowFunction="sum" dataDxfId="59" totalsRowDxfId="58"/>
    <tableColumn id="7" xr3:uid="{00000000-0010-0000-0100-000007000000}" name="Période 5" totalsRowFunction="sum" dataDxfId="57" totalsRowDxfId="56"/>
    <tableColumn id="8" xr3:uid="{00000000-0010-0000-0100-000008000000}" name="Période 6" totalsRowFunction="sum" dataDxfId="55" totalsRowDxfId="54"/>
    <tableColumn id="9" xr3:uid="{00000000-0010-0000-0100-000009000000}" name="Période 7" totalsRowFunction="sum" dataDxfId="53" totalsRowDxfId="52"/>
    <tableColumn id="10" xr3:uid="{00000000-0010-0000-0100-00000A000000}" name="Période 8" totalsRowFunction="sum" dataDxfId="51" totalsRowDxfId="50"/>
    <tableColumn id="11" xr3:uid="{00000000-0010-0000-0100-00000B000000}" name="Période 9" totalsRowFunction="sum" dataDxfId="49" totalsRowDxfId="48"/>
    <tableColumn id="12" xr3:uid="{00000000-0010-0000-0100-00000C000000}" name="Période 10" totalsRowFunction="sum" dataDxfId="47" totalsRowDxfId="46"/>
    <tableColumn id="13" xr3:uid="{00000000-0010-0000-0100-00000D000000}" name="Période 11" totalsRowFunction="sum" dataDxfId="45" totalsRowDxfId="44"/>
    <tableColumn id="14" xr3:uid="{00000000-0010-0000-0100-00000E000000}" name="Période 12" totalsRowFunction="sum" dataDxfId="43" totalsRowDxfId="42"/>
    <tableColumn id="18" xr3:uid="{00000000-0010-0000-0100-000012000000}" name="Colonne3" dataDxfId="41"/>
    <tableColumn id="15" xr3:uid="{00000000-0010-0000-0100-00000F000000}" name="Total" totalsRowFunction="sum" dataDxfId="40" totalsRowDxfId="39">
      <calculatedColumnFormula>SUM(Décaissements[[#This Row],[Période 0]:[Période 12]])</calculatedColumnFormula>
    </tableColumn>
    <tableColumn id="16" xr3:uid="{00000000-0010-0000-0100-000010000000}" name="Colonne1" dataDxfId="38" totalsRowDxfId="37"/>
  </tableColumns>
  <tableStyleInfo name="Encaissements" showFirstColumn="1" showLastColumn="1" showRowStripes="0" showColumnStripes="0"/>
  <extLst>
    <ext xmlns:x14="http://schemas.microsoft.com/office/spreadsheetml/2009/9/main" uri="{504A1905-F514-4f6f-8877-14C23A59335A}">
      <x14:table altTextSummary="Décaissements pour 12 mois à compter du premier mois de l’exercice et total général calculé"/>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2000000}" name="PaiementNuméraire" displayName="PaiementNuméraire" ref="B6:S11" headerRowCount="0" totalsRowCount="1">
  <tableColumns count="18">
    <tableColumn id="1" xr3:uid="{00000000-0010-0000-0200-000001000000}" name="Articles" totalsRowLabel="Total" headerRowDxfId="36" dataDxfId="35" totalsRowDxfId="34"/>
    <tableColumn id="17" xr3:uid="{00000000-0010-0000-0200-000011000000}" name="Colonne2" headerRowDxfId="33" dataDxfId="32" totalsRowDxfId="31"/>
    <tableColumn id="2" xr3:uid="{00000000-0010-0000-0200-000002000000}" name="Période 0" totalsRowFunction="sum" dataDxfId="30" totalsRowDxfId="29"/>
    <tableColumn id="3" xr3:uid="{00000000-0010-0000-0200-000003000000}" name="Période 1" totalsRowFunction="sum" dataDxfId="28" totalsRowDxfId="27"/>
    <tableColumn id="4" xr3:uid="{00000000-0010-0000-0200-000004000000}" name="Période 2" totalsRowFunction="sum" dataDxfId="26" totalsRowDxfId="25"/>
    <tableColumn id="5" xr3:uid="{00000000-0010-0000-0200-000005000000}" name="Période 3" totalsRowFunction="sum" dataDxfId="24" totalsRowDxfId="23"/>
    <tableColumn id="6" xr3:uid="{00000000-0010-0000-0200-000006000000}" name="Période 4" totalsRowFunction="sum" dataDxfId="22" totalsRowDxfId="21"/>
    <tableColumn id="7" xr3:uid="{00000000-0010-0000-0200-000007000000}" name="Période 5" totalsRowFunction="sum" dataDxfId="20" totalsRowDxfId="19"/>
    <tableColumn id="8" xr3:uid="{00000000-0010-0000-0200-000008000000}" name="Période 6" totalsRowFunction="sum" dataDxfId="18" totalsRowDxfId="17"/>
    <tableColumn id="9" xr3:uid="{00000000-0010-0000-0200-000009000000}" name="Période 7" totalsRowFunction="sum" dataDxfId="16" totalsRowDxfId="15"/>
    <tableColumn id="10" xr3:uid="{00000000-0010-0000-0200-00000A000000}" name="Période 8" totalsRowFunction="sum" dataDxfId="14" totalsRowDxfId="13"/>
    <tableColumn id="11" xr3:uid="{00000000-0010-0000-0200-00000B000000}" name="Période 9" totalsRowFunction="sum" dataDxfId="12" totalsRowDxfId="11"/>
    <tableColumn id="12" xr3:uid="{00000000-0010-0000-0200-00000C000000}" name="Période 10" totalsRowFunction="sum" dataDxfId="10" totalsRowDxfId="9"/>
    <tableColumn id="13" xr3:uid="{00000000-0010-0000-0200-00000D000000}" name="Période 11" totalsRowFunction="sum" dataDxfId="8" totalsRowDxfId="7"/>
    <tableColumn id="14" xr3:uid="{00000000-0010-0000-0200-00000E000000}" name="Période 12" totalsRowFunction="sum" dataDxfId="6" totalsRowDxfId="5"/>
    <tableColumn id="18" xr3:uid="{00000000-0010-0000-0200-000012000000}" name="Colonne3" dataDxfId="4"/>
    <tableColumn id="15" xr3:uid="{00000000-0010-0000-0200-00000F000000}" name="Total" totalsRowFunction="sum" dataDxfId="3" totalsRowDxfId="2">
      <calculatedColumnFormula>SUM(PaiementNuméraire[[#This Row],[Période 0]:[Période 12]])</calculatedColumnFormula>
    </tableColumn>
    <tableColumn id="16" xr3:uid="{00000000-0010-0000-0200-000010000000}" name="Colonne1" dataDxfId="1" totalsRowDxfId="0"/>
  </tableColumns>
  <tableStyleInfo name="Encaissements" showFirstColumn="1" showLastColumn="1" showRowStripes="0" showColumnStripes="0"/>
  <extLst>
    <ext xmlns:x14="http://schemas.microsoft.com/office/spreadsheetml/2009/9/main" uri="{504A1905-F514-4f6f-8877-14C23A59335A}">
      <x14:table altTextSummary="Encaissements (hors compte de résultat) pour 12 mois à compter du premier mois de l’exercice et total général calculé"/>
    </ext>
  </extLst>
</table>
</file>

<file path=xl/theme/theme1.xml><?xml version="1.0" encoding="utf-8"?>
<a:theme xmlns:a="http://schemas.openxmlformats.org/drawingml/2006/main" name="Office Theme">
  <a:themeElements>
    <a:clrScheme name="Cash Flow Statement">
      <a:dk1>
        <a:sysClr val="windowText" lastClr="000000"/>
      </a:dk1>
      <a:lt1>
        <a:sysClr val="window" lastClr="FFFFFF"/>
      </a:lt1>
      <a:dk2>
        <a:srgbClr val="313F55"/>
      </a:dk2>
      <a:lt2>
        <a:srgbClr val="F2F2F2"/>
      </a:lt2>
      <a:accent1>
        <a:srgbClr val="308DA2"/>
      </a:accent1>
      <a:accent2>
        <a:srgbClr val="EB7A20"/>
      </a:accent2>
      <a:accent3>
        <a:srgbClr val="009D00"/>
      </a:accent3>
      <a:accent4>
        <a:srgbClr val="9D4CA4"/>
      </a:accent4>
      <a:accent5>
        <a:srgbClr val="FFC000"/>
      </a:accent5>
      <a:accent6>
        <a:srgbClr val="DC3220"/>
      </a:accent6>
      <a:hlink>
        <a:srgbClr val="1AA2B5"/>
      </a:hlink>
      <a:folHlink>
        <a:srgbClr val="9D4CA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S14"/>
  <sheetViews>
    <sheetView showGridLines="0" tabSelected="1" zoomScaleNormal="100" workbookViewId="0">
      <pane ySplit="4" topLeftCell="A5" activePane="bottomLeft" state="frozen"/>
      <selection pane="bottomLeft"/>
    </sheetView>
  </sheetViews>
  <sheetFormatPr baseColWidth="10" defaultColWidth="9.140625" defaultRowHeight="17.25" customHeight="1" x14ac:dyDescent="0.25"/>
  <cols>
    <col min="1" max="1" width="2.5703125" customWidth="1"/>
    <col min="2" max="2" width="47.7109375" customWidth="1"/>
    <col min="3" max="3" width="3" customWidth="1"/>
    <col min="4" max="4" width="11.85546875" customWidth="1"/>
    <col min="5" max="16" width="12.28515625" customWidth="1"/>
    <col min="17" max="17" width="3" style="17" customWidth="1"/>
    <col min="18" max="18" width="23.5703125" customWidth="1"/>
  </cols>
  <sheetData>
    <row r="1" spans="2:19" ht="42" customHeight="1" thickBot="1" x14ac:dyDescent="0.6">
      <c r="B1" s="58" t="s">
        <v>40</v>
      </c>
      <c r="C1" s="58"/>
      <c r="D1" s="58"/>
      <c r="E1" s="58"/>
      <c r="F1" s="58"/>
      <c r="G1" s="58"/>
      <c r="H1" s="58"/>
      <c r="I1" s="58"/>
      <c r="J1" s="58"/>
      <c r="K1" s="58"/>
      <c r="L1" s="58"/>
      <c r="M1" s="58"/>
      <c r="N1" s="58"/>
      <c r="O1" s="58"/>
      <c r="P1" s="58"/>
      <c r="Q1" s="58"/>
      <c r="R1" s="58"/>
      <c r="S1" s="58"/>
    </row>
    <row r="2" spans="2:19" ht="22.5" customHeight="1" thickTop="1" x14ac:dyDescent="0.25">
      <c r="D2" s="61"/>
      <c r="E2" s="61"/>
      <c r="F2" s="61"/>
      <c r="G2" s="61"/>
      <c r="H2" s="61"/>
      <c r="I2" s="61"/>
      <c r="J2" s="61"/>
      <c r="K2" s="61"/>
      <c r="L2" s="61"/>
      <c r="M2" s="61"/>
      <c r="N2" s="61"/>
      <c r="O2" s="61"/>
      <c r="P2" s="61"/>
      <c r="Q2" s="12"/>
    </row>
    <row r="3" spans="2:19" ht="30" customHeight="1" x14ac:dyDescent="0.3">
      <c r="B3" s="11" t="s">
        <v>0</v>
      </c>
      <c r="D3" s="47" t="s">
        <v>9</v>
      </c>
      <c r="E3" s="10" t="str">
        <f ca="1">UPPER(TEXT(DateDébutExercice,"mmm"))</f>
        <v>JUIL</v>
      </c>
      <c r="F3" s="10" t="str">
        <f ca="1">UPPER(TEXT(EOMONTH(DateDébutExercice,1),"mmm"))</f>
        <v>AOÛT</v>
      </c>
      <c r="G3" s="10" t="str">
        <f ca="1">UPPER(TEXT(EOMONTH(DateDébutExercice,2),"mmm"))</f>
        <v>SEPT</v>
      </c>
      <c r="H3" s="10" t="str">
        <f ca="1">UPPER(TEXT(EOMONTH(DateDébutExercice,3),"mmm"))</f>
        <v>OCT</v>
      </c>
      <c r="I3" s="10" t="str">
        <f ca="1">UPPER(TEXT(EOMONTH(DateDébutExercice,4),"mmm"))</f>
        <v>NOV</v>
      </c>
      <c r="J3" s="10" t="str">
        <f ca="1">UPPER(TEXT(EOMONTH(DateDébutExercice,5),"mmm"))</f>
        <v>DÉC</v>
      </c>
      <c r="K3" s="10" t="str">
        <f ca="1">UPPER(TEXT(EOMONTH(DateDébutExercice,6),"mmm"))</f>
        <v>JANV</v>
      </c>
      <c r="L3" s="10" t="str">
        <f ca="1">UPPER(TEXT(EOMONTH(DateDébutExercice,7),"mmm"))</f>
        <v>FÉVR</v>
      </c>
      <c r="M3" s="10" t="str">
        <f ca="1">UPPER(TEXT(EOMONTH(DateDébutExercice,8),"mmm"))</f>
        <v>MARS</v>
      </c>
      <c r="N3" s="10" t="str">
        <f ca="1">UPPER(TEXT(EOMONTH(DateDébutExercice,9),"mmm"))</f>
        <v>AVR</v>
      </c>
      <c r="O3" s="10" t="str">
        <f ca="1">UPPER(TEXT(EOMONTH(DateDébutExercice,10),"mmm"))</f>
        <v>MAI</v>
      </c>
      <c r="P3" s="10" t="str">
        <f ca="1">UPPER(TEXT(EOMONTH(DateDébutExercice,11),"mmm"))</f>
        <v>JUIN</v>
      </c>
      <c r="Q3" s="24"/>
      <c r="R3" s="49" t="s">
        <v>6</v>
      </c>
      <c r="S3" s="60"/>
    </row>
    <row r="4" spans="2:19" s="20" customFormat="1" ht="16.5" customHeight="1" thickBot="1" x14ac:dyDescent="0.3">
      <c r="B4" s="19">
        <f ca="1">DATE(YEAR(TODAY()),7,1)</f>
        <v>43647</v>
      </c>
      <c r="D4" s="48" t="s">
        <v>10</v>
      </c>
      <c r="E4" s="23">
        <f ca="1">DateDébutExercice</f>
        <v>43647</v>
      </c>
      <c r="F4" s="23">
        <f t="shared" ref="F4" ca="1" si="0">EOMONTH(E4,0)+DAY(DateDébutExercice)</f>
        <v>43678</v>
      </c>
      <c r="G4" s="23">
        <f t="shared" ref="G4" ca="1" si="1">EOMONTH(F4,0)+DAY(DateDébutExercice)</f>
        <v>43709</v>
      </c>
      <c r="H4" s="23">
        <f t="shared" ref="H4" ca="1" si="2">EOMONTH(G4,0)+DAY(DateDébutExercice)</f>
        <v>43739</v>
      </c>
      <c r="I4" s="23">
        <f t="shared" ref="I4" ca="1" si="3">EOMONTH(H4,0)+DAY(DateDébutExercice)</f>
        <v>43770</v>
      </c>
      <c r="J4" s="23">
        <f t="shared" ref="J4" ca="1" si="4">EOMONTH(I4,0)+DAY(DateDébutExercice)</f>
        <v>43800</v>
      </c>
      <c r="K4" s="23">
        <f t="shared" ref="K4" ca="1" si="5">EOMONTH(J4,0)+DAY(DateDébutExercice)</f>
        <v>43831</v>
      </c>
      <c r="L4" s="23">
        <f t="shared" ref="L4" ca="1" si="6">EOMONTH(K4,0)+DAY(DateDébutExercice)</f>
        <v>43862</v>
      </c>
      <c r="M4" s="23">
        <f t="shared" ref="M4" ca="1" si="7">EOMONTH(L4,0)+DAY(DateDébutExercice)</f>
        <v>43891</v>
      </c>
      <c r="N4" s="23">
        <f t="shared" ref="N4" ca="1" si="8">EOMONTH(M4,0)+DAY(DateDébutExercice)</f>
        <v>43922</v>
      </c>
      <c r="O4" s="23">
        <f t="shared" ref="O4" ca="1" si="9">EOMONTH(N4,0)+DAY(DateDébutExercice)</f>
        <v>43952</v>
      </c>
      <c r="P4" s="23">
        <f t="shared" ref="P4" ca="1" si="10">EOMONTH(O4,0)+DAY(DateDébutExercice)</f>
        <v>43983</v>
      </c>
      <c r="Q4" s="22"/>
      <c r="R4" s="47" t="s">
        <v>11</v>
      </c>
      <c r="S4" s="60"/>
    </row>
    <row r="5" spans="2:19" s="20" customFormat="1" ht="17.25" customHeight="1" thickTop="1" x14ac:dyDescent="0.25">
      <c r="B5" s="34"/>
      <c r="D5" s="35"/>
      <c r="E5" s="35"/>
      <c r="F5" s="35"/>
      <c r="G5" s="35"/>
      <c r="H5" s="35"/>
      <c r="I5" s="35"/>
      <c r="J5" s="35"/>
      <c r="K5" s="35"/>
      <c r="L5" s="35"/>
      <c r="M5" s="35"/>
      <c r="N5" s="35"/>
      <c r="O5" s="35"/>
      <c r="P5" s="35"/>
      <c r="Q5" s="22"/>
      <c r="R5" s="35"/>
      <c r="S5" s="21"/>
    </row>
    <row r="6" spans="2:19" s="20" customFormat="1" ht="17.25" customHeight="1" thickBot="1" x14ac:dyDescent="0.3">
      <c r="B6" s="42" t="s">
        <v>1</v>
      </c>
      <c r="D6" s="46">
        <v>100</v>
      </c>
      <c r="E6" s="46">
        <f t="shared" ref="E6:P6" si="11">D14</f>
        <v>100</v>
      </c>
      <c r="F6" s="46">
        <f t="shared" si="11"/>
        <v>-175</v>
      </c>
      <c r="G6" s="46">
        <f t="shared" si="11"/>
        <v>-5</v>
      </c>
      <c r="H6" s="46">
        <f t="shared" si="11"/>
        <v>-51</v>
      </c>
      <c r="I6" s="46">
        <f t="shared" si="11"/>
        <v>174</v>
      </c>
      <c r="J6" s="46">
        <f t="shared" si="11"/>
        <v>219</v>
      </c>
      <c r="K6" s="46">
        <f t="shared" si="11"/>
        <v>219</v>
      </c>
      <c r="L6" s="46">
        <f t="shared" si="11"/>
        <v>219</v>
      </c>
      <c r="M6" s="46">
        <f t="shared" si="11"/>
        <v>219</v>
      </c>
      <c r="N6" s="46">
        <f t="shared" si="11"/>
        <v>219</v>
      </c>
      <c r="O6" s="46">
        <f t="shared" si="11"/>
        <v>219</v>
      </c>
      <c r="P6" s="46">
        <f t="shared" si="11"/>
        <v>219</v>
      </c>
      <c r="Q6" s="25"/>
      <c r="R6" s="46">
        <f>P6</f>
        <v>219</v>
      </c>
      <c r="S6" s="26"/>
    </row>
    <row r="7" spans="2:19" s="32" customFormat="1" ht="34.5" customHeight="1" x14ac:dyDescent="0.25">
      <c r="B7" s="31" t="s">
        <v>2</v>
      </c>
      <c r="D7" s="59"/>
      <c r="E7" s="59"/>
      <c r="F7" s="59"/>
      <c r="G7" s="59"/>
      <c r="H7" s="59"/>
      <c r="I7" s="59"/>
      <c r="J7" s="59"/>
      <c r="K7" s="59"/>
      <c r="L7" s="59"/>
      <c r="M7" s="59"/>
      <c r="N7" s="59"/>
      <c r="O7" s="59"/>
      <c r="P7" s="59"/>
      <c r="Q7" s="33"/>
    </row>
    <row r="8" spans="2:19" ht="17.25" customHeight="1" x14ac:dyDescent="0.25">
      <c r="B8" s="43" t="s">
        <v>3</v>
      </c>
      <c r="C8" s="8"/>
      <c r="D8" s="50"/>
      <c r="E8" s="50">
        <v>125</v>
      </c>
      <c r="F8" s="50">
        <v>120</v>
      </c>
      <c r="G8" s="50">
        <v>130</v>
      </c>
      <c r="H8" s="50">
        <v>100</v>
      </c>
      <c r="I8" s="50"/>
      <c r="J8" s="50"/>
      <c r="K8" s="50"/>
      <c r="L8" s="50"/>
      <c r="M8" s="50"/>
      <c r="N8" s="50"/>
      <c r="O8" s="50"/>
      <c r="P8" s="50"/>
      <c r="Q8" s="18"/>
      <c r="R8" s="52">
        <f>SUM(Encaissements[[#This Row],[Période 0]:[Période 12]])</f>
        <v>475</v>
      </c>
    </row>
    <row r="9" spans="2:19" ht="17.25" customHeight="1" x14ac:dyDescent="0.25">
      <c r="B9" s="43" t="s">
        <v>4</v>
      </c>
      <c r="C9" s="8"/>
      <c r="D9" s="50"/>
      <c r="E9" s="50"/>
      <c r="F9" s="50"/>
      <c r="G9" s="50"/>
      <c r="H9" s="50">
        <v>75</v>
      </c>
      <c r="I9" s="50">
        <v>45</v>
      </c>
      <c r="J9" s="50"/>
      <c r="K9" s="50"/>
      <c r="L9" s="50"/>
      <c r="M9" s="50"/>
      <c r="N9" s="50"/>
      <c r="O9" s="50"/>
      <c r="P9" s="50"/>
      <c r="Q9" s="18"/>
      <c r="R9" s="52">
        <f>SUM(Encaissements[[#This Row],[Période 0]:[Période 12]])</f>
        <v>120</v>
      </c>
    </row>
    <row r="10" spans="2:19" ht="17.25" customHeight="1" x14ac:dyDescent="0.25">
      <c r="B10" s="43" t="s">
        <v>5</v>
      </c>
      <c r="C10" s="9"/>
      <c r="D10" s="50"/>
      <c r="E10" s="50"/>
      <c r="F10" s="50">
        <v>50</v>
      </c>
      <c r="G10" s="50">
        <v>50</v>
      </c>
      <c r="H10" s="50">
        <v>50</v>
      </c>
      <c r="I10" s="50"/>
      <c r="J10" s="50"/>
      <c r="K10" s="50"/>
      <c r="L10" s="50"/>
      <c r="M10" s="50"/>
      <c r="N10" s="50"/>
      <c r="O10" s="50"/>
      <c r="P10" s="50"/>
      <c r="Q10" s="18"/>
      <c r="R10" s="52">
        <f>SUM(Encaissements[[#This Row],[Période 0]:[Période 12]])</f>
        <v>150</v>
      </c>
    </row>
    <row r="11" spans="2:19" ht="17.25" customHeight="1" thickBot="1" x14ac:dyDescent="0.3">
      <c r="B11" s="44" t="s">
        <v>6</v>
      </c>
      <c r="C11" s="7"/>
      <c r="D11" s="51">
        <f>SUBTOTAL(109,Encaissements[Période 0])</f>
        <v>0</v>
      </c>
      <c r="E11" s="51">
        <f>SUBTOTAL(109,Encaissements[Période 1])</f>
        <v>125</v>
      </c>
      <c r="F11" s="51">
        <f>SUBTOTAL(109,Encaissements[Période 2])</f>
        <v>170</v>
      </c>
      <c r="G11" s="51">
        <f>SUBTOTAL(109,Encaissements[Période 3])</f>
        <v>180</v>
      </c>
      <c r="H11" s="51">
        <f>SUBTOTAL(109,Encaissements[Période 4])</f>
        <v>225</v>
      </c>
      <c r="I11" s="51">
        <f>SUBTOTAL(109,Encaissements[Période 5])</f>
        <v>45</v>
      </c>
      <c r="J11" s="51">
        <f>SUBTOTAL(109,Encaissements[Période 6])</f>
        <v>0</v>
      </c>
      <c r="K11" s="51">
        <f>SUBTOTAL(109,Encaissements[Période 7])</f>
        <v>0</v>
      </c>
      <c r="L11" s="51">
        <f>SUBTOTAL(109,Encaissements[Période 8])</f>
        <v>0</v>
      </c>
      <c r="M11" s="51">
        <f>SUBTOTAL(109,Encaissements[Période 9])</f>
        <v>0</v>
      </c>
      <c r="N11" s="51">
        <f>SUBTOTAL(109,Encaissements[Période 10])</f>
        <v>0</v>
      </c>
      <c r="O11" s="51">
        <f>SUBTOTAL(109,Encaissements[Période 11])</f>
        <v>0</v>
      </c>
      <c r="P11" s="51">
        <f>SUBTOTAL(109,Encaissements[Période 12])</f>
        <v>0</v>
      </c>
      <c r="Q11" s="13"/>
      <c r="R11" s="51">
        <f>SUBTOTAL(109,Encaissements[Total])</f>
        <v>745</v>
      </c>
    </row>
    <row r="12" spans="2:19" ht="17.25" customHeight="1" thickTop="1" thickBot="1" x14ac:dyDescent="0.3">
      <c r="B12" s="40" t="s">
        <v>7</v>
      </c>
      <c r="C12" s="6"/>
      <c r="D12" s="53">
        <f>D6+SUM(Encaissements[Période 0])</f>
        <v>100</v>
      </c>
      <c r="E12" s="53">
        <f>E6+SUM(Encaissements[Période 1])</f>
        <v>225</v>
      </c>
      <c r="F12" s="53">
        <f>F6+SUM(Encaissements[Période 2])</f>
        <v>-5</v>
      </c>
      <c r="G12" s="53">
        <f>G6+SUM(Encaissements[Période 3])</f>
        <v>175</v>
      </c>
      <c r="H12" s="53">
        <f>H6+SUM(Encaissements[Période 4])</f>
        <v>174</v>
      </c>
      <c r="I12" s="53">
        <f>I6+SUM(Encaissements[Période 5])</f>
        <v>219</v>
      </c>
      <c r="J12" s="53">
        <f>J6+SUM(Encaissements[Période 6])</f>
        <v>219</v>
      </c>
      <c r="K12" s="53">
        <f>K6+SUM(Encaissements[Période 7])</f>
        <v>219</v>
      </c>
      <c r="L12" s="53">
        <f>L6+SUM(Encaissements[Période 8])</f>
        <v>219</v>
      </c>
      <c r="M12" s="53">
        <f>M6+SUM(Encaissements[Période 9])</f>
        <v>219</v>
      </c>
      <c r="N12" s="53">
        <f>N6+SUM(Encaissements[Période 10])</f>
        <v>219</v>
      </c>
      <c r="O12" s="53">
        <f>O6+SUM(Encaissements[Période 11])</f>
        <v>219</v>
      </c>
      <c r="P12" s="53">
        <f>P6+SUM(Encaissements[Période 12])</f>
        <v>219</v>
      </c>
      <c r="Q12" s="29"/>
      <c r="R12" s="53">
        <f>R6+SUM(Encaissements[Total])</f>
        <v>964</v>
      </c>
      <c r="S12" s="30"/>
    </row>
    <row r="13" spans="2:19" s="4" customFormat="1" ht="17.25" customHeight="1" x14ac:dyDescent="0.25">
      <c r="D13" s="45"/>
      <c r="E13" s="45"/>
      <c r="F13" s="45"/>
      <c r="G13" s="45"/>
      <c r="H13" s="45"/>
      <c r="I13" s="45"/>
      <c r="J13" s="45"/>
      <c r="K13" s="45"/>
      <c r="L13" s="45"/>
      <c r="M13" s="45"/>
      <c r="N13" s="45"/>
      <c r="O13" s="45"/>
      <c r="P13" s="45"/>
      <c r="R13" s="45"/>
      <c r="S13" s="45"/>
    </row>
    <row r="14" spans="2:19" ht="17.25" customHeight="1" thickBot="1" x14ac:dyDescent="0.3">
      <c r="B14" s="40" t="s">
        <v>8</v>
      </c>
      <c r="C14" s="6"/>
      <c r="D14" s="53">
        <f>D12-'Décaissements (hors compte d,,,'!D12</f>
        <v>100</v>
      </c>
      <c r="E14" s="53">
        <f>E12-'Décaissements (hors compte d,,,'!E12</f>
        <v>-175</v>
      </c>
      <c r="F14" s="53">
        <f>F12-'Décaissements (hors compte d,,,'!F12</f>
        <v>-5</v>
      </c>
      <c r="G14" s="53">
        <f>G12-'Décaissements (hors compte d,,,'!G12</f>
        <v>-51</v>
      </c>
      <c r="H14" s="53">
        <f>H12-'Décaissements (hors compte d,,,'!H12</f>
        <v>174</v>
      </c>
      <c r="I14" s="53">
        <f>I12-'Décaissements (hors compte d,,,'!I12</f>
        <v>219</v>
      </c>
      <c r="J14" s="53">
        <f>J12-'Décaissements (hors compte d,,,'!J12</f>
        <v>219</v>
      </c>
      <c r="K14" s="53">
        <f>K12-'Décaissements (hors compte d,,,'!K12</f>
        <v>219</v>
      </c>
      <c r="L14" s="53">
        <f>L12-'Décaissements (hors compte d,,,'!L12</f>
        <v>219</v>
      </c>
      <c r="M14" s="53">
        <f>M12-'Décaissements (hors compte d,,,'!M12</f>
        <v>219</v>
      </c>
      <c r="N14" s="53">
        <f>N12-'Décaissements (hors compte d,,,'!N12</f>
        <v>219</v>
      </c>
      <c r="O14" s="53">
        <f>O12-'Décaissements (hors compte d,,,'!O12</f>
        <v>219</v>
      </c>
      <c r="P14" s="53">
        <f>P12-'Décaissements (hors compte d,,,'!P12</f>
        <v>219</v>
      </c>
      <c r="Q14" s="16"/>
      <c r="R14" s="53">
        <f>R12-'Décaissements (hors compte d,,,'!R12</f>
        <v>338</v>
      </c>
      <c r="S14" s="28"/>
    </row>
  </sheetData>
  <mergeCells count="4">
    <mergeCell ref="B1:S1"/>
    <mergeCell ref="D7:P7"/>
    <mergeCell ref="S3:S4"/>
    <mergeCell ref="D2:P2"/>
  </mergeCells>
  <conditionalFormatting sqref="D6:P6 R6">
    <cfRule type="expression" dxfId="111" priority="3">
      <formula>D6&lt;0</formula>
    </cfRule>
  </conditionalFormatting>
  <conditionalFormatting sqref="D14:P14 R14">
    <cfRule type="expression" dxfId="110" priority="2">
      <formula>D14&lt;0</formula>
    </cfRule>
  </conditionalFormatting>
  <conditionalFormatting sqref="D12:P12 R12">
    <cfRule type="expression" dxfId="109" priority="1">
      <formula>D12&lt;0</formula>
    </cfRule>
  </conditionalFormatting>
  <dataValidations xWindow="169" yWindow="488" count="18">
    <dataValidation allowBlank="1" showInputMessage="1" showErrorMessage="1" prompt="Créez un Flux de trésorerie dans ce classeur. Entrez la date dans la cellule B4, les disponibilités estimées de départ en D6 et les détails dans le tableau Encaissements à partir de la cellule B8 de cette feuille de calcul." sqref="A1" xr:uid="{00000000-0002-0000-0000-000000000000}"/>
    <dataValidation allowBlank="1" showInputMessage="1" showErrorMessage="1" prompt="Le titre de cette feuille de calcul figure dans cette cellule, et les étiquettes de Montant estimé avant lancement en cellule D3 et D4 et Nombre total d’éléments estimé en R3 et R4." sqref="B1:S1" xr:uid="{00000000-0002-0000-0000-000001000000}"/>
    <dataValidation allowBlank="1" showInputMessage="1" showErrorMessage="1" prompt="L’étiquette Montant estimé avant lancement figure dans cette cellule et dans celle ci-dessous" sqref="D3" xr:uid="{00000000-0002-0000-0000-000002000000}"/>
    <dataValidation allowBlank="1" showInputMessage="1" showErrorMessage="1" prompt="Entrez la date de début de l’exercice dans la cellule ci-dessous. Les mois sont mis à jour automatiquement dans les cellules E3 à P3 et les dates dans les cellules E4 à P4." sqref="B3" xr:uid="{00000000-0002-0000-0000-000003000000}"/>
    <dataValidation allowBlank="1" showInputMessage="1" showErrorMessage="1" prompt="Entrez la date de début de l’exercice dans cette cellule." sqref="B4" xr:uid="{00000000-0002-0000-0000-000004000000}"/>
    <dataValidation allowBlank="1" showInputMessage="1" showErrorMessage="1" prompt="Le mois mis à jour automatiquement figure dans cette cellule et celles situées à droite." sqref="E3" xr:uid="{00000000-0002-0000-0000-000005000000}"/>
    <dataValidation allowBlank="1" showInputMessage="1" showErrorMessage="1" prompt="La date mise à jour automatiquement figure dans cette cellule et celles situées à droite." sqref="E4" xr:uid="{00000000-0002-0000-0000-000006000000}"/>
    <dataValidation allowBlank="1" showInputMessage="1" showErrorMessage="1" prompt="Entrez la trésorerie au début du mois pour Montant estimé avant lancement dans cette cellule. Le montant dans les cellules à droite est calculé automatiquement." sqref="D6" xr:uid="{00000000-0002-0000-0000-000007000000}"/>
    <dataValidation allowBlank="1" showInputMessage="1" showErrorMessage="1" prompt="La trésorerie au début du mois est calculée automatiquement dans cette cellule et celles situées à droite. L’icône d’indicateur est automatiquement modifiée en cas de valeur négative." sqref="E6" xr:uid="{00000000-0002-0000-0000-000008000000}"/>
    <dataValidation allowBlank="1" showInputMessage="1" showErrorMessage="1" prompt="Entrez ou modifiez les étiquettes Encaissements dans la colonne de tableau ci-dessous." sqref="B7" xr:uid="{00000000-0002-0000-0000-000009000000}"/>
    <dataValidation allowBlank="1" showInputMessage="1" showErrorMessage="1" prompt="La trésorerie totale disponible avant décaissement est calculée automatiquement dans les cellules de droite pour chaque mois. L’icône d’indicateur est automatiquement modifiée en cas de valeur négative." sqref="B12" xr:uid="{00000000-0002-0000-0000-00000A000000}"/>
    <dataValidation allowBlank="1" showInputMessage="1" showErrorMessage="1" prompt="La situation de trésorerie à la fin du mois est calculée automatiquement dans les cellules de droite pour chaque mois. L’icône d’indicateur est automatiquement modifiée en cas de valeur négative." sqref="B14" xr:uid="{00000000-0002-0000-0000-00000B000000}"/>
    <dataValidation allowBlank="1" showInputMessage="1" showErrorMessage="1" prompt="Le nombre total d’éléments estimé est mis à jour automatiquement dans la cellule ci-dessous." sqref="R4" xr:uid="{00000000-0002-0000-0000-00000C000000}"/>
    <dataValidation allowBlank="1" showInputMessage="1" showErrorMessage="1" prompt="Le nombre total d’éléments estimé est mis à jour automatiquement dans cette cellule et la courbe de tendance dans la cellule de droite." sqref="R6" xr:uid="{00000000-0002-0000-0000-00000D000000}"/>
    <dataValidation allowBlank="1" showInputMessage="1" showErrorMessage="1" prompt="Entrez le montant pour chaque mois dans les colonnes de droite. La trésorerie totale disponible avant décaissement et la situation de trésorerie à la fin du mois sont calculées automatiquement dans les cellules situées sous le tableau." sqref="D7:P7" xr:uid="{00000000-0002-0000-0000-00000E000000}"/>
    <dataValidation allowBlank="1" showInputMessage="1" showErrorMessage="1" prompt="Le nombre total d’éléments estimé est mis à jour automatiquement dans les cellules ci-dessous et la courbe de tendance dans la cellule de droite." sqref="R7" xr:uid="{00000000-0002-0000-0000-00000F000000}"/>
    <dataValidation allowBlank="1" showInputMessage="1" showErrorMessage="1" prompt="Le nombre total d’éléments estimé est mis à jour automatiquement dans la cellule R6." sqref="R3" xr:uid="{00000000-0002-0000-0000-000010000000}"/>
    <dataValidation allowBlank="1" showInputMessage="1" showErrorMessage="1" prompt="Entrez la trésorerie au début du mois pour Montant estimé avant lancement dans la cellule D6." sqref="B6" xr:uid="{00000000-0002-0000-0000-000011000000}"/>
  </dataValidations>
  <printOptions horizontalCentered="1" verticalCentered="1"/>
  <pageMargins left="0.5" right="0.5" top="0.5" bottom="0.5" header="0.3" footer="0.3"/>
  <pageSetup paperSize="9" scale="5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 id="{BEB8DCC7-BD44-450B-8DEC-9A5CB7F7562E}">
            <x14:iconSet iconSet="3Flags" custom="1">
              <x14:cfvo type="percent">
                <xm:f>0</xm:f>
              </x14:cfvo>
              <x14:cfvo type="num">
                <xm:f>0</xm:f>
              </x14:cfvo>
              <x14:cfvo type="num">
                <xm:f>1</xm:f>
              </x14:cfvo>
              <x14:cfIcon iconSet="3Flags" iconId="0"/>
              <x14:cfIcon iconSet="NoIcons" iconId="0"/>
              <x14:cfIcon iconSet="NoIcons" iconId="0"/>
            </x14:iconSet>
          </x14:cfRule>
          <xm:sqref>D6:P6 R6</xm:sqref>
        </x14:conditionalFormatting>
        <x14:conditionalFormatting xmlns:xm="http://schemas.microsoft.com/office/excel/2006/main">
          <x14:cfRule type="iconSet" priority="6" id="{37737BA8-5E6F-4A7E-9C76-34D53D1ABE64}">
            <x14:iconSet iconSet="3Flags" custom="1">
              <x14:cfvo type="percent">
                <xm:f>0</xm:f>
              </x14:cfvo>
              <x14:cfvo type="num" gte="0">
                <xm:f>0</xm:f>
              </x14:cfvo>
              <x14:cfvo type="num">
                <xm:f>1</xm:f>
              </x14:cfvo>
              <x14:cfIcon iconSet="3Flags" iconId="0"/>
              <x14:cfIcon iconSet="NoIcons" iconId="0"/>
              <x14:cfIcon iconSet="NoIcons" iconId="0"/>
            </x14:iconSet>
          </x14:cfRule>
          <xm:sqref>D14:P14 R14</xm:sqref>
        </x14:conditionalFormatting>
        <x14:conditionalFormatting xmlns:xm="http://schemas.microsoft.com/office/excel/2006/main">
          <x14:cfRule type="iconSet" priority="5" id="{D0C1FC46-96F7-4525-9334-A0DECAEE0171}">
            <x14:iconSet iconSet="3Flags" custom="1">
              <x14:cfvo type="percent">
                <xm:f>0</xm:f>
              </x14:cfvo>
              <x14:cfvo type="num">
                <xm:f>0</xm:f>
              </x14:cfvo>
              <x14:cfvo type="num">
                <xm:f>1</xm:f>
              </x14:cfvo>
              <x14:cfIcon iconSet="3Flags" iconId="0"/>
              <x14:cfIcon iconSet="NoIcons" iconId="0"/>
              <x14:cfIcon iconSet="NoIcons" iconId="0"/>
            </x14:iconSet>
          </x14:cfRule>
          <xm:sqref>D12:P12 R12</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xr2:uid="{00000000-0003-0000-0000-000000000000}">
          <x14:colorSeries theme="0" tint="-0.34998626667073579"/>
          <x14:colorNegative theme="9"/>
          <x14:colorAxis rgb="FF000000"/>
          <x14:colorMarkers theme="9"/>
          <x14:colorFirst theme="4"/>
          <x14:colorLast theme="5"/>
          <x14:colorHigh theme="6"/>
          <x14:colorLow theme="7"/>
          <x14:sparklines>
            <x14:sparkline>
              <xm:f>Encaissements!D14:P14</xm:f>
              <xm:sqref>S14</xm:sqref>
            </x14:sparkline>
            <x14:sparkline>
              <xm:f>Encaissements!D12:P12</xm:f>
              <xm:sqref>S12</xm:sqref>
            </x14:sparkline>
            <x14:sparkline>
              <xm:f>Encaissements!D6:P6</xm:f>
              <xm:sqref>S6</xm:sqref>
            </x14:sparkline>
            <x14:sparkline>
              <xm:f>Encaissements!D11:P11</xm:f>
              <xm:sqref>S11</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S27"/>
  <sheetViews>
    <sheetView showGridLines="0" zoomScaleNormal="100" workbookViewId="0">
      <pane ySplit="4" topLeftCell="A5" activePane="bottomLeft" state="frozen"/>
      <selection pane="bottomLeft"/>
    </sheetView>
  </sheetViews>
  <sheetFormatPr baseColWidth="10" defaultColWidth="9.140625" defaultRowHeight="17.25" customHeight="1" x14ac:dyDescent="0.25"/>
  <cols>
    <col min="1" max="1" width="2.5703125" customWidth="1"/>
    <col min="2" max="2" width="47.7109375" customWidth="1"/>
    <col min="3" max="3" width="3" customWidth="1"/>
    <col min="4" max="4" width="11.85546875" customWidth="1"/>
    <col min="5" max="16" width="12.28515625" customWidth="1"/>
    <col min="17" max="17" width="3" style="17" customWidth="1"/>
    <col min="18" max="18" width="23.5703125" customWidth="1"/>
  </cols>
  <sheetData>
    <row r="1" spans="2:19" ht="42" customHeight="1" thickBot="1" x14ac:dyDescent="0.6">
      <c r="B1" s="58" t="s">
        <v>40</v>
      </c>
      <c r="C1" s="58"/>
      <c r="D1" s="58"/>
      <c r="E1" s="58"/>
      <c r="F1" s="58"/>
      <c r="G1" s="58"/>
      <c r="H1" s="58"/>
      <c r="I1" s="58"/>
      <c r="J1" s="58"/>
      <c r="K1" s="58"/>
      <c r="L1" s="58"/>
      <c r="M1" s="58"/>
      <c r="N1" s="58"/>
      <c r="O1" s="58"/>
      <c r="P1" s="58"/>
      <c r="Q1" s="58"/>
      <c r="R1" s="58"/>
      <c r="S1" s="58"/>
    </row>
    <row r="2" spans="2:19" ht="22.5" customHeight="1" thickTop="1" x14ac:dyDescent="0.25">
      <c r="Q2" s="12"/>
    </row>
    <row r="3" spans="2:19" ht="30" customHeight="1" x14ac:dyDescent="0.3">
      <c r="B3" s="11" t="s">
        <v>0</v>
      </c>
      <c r="D3" s="47" t="s">
        <v>9</v>
      </c>
      <c r="E3" s="10" t="str">
        <f ca="1">UPPER(TEXT(DateDébutExercice,"mmm"))</f>
        <v>JUIL</v>
      </c>
      <c r="F3" s="10" t="str">
        <f ca="1">UPPER(TEXT(EOMONTH(DateDébutExercice,1),"mmm"))</f>
        <v>AOÛT</v>
      </c>
      <c r="G3" s="10" t="str">
        <f ca="1">UPPER(TEXT(EOMONTH(DateDébutExercice,2),"mmm"))</f>
        <v>SEPT</v>
      </c>
      <c r="H3" s="10" t="str">
        <f ca="1">UPPER(TEXT(EOMONTH(DateDébutExercice,3),"mmm"))</f>
        <v>OCT</v>
      </c>
      <c r="I3" s="10" t="str">
        <f ca="1">UPPER(TEXT(EOMONTH(DateDébutExercice,4),"mmm"))</f>
        <v>NOV</v>
      </c>
      <c r="J3" s="10" t="str">
        <f ca="1">UPPER(TEXT(EOMONTH(DateDébutExercice,5),"mmm"))</f>
        <v>DÉC</v>
      </c>
      <c r="K3" s="10" t="str">
        <f ca="1">UPPER(TEXT(EOMONTH(DateDébutExercice,6),"mmm"))</f>
        <v>JANV</v>
      </c>
      <c r="L3" s="10" t="str">
        <f ca="1">UPPER(TEXT(EOMONTH(DateDébutExercice,7),"mmm"))</f>
        <v>FÉVR</v>
      </c>
      <c r="M3" s="10" t="str">
        <f ca="1">UPPER(TEXT(EOMONTH(DateDébutExercice,8),"mmm"))</f>
        <v>MARS</v>
      </c>
      <c r="N3" s="10" t="str">
        <f ca="1">UPPER(TEXT(EOMONTH(DateDébutExercice,9),"mmm"))</f>
        <v>AVR</v>
      </c>
      <c r="O3" s="10" t="str">
        <f ca="1">UPPER(TEXT(EOMONTH(DateDébutExercice,10),"mmm"))</f>
        <v>MAI</v>
      </c>
      <c r="P3" s="10" t="str">
        <f ca="1">UPPER(TEXT(EOMONTH(DateDébutExercice,11),"mmm"))</f>
        <v>JUIN</v>
      </c>
      <c r="Q3" s="24"/>
      <c r="R3" s="49" t="s">
        <v>6</v>
      </c>
      <c r="S3" s="1"/>
    </row>
    <row r="4" spans="2:19" s="20" customFormat="1" ht="16.5" customHeight="1" thickBot="1" x14ac:dyDescent="0.3">
      <c r="B4" s="19">
        <f ca="1">Encaissements!DateDébutExercice</f>
        <v>43647</v>
      </c>
      <c r="D4" s="48" t="s">
        <v>10</v>
      </c>
      <c r="E4" s="23">
        <f ca="1">DateDébutExercice</f>
        <v>43647</v>
      </c>
      <c r="F4" s="23">
        <f t="shared" ref="F4" ca="1" si="0">EOMONTH(E4,0)+DAY(DateDébutExercice)</f>
        <v>43678</v>
      </c>
      <c r="G4" s="23">
        <f t="shared" ref="G4" ca="1" si="1">EOMONTH(F4,0)+DAY(DateDébutExercice)</f>
        <v>43709</v>
      </c>
      <c r="H4" s="23">
        <f t="shared" ref="H4" ca="1" si="2">EOMONTH(G4,0)+DAY(DateDébutExercice)</f>
        <v>43739</v>
      </c>
      <c r="I4" s="23">
        <f t="shared" ref="I4" ca="1" si="3">EOMONTH(H4,0)+DAY(DateDébutExercice)</f>
        <v>43770</v>
      </c>
      <c r="J4" s="23">
        <f t="shared" ref="J4" ca="1" si="4">EOMONTH(I4,0)+DAY(DateDébutExercice)</f>
        <v>43800</v>
      </c>
      <c r="K4" s="23">
        <f t="shared" ref="K4" ca="1" si="5">EOMONTH(J4,0)+DAY(DateDébutExercice)</f>
        <v>43831</v>
      </c>
      <c r="L4" s="23">
        <f t="shared" ref="L4" ca="1" si="6">EOMONTH(K4,0)+DAY(DateDébutExercice)</f>
        <v>43862</v>
      </c>
      <c r="M4" s="23">
        <f t="shared" ref="M4" ca="1" si="7">EOMONTH(L4,0)+DAY(DateDébutExercice)</f>
        <v>43891</v>
      </c>
      <c r="N4" s="23">
        <f t="shared" ref="N4" ca="1" si="8">EOMONTH(M4,0)+DAY(DateDébutExercice)</f>
        <v>43922</v>
      </c>
      <c r="O4" s="23">
        <f t="shared" ref="O4" ca="1" si="9">EOMONTH(N4,0)+DAY(DateDébutExercice)</f>
        <v>43952</v>
      </c>
      <c r="P4" s="23">
        <f t="shared" ref="P4" ca="1" si="10">EOMONTH(O4,0)+DAY(DateDébutExercice)</f>
        <v>43983</v>
      </c>
      <c r="Q4" s="22"/>
      <c r="R4" s="47" t="s">
        <v>32</v>
      </c>
      <c r="S4" s="21"/>
    </row>
    <row r="5" spans="2:19" ht="17.25" customHeight="1" thickTop="1" x14ac:dyDescent="0.25">
      <c r="B5" s="2" t="s">
        <v>12</v>
      </c>
      <c r="C5" s="8"/>
      <c r="Q5" s="13"/>
    </row>
    <row r="6" spans="2:19" ht="17.25" customHeight="1" x14ac:dyDescent="0.25">
      <c r="B6" s="27" t="s">
        <v>13</v>
      </c>
      <c r="C6" s="8"/>
      <c r="D6" s="54"/>
      <c r="E6" s="54">
        <v>400</v>
      </c>
      <c r="F6" s="54"/>
      <c r="G6" s="54">
        <v>226</v>
      </c>
      <c r="H6" s="54"/>
      <c r="I6" s="54"/>
      <c r="J6" s="54"/>
      <c r="K6" s="54"/>
      <c r="L6" s="54"/>
      <c r="M6" s="54"/>
      <c r="N6" s="54"/>
      <c r="O6" s="54"/>
      <c r="P6" s="54"/>
      <c r="Q6" s="41"/>
      <c r="R6" s="56">
        <f>SUM(Décaissements[[#This Row],[Période 0]:[Période 12]])</f>
        <v>626</v>
      </c>
      <c r="S6" s="36"/>
    </row>
    <row r="7" spans="2:19" ht="17.25" customHeight="1" x14ac:dyDescent="0.25">
      <c r="B7" s="27" t="s">
        <v>14</v>
      </c>
      <c r="C7" s="8"/>
      <c r="D7" s="54"/>
      <c r="E7" s="54"/>
      <c r="F7" s="54"/>
      <c r="G7" s="54"/>
      <c r="H7" s="54"/>
      <c r="I7" s="54"/>
      <c r="J7" s="54"/>
      <c r="K7" s="54"/>
      <c r="L7" s="54"/>
      <c r="M7" s="54"/>
      <c r="N7" s="54"/>
      <c r="O7" s="54"/>
      <c r="P7" s="54"/>
      <c r="Q7" s="41"/>
      <c r="R7" s="56">
        <f>SUM(Décaissements[[#This Row],[Période 0]:[Période 12]])</f>
        <v>0</v>
      </c>
      <c r="S7" s="36"/>
    </row>
    <row r="8" spans="2:19" ht="17.25" customHeight="1" x14ac:dyDescent="0.25">
      <c r="B8" s="27" t="s">
        <v>14</v>
      </c>
      <c r="C8" s="8"/>
      <c r="D8" s="54"/>
      <c r="E8" s="54"/>
      <c r="F8" s="54"/>
      <c r="G8" s="54"/>
      <c r="H8" s="54"/>
      <c r="I8" s="54"/>
      <c r="J8" s="54"/>
      <c r="K8" s="54"/>
      <c r="L8" s="54"/>
      <c r="M8" s="54"/>
      <c r="N8" s="54"/>
      <c r="O8" s="54"/>
      <c r="P8" s="54"/>
      <c r="Q8" s="41"/>
      <c r="R8" s="56">
        <f>SUM(Décaissements[[#This Row],[Période 0]:[Période 12]])</f>
        <v>0</v>
      </c>
      <c r="S8" s="36"/>
    </row>
    <row r="9" spans="2:19" ht="17.25" customHeight="1" x14ac:dyDescent="0.25">
      <c r="B9" s="27" t="s">
        <v>15</v>
      </c>
      <c r="C9" s="8"/>
      <c r="D9" s="54"/>
      <c r="E9" s="54"/>
      <c r="F9" s="54"/>
      <c r="G9" s="54"/>
      <c r="H9" s="54"/>
      <c r="I9" s="54"/>
      <c r="J9" s="54"/>
      <c r="K9" s="54"/>
      <c r="L9" s="54"/>
      <c r="M9" s="54"/>
      <c r="N9" s="54"/>
      <c r="O9" s="54"/>
      <c r="P9" s="54"/>
      <c r="Q9" s="41"/>
      <c r="R9" s="56">
        <f>SUM(Décaissements[[#This Row],[Période 0]:[Période 12]])</f>
        <v>0</v>
      </c>
      <c r="S9" s="36"/>
    </row>
    <row r="10" spans="2:19" ht="17.25" customHeight="1" x14ac:dyDescent="0.25">
      <c r="B10" s="27" t="s">
        <v>16</v>
      </c>
      <c r="C10" s="8"/>
      <c r="D10" s="54"/>
      <c r="E10" s="54"/>
      <c r="F10" s="54"/>
      <c r="G10" s="54"/>
      <c r="H10" s="54"/>
      <c r="I10" s="54"/>
      <c r="J10" s="54"/>
      <c r="K10" s="54"/>
      <c r="L10" s="54"/>
      <c r="M10" s="54"/>
      <c r="N10" s="54"/>
      <c r="O10" s="54"/>
      <c r="P10" s="54"/>
      <c r="Q10" s="41"/>
      <c r="R10" s="56">
        <f>SUM(Décaissements[[#This Row],[Période 0]:[Période 12]])</f>
        <v>0</v>
      </c>
      <c r="S10" s="36"/>
    </row>
    <row r="11" spans="2:19" ht="17.25" customHeight="1" x14ac:dyDescent="0.25">
      <c r="B11" s="27" t="s">
        <v>17</v>
      </c>
      <c r="C11" s="8"/>
      <c r="D11" s="54"/>
      <c r="E11" s="54"/>
      <c r="F11" s="54"/>
      <c r="G11" s="54"/>
      <c r="H11" s="54"/>
      <c r="I11" s="54"/>
      <c r="J11" s="54"/>
      <c r="K11" s="54"/>
      <c r="L11" s="54"/>
      <c r="M11" s="54"/>
      <c r="N11" s="54"/>
      <c r="O11" s="54"/>
      <c r="P11" s="54"/>
      <c r="Q11" s="41"/>
      <c r="R11" s="56">
        <f>SUM(Décaissements[[#This Row],[Période 0]:[Période 12]])</f>
        <v>0</v>
      </c>
      <c r="S11" s="36"/>
    </row>
    <row r="12" spans="2:19" ht="17.25" customHeight="1" x14ac:dyDescent="0.25">
      <c r="B12" s="27" t="s">
        <v>18</v>
      </c>
      <c r="C12" s="8"/>
      <c r="D12" s="54"/>
      <c r="E12" s="54"/>
      <c r="F12" s="54"/>
      <c r="G12" s="54"/>
      <c r="H12" s="54"/>
      <c r="I12" s="54"/>
      <c r="J12" s="54"/>
      <c r="K12" s="54"/>
      <c r="L12" s="54"/>
      <c r="M12" s="54"/>
      <c r="N12" s="54"/>
      <c r="O12" s="54"/>
      <c r="P12" s="54"/>
      <c r="Q12" s="41"/>
      <c r="R12" s="56">
        <f>SUM(Décaissements[[#This Row],[Période 0]:[Période 12]])</f>
        <v>0</v>
      </c>
      <c r="S12" s="36"/>
    </row>
    <row r="13" spans="2:19" ht="17.25" customHeight="1" x14ac:dyDescent="0.25">
      <c r="B13" s="27" t="s">
        <v>19</v>
      </c>
      <c r="C13" s="8"/>
      <c r="D13" s="54"/>
      <c r="E13" s="54"/>
      <c r="F13" s="54"/>
      <c r="G13" s="54"/>
      <c r="H13" s="54"/>
      <c r="I13" s="54"/>
      <c r="J13" s="54"/>
      <c r="K13" s="54"/>
      <c r="L13" s="54"/>
      <c r="M13" s="54"/>
      <c r="N13" s="54"/>
      <c r="O13" s="54"/>
      <c r="P13" s="54"/>
      <c r="Q13" s="41"/>
      <c r="R13" s="56">
        <f>SUM(Décaissements[[#This Row],[Période 0]:[Période 12]])</f>
        <v>0</v>
      </c>
      <c r="S13" s="36"/>
    </row>
    <row r="14" spans="2:19" ht="17.25" customHeight="1" x14ac:dyDescent="0.25">
      <c r="B14" s="27" t="s">
        <v>20</v>
      </c>
      <c r="C14" s="8"/>
      <c r="D14" s="54"/>
      <c r="E14" s="54"/>
      <c r="F14" s="54"/>
      <c r="G14" s="54"/>
      <c r="H14" s="54"/>
      <c r="I14" s="54"/>
      <c r="J14" s="54"/>
      <c r="K14" s="54"/>
      <c r="L14" s="54"/>
      <c r="M14" s="54"/>
      <c r="N14" s="54"/>
      <c r="O14" s="54"/>
      <c r="P14" s="54"/>
      <c r="Q14" s="41"/>
      <c r="R14" s="56">
        <f>SUM(Décaissements[[#This Row],[Période 0]:[Période 12]])</f>
        <v>0</v>
      </c>
      <c r="S14" s="36"/>
    </row>
    <row r="15" spans="2:19" ht="17.25" customHeight="1" x14ac:dyDescent="0.25">
      <c r="B15" s="27" t="s">
        <v>21</v>
      </c>
      <c r="C15" s="8"/>
      <c r="D15" s="54"/>
      <c r="E15" s="54"/>
      <c r="F15" s="54"/>
      <c r="G15" s="54"/>
      <c r="H15" s="54"/>
      <c r="I15" s="54"/>
      <c r="J15" s="54"/>
      <c r="K15" s="54"/>
      <c r="L15" s="54"/>
      <c r="M15" s="54"/>
      <c r="N15" s="54"/>
      <c r="O15" s="54"/>
      <c r="P15" s="54"/>
      <c r="Q15" s="41"/>
      <c r="R15" s="56">
        <f>SUM(Décaissements[[#This Row],[Période 0]:[Période 12]])</f>
        <v>0</v>
      </c>
      <c r="S15" s="36"/>
    </row>
    <row r="16" spans="2:19" ht="17.25" customHeight="1" x14ac:dyDescent="0.25">
      <c r="B16" s="27" t="s">
        <v>22</v>
      </c>
      <c r="C16" s="8"/>
      <c r="D16" s="54"/>
      <c r="E16" s="54"/>
      <c r="F16" s="54"/>
      <c r="G16" s="54"/>
      <c r="H16" s="54"/>
      <c r="I16" s="54"/>
      <c r="J16" s="54"/>
      <c r="K16" s="54"/>
      <c r="L16" s="54"/>
      <c r="M16" s="54"/>
      <c r="N16" s="54"/>
      <c r="O16" s="54"/>
      <c r="P16" s="54"/>
      <c r="Q16" s="41"/>
      <c r="R16" s="56">
        <f>SUM(Décaissements[[#This Row],[Période 0]:[Période 12]])</f>
        <v>0</v>
      </c>
      <c r="S16" s="36"/>
    </row>
    <row r="17" spans="2:19" ht="17.25" customHeight="1" x14ac:dyDescent="0.25">
      <c r="B17" s="27" t="s">
        <v>23</v>
      </c>
      <c r="C17" s="8"/>
      <c r="D17" s="54"/>
      <c r="E17" s="54"/>
      <c r="F17" s="54"/>
      <c r="G17" s="54"/>
      <c r="H17" s="54"/>
      <c r="I17" s="54"/>
      <c r="J17" s="54"/>
      <c r="K17" s="54"/>
      <c r="L17" s="54"/>
      <c r="M17" s="54"/>
      <c r="N17" s="54"/>
      <c r="O17" s="54"/>
      <c r="P17" s="54"/>
      <c r="Q17" s="41"/>
      <c r="R17" s="56">
        <f>SUM(Décaissements[[#This Row],[Période 0]:[Période 12]])</f>
        <v>0</v>
      </c>
      <c r="S17" s="36"/>
    </row>
    <row r="18" spans="2:19" ht="17.25" customHeight="1" x14ac:dyDescent="0.25">
      <c r="B18" s="27" t="s">
        <v>24</v>
      </c>
      <c r="C18" s="8"/>
      <c r="D18" s="54"/>
      <c r="E18" s="54"/>
      <c r="F18" s="54"/>
      <c r="G18" s="54"/>
      <c r="H18" s="54"/>
      <c r="I18" s="54"/>
      <c r="J18" s="54"/>
      <c r="K18" s="54"/>
      <c r="L18" s="54"/>
      <c r="M18" s="54"/>
      <c r="N18" s="54"/>
      <c r="O18" s="54"/>
      <c r="P18" s="54"/>
      <c r="Q18" s="41"/>
      <c r="R18" s="56">
        <f>SUM(Décaissements[[#This Row],[Période 0]:[Période 12]])</f>
        <v>0</v>
      </c>
      <c r="S18" s="36"/>
    </row>
    <row r="19" spans="2:19" ht="17.25" customHeight="1" x14ac:dyDescent="0.25">
      <c r="B19" s="27" t="s">
        <v>25</v>
      </c>
      <c r="C19" s="8"/>
      <c r="D19" s="54"/>
      <c r="E19" s="54"/>
      <c r="F19" s="54"/>
      <c r="G19" s="54"/>
      <c r="H19" s="54"/>
      <c r="I19" s="54"/>
      <c r="J19" s="54"/>
      <c r="K19" s="54"/>
      <c r="L19" s="54"/>
      <c r="M19" s="54"/>
      <c r="N19" s="54"/>
      <c r="O19" s="54"/>
      <c r="P19" s="54"/>
      <c r="Q19" s="41"/>
      <c r="R19" s="56">
        <f>SUM(Décaissements[[#This Row],[Période 0]:[Période 12]])</f>
        <v>0</v>
      </c>
      <c r="S19" s="36"/>
    </row>
    <row r="20" spans="2:19" ht="17.25" customHeight="1" x14ac:dyDescent="0.25">
      <c r="B20" s="27" t="s">
        <v>26</v>
      </c>
      <c r="C20" s="8"/>
      <c r="D20" s="54"/>
      <c r="E20" s="54"/>
      <c r="F20" s="54"/>
      <c r="G20" s="54"/>
      <c r="H20" s="54"/>
      <c r="I20" s="54"/>
      <c r="J20" s="54"/>
      <c r="K20" s="54"/>
      <c r="L20" s="54"/>
      <c r="M20" s="54"/>
      <c r="N20" s="54"/>
      <c r="O20" s="54"/>
      <c r="P20" s="54"/>
      <c r="Q20" s="41"/>
      <c r="R20" s="56">
        <f>SUM(Décaissements[[#This Row],[Période 0]:[Période 12]])</f>
        <v>0</v>
      </c>
      <c r="S20" s="36"/>
    </row>
    <row r="21" spans="2:19" ht="17.25" customHeight="1" x14ac:dyDescent="0.25">
      <c r="B21" s="27" t="s">
        <v>27</v>
      </c>
      <c r="C21" s="8"/>
      <c r="D21" s="54"/>
      <c r="E21" s="54"/>
      <c r="F21" s="54"/>
      <c r="G21" s="54"/>
      <c r="H21" s="54"/>
      <c r="I21" s="54"/>
      <c r="J21" s="54"/>
      <c r="K21" s="54"/>
      <c r="L21" s="54"/>
      <c r="M21" s="54"/>
      <c r="N21" s="54"/>
      <c r="O21" s="54"/>
      <c r="P21" s="54"/>
      <c r="Q21" s="41"/>
      <c r="R21" s="56">
        <f>SUM(Décaissements[[#This Row],[Période 0]:[Période 12]])</f>
        <v>0</v>
      </c>
      <c r="S21" s="36"/>
    </row>
    <row r="22" spans="2:19" ht="17.25" customHeight="1" x14ac:dyDescent="0.25">
      <c r="B22" s="27" t="s">
        <v>28</v>
      </c>
      <c r="C22" s="8"/>
      <c r="D22" s="54"/>
      <c r="E22" s="54"/>
      <c r="F22" s="54"/>
      <c r="G22" s="54"/>
      <c r="H22" s="54"/>
      <c r="I22" s="54"/>
      <c r="J22" s="54"/>
      <c r="K22" s="54"/>
      <c r="L22" s="54"/>
      <c r="M22" s="54"/>
      <c r="N22" s="54"/>
      <c r="O22" s="54"/>
      <c r="P22" s="54"/>
      <c r="Q22" s="41"/>
      <c r="R22" s="56">
        <f>SUM(Décaissements[[#This Row],[Période 0]:[Période 12]])</f>
        <v>0</v>
      </c>
      <c r="S22" s="36"/>
    </row>
    <row r="23" spans="2:19" ht="17.25" customHeight="1" x14ac:dyDescent="0.25">
      <c r="B23" s="27" t="s">
        <v>29</v>
      </c>
      <c r="C23" s="8"/>
      <c r="D23" s="54"/>
      <c r="E23" s="54"/>
      <c r="F23" s="54"/>
      <c r="G23" s="54"/>
      <c r="H23" s="54"/>
      <c r="I23" s="54"/>
      <c r="J23" s="54"/>
      <c r="K23" s="54"/>
      <c r="L23" s="54"/>
      <c r="M23" s="54"/>
      <c r="N23" s="54"/>
      <c r="O23" s="54"/>
      <c r="P23" s="54"/>
      <c r="Q23" s="41"/>
      <c r="R23" s="56">
        <f>SUM(Décaissements[[#This Row],[Période 0]:[Période 12]])</f>
        <v>0</v>
      </c>
      <c r="S23" s="36"/>
    </row>
    <row r="24" spans="2:19" ht="17.25" customHeight="1" x14ac:dyDescent="0.25">
      <c r="B24" s="27" t="s">
        <v>30</v>
      </c>
      <c r="C24" s="8"/>
      <c r="D24" s="54"/>
      <c r="E24" s="54"/>
      <c r="F24" s="54"/>
      <c r="G24" s="54"/>
      <c r="H24" s="54"/>
      <c r="I24" s="54"/>
      <c r="J24" s="54"/>
      <c r="K24" s="54"/>
      <c r="L24" s="54"/>
      <c r="M24" s="54"/>
      <c r="N24" s="54"/>
      <c r="O24" s="54"/>
      <c r="P24" s="54"/>
      <c r="Q24" s="41"/>
      <c r="R24" s="56">
        <f>SUM(Décaissements[[#This Row],[Période 0]:[Période 12]])</f>
        <v>0</v>
      </c>
      <c r="S24" s="36"/>
    </row>
    <row r="25" spans="2:19" ht="17.25" customHeight="1" x14ac:dyDescent="0.25">
      <c r="B25" s="27" t="s">
        <v>30</v>
      </c>
      <c r="C25" s="8"/>
      <c r="D25" s="54"/>
      <c r="E25" s="54"/>
      <c r="F25" s="54"/>
      <c r="G25" s="54"/>
      <c r="H25" s="54"/>
      <c r="I25" s="54"/>
      <c r="J25" s="54"/>
      <c r="K25" s="54"/>
      <c r="L25" s="54"/>
      <c r="M25" s="54"/>
      <c r="N25" s="54"/>
      <c r="O25" s="54"/>
      <c r="P25" s="54"/>
      <c r="Q25" s="41"/>
      <c r="R25" s="56">
        <f>SUM(Décaissements[[#This Row],[Période 0]:[Période 12]])</f>
        <v>0</v>
      </c>
      <c r="S25" s="36"/>
    </row>
    <row r="26" spans="2:19" ht="17.25" customHeight="1" x14ac:dyDescent="0.25">
      <c r="B26" s="27" t="s">
        <v>31</v>
      </c>
      <c r="C26" s="8"/>
      <c r="D26" s="54"/>
      <c r="E26" s="54"/>
      <c r="F26" s="54"/>
      <c r="G26" s="54"/>
      <c r="H26" s="54"/>
      <c r="I26" s="54"/>
      <c r="J26" s="54"/>
      <c r="K26" s="54"/>
      <c r="L26" s="54"/>
      <c r="M26" s="54"/>
      <c r="N26" s="54"/>
      <c r="O26" s="54"/>
      <c r="P26" s="54"/>
      <c r="Q26" s="41"/>
      <c r="R26" s="56">
        <f>SUM(Décaissements[[#This Row],[Période 0]:[Période 12]])</f>
        <v>0</v>
      </c>
      <c r="S26" s="36"/>
    </row>
    <row r="27" spans="2:19" ht="17.25" customHeight="1" x14ac:dyDescent="0.25">
      <c r="B27" s="3" t="s">
        <v>6</v>
      </c>
      <c r="C27" s="8"/>
      <c r="D27" s="55">
        <f>SUBTOTAL(109,Décaissements[Période 0])</f>
        <v>0</v>
      </c>
      <c r="E27" s="55">
        <f>SUBTOTAL(109,Décaissements[Période 1])</f>
        <v>400</v>
      </c>
      <c r="F27" s="55">
        <f>SUBTOTAL(109,Décaissements[Période 2])</f>
        <v>0</v>
      </c>
      <c r="G27" s="55">
        <f>SUBTOTAL(109,Décaissements[Période 3])</f>
        <v>226</v>
      </c>
      <c r="H27" s="55">
        <f>SUBTOTAL(109,Décaissements[Période 4])</f>
        <v>0</v>
      </c>
      <c r="I27" s="55">
        <f>SUBTOTAL(109,Décaissements[Période 5])</f>
        <v>0</v>
      </c>
      <c r="J27" s="55">
        <f>SUBTOTAL(109,Décaissements[Période 6])</f>
        <v>0</v>
      </c>
      <c r="K27" s="55">
        <f>SUBTOTAL(109,Décaissements[Période 7])</f>
        <v>0</v>
      </c>
      <c r="L27" s="55">
        <f>SUBTOTAL(109,Décaissements[Période 8])</f>
        <v>0</v>
      </c>
      <c r="M27" s="55">
        <f>SUBTOTAL(109,Décaissements[Période 9])</f>
        <v>0</v>
      </c>
      <c r="N27" s="55">
        <f>SUBTOTAL(109,Décaissements[Période 10])</f>
        <v>0</v>
      </c>
      <c r="O27" s="55">
        <f>SUBTOTAL(109,Décaissements[Période 11])</f>
        <v>0</v>
      </c>
      <c r="P27" s="55">
        <f>SUBTOTAL(109,Décaissements[Période 12])</f>
        <v>0</v>
      </c>
      <c r="Q27" s="14"/>
      <c r="R27" s="55">
        <f>SUBTOTAL(109,Décaissements[Total])</f>
        <v>626</v>
      </c>
      <c r="S27" s="37"/>
    </row>
  </sheetData>
  <mergeCells count="1">
    <mergeCell ref="B1:S1"/>
  </mergeCells>
  <dataValidations count="9">
    <dataValidation allowBlank="1" showInputMessage="1" showErrorMessage="1" prompt="Créez une liste d’éléments de décaissements pour chaque mois dans le tableau Décaissements à partir de la cellule B6 de cette feuille de calcul." sqref="A1" xr:uid="{00000000-0002-0000-0100-000000000000}"/>
    <dataValidation allowBlank="1" showInputMessage="1" showErrorMessage="1" prompt="Le titre de cette feuille de calcul figure dans cette cellule, les étiquettes du Montant estimé avant lancement en cellules D3 et D4, et le Nombre total d’éléments estimé en cellules R3 et R4." sqref="B1:S1" xr:uid="{00000000-0002-0000-0100-000001000000}"/>
    <dataValidation allowBlank="1" showInputMessage="1" showErrorMessage="1" prompt="La date de début de l’exercice est mise à jour automatiquement dans la cellule ci-dessous." sqref="B3" xr:uid="{00000000-0002-0000-0100-000002000000}"/>
    <dataValidation allowBlank="1" showInputMessage="1" showErrorMessage="1" prompt="La date de début de l’exercice est mise à jour automatiquement dans cette cellule." sqref="B4" xr:uid="{00000000-0002-0000-0100-000003000000}"/>
    <dataValidation allowBlank="1" showInputMessage="1" showErrorMessage="1" prompt="Modifiez les étiquettes des décaissements dans la colonne de tableau ci-dessous ainsi que les montants avant lancement et pour chaque mois dans le tableau. Le nombre total d’éléments estimé est calculé automatiquement et la courbe de tendance mise à jour." sqref="B5" xr:uid="{00000000-0002-0000-0100-000004000000}"/>
    <dataValidation allowBlank="1" showInputMessage="1" showErrorMessage="1" prompt="L’étiquette Montant estimé avant lancement figure dans cette cellule et dans celle ci-dessous" sqref="D3" xr:uid="{00000000-0002-0000-0100-000005000000}"/>
    <dataValidation allowBlank="1" showInputMessage="1" showErrorMessage="1" prompt="Le mois mis à jour automatiquement figure dans cette cellule et celles situées à droite." sqref="E3" xr:uid="{00000000-0002-0000-0100-000006000000}"/>
    <dataValidation allowBlank="1" showInputMessage="1" showErrorMessage="1" prompt="La date mise à jour automatiquement figure dans cette cellule et celles situées à droite." sqref="E4" xr:uid="{00000000-0002-0000-0100-000007000000}"/>
    <dataValidation allowBlank="1" showInputMessage="1" showErrorMessage="1" prompt="L’étiquette Nombre total d’éléments estimé figure dans cette cellule et celle ci-dessous." sqref="R3" xr:uid="{00000000-0002-0000-0100-000008000000}"/>
  </dataValidations>
  <printOptions horizontalCentered="1" verticalCentered="1"/>
  <pageMargins left="0.5" right="0.5" top="0.5" bottom="0.5" header="0.3" footer="0.3"/>
  <pageSetup paperSize="9" scale="56" orientation="landscape" r:id="rId1"/>
  <tableParts count="1">
    <tablePart r:id="rId2"/>
  </tableParts>
  <extLst>
    <ext xmlns:x14="http://schemas.microsoft.com/office/spreadsheetml/2009/9/main" uri="{05C60535-1F16-4fd2-B633-F4F36F0B64E0}">
      <x14:sparklineGroups xmlns:xm="http://schemas.microsoft.com/office/excel/2006/main">
        <x14:sparklineGroup displayEmptyCellsAs="gap" markers="1" xr2:uid="{00000000-0003-0000-0100-000001000000}">
          <x14:colorSeries theme="0" tint="-0.34998626667073579"/>
          <x14:colorNegative theme="9"/>
          <x14:colorAxis rgb="FF000000"/>
          <x14:colorMarkers theme="9"/>
          <x14:colorFirst theme="4"/>
          <x14:colorLast theme="5"/>
          <x14:colorHigh theme="6"/>
          <x14:colorLow theme="7"/>
          <x14:sparklines>
            <x14:sparkline>
              <xm:f>Décaissements!D27:P27</xm:f>
              <xm:sqref>S27</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S14"/>
  <sheetViews>
    <sheetView showGridLines="0" zoomScaleNormal="100" workbookViewId="0">
      <pane ySplit="4" topLeftCell="A5" activePane="bottomLeft" state="frozen"/>
      <selection pane="bottomLeft"/>
    </sheetView>
  </sheetViews>
  <sheetFormatPr baseColWidth="10" defaultColWidth="9.140625" defaultRowHeight="17.25" customHeight="1" x14ac:dyDescent="0.25"/>
  <cols>
    <col min="1" max="1" width="2.5703125" customWidth="1"/>
    <col min="2" max="2" width="47.7109375" customWidth="1"/>
    <col min="3" max="3" width="3" customWidth="1"/>
    <col min="4" max="4" width="11.85546875" customWidth="1"/>
    <col min="5" max="16" width="12.28515625" customWidth="1"/>
    <col min="17" max="17" width="3" style="17" customWidth="1"/>
    <col min="18" max="18" width="23.5703125" customWidth="1"/>
  </cols>
  <sheetData>
    <row r="1" spans="2:19" ht="42" customHeight="1" thickBot="1" x14ac:dyDescent="0.6">
      <c r="B1" s="58" t="s">
        <v>40</v>
      </c>
      <c r="C1" s="58"/>
      <c r="D1" s="58"/>
      <c r="E1" s="58"/>
      <c r="F1" s="58"/>
      <c r="G1" s="58"/>
      <c r="H1" s="58"/>
      <c r="I1" s="58"/>
      <c r="J1" s="58"/>
      <c r="K1" s="58"/>
      <c r="L1" s="58"/>
      <c r="M1" s="58"/>
      <c r="N1" s="58"/>
      <c r="O1" s="58"/>
      <c r="P1" s="58"/>
      <c r="Q1" s="58"/>
      <c r="R1" s="58"/>
      <c r="S1" s="58"/>
    </row>
    <row r="2" spans="2:19" ht="22.5" customHeight="1" thickTop="1" x14ac:dyDescent="0.25">
      <c r="Q2" s="12"/>
    </row>
    <row r="3" spans="2:19" ht="30" customHeight="1" x14ac:dyDescent="0.3">
      <c r="B3" s="11" t="s">
        <v>0</v>
      </c>
      <c r="D3" s="47" t="s">
        <v>9</v>
      </c>
      <c r="E3" s="10" t="str">
        <f ca="1">UPPER(TEXT(DateDébutExercice,"mmm"))</f>
        <v>JUIL</v>
      </c>
      <c r="F3" s="10" t="str">
        <f ca="1">UPPER(TEXT(EOMONTH(DateDébutExercice,1),"mmm"))</f>
        <v>AOÛT</v>
      </c>
      <c r="G3" s="10" t="str">
        <f ca="1">UPPER(TEXT(EOMONTH(DateDébutExercice,2),"mmm"))</f>
        <v>SEPT</v>
      </c>
      <c r="H3" s="10" t="str">
        <f ca="1">UPPER(TEXT(EOMONTH(DateDébutExercice,3),"mmm"))</f>
        <v>OCT</v>
      </c>
      <c r="I3" s="10" t="str">
        <f ca="1">UPPER(TEXT(EOMONTH(DateDébutExercice,4),"mmm"))</f>
        <v>NOV</v>
      </c>
      <c r="J3" s="10" t="str">
        <f ca="1">UPPER(TEXT(EOMONTH(DateDébutExercice,5),"mmm"))</f>
        <v>DÉC</v>
      </c>
      <c r="K3" s="10" t="str">
        <f ca="1">UPPER(TEXT(EOMONTH(DateDébutExercice,6),"mmm"))</f>
        <v>JANV</v>
      </c>
      <c r="L3" s="10" t="str">
        <f ca="1">UPPER(TEXT(EOMONTH(DateDébutExercice,7),"mmm"))</f>
        <v>FÉVR</v>
      </c>
      <c r="M3" s="10" t="str">
        <f ca="1">UPPER(TEXT(EOMONTH(DateDébutExercice,8),"mmm"))</f>
        <v>MARS</v>
      </c>
      <c r="N3" s="10" t="str">
        <f ca="1">UPPER(TEXT(EOMONTH(DateDébutExercice,9),"mmm"))</f>
        <v>AVR</v>
      </c>
      <c r="O3" s="10" t="str">
        <f ca="1">UPPER(TEXT(EOMONTH(DateDébutExercice,10),"mmm"))</f>
        <v>MAI</v>
      </c>
      <c r="P3" s="10" t="str">
        <f ca="1">UPPER(TEXT(EOMONTH(DateDébutExercice,11),"mmm"))</f>
        <v>JUIN</v>
      </c>
      <c r="Q3" s="24"/>
      <c r="R3" s="49" t="s">
        <v>6</v>
      </c>
      <c r="S3" s="1"/>
    </row>
    <row r="4" spans="2:19" s="20" customFormat="1" ht="16.5" customHeight="1" thickBot="1" x14ac:dyDescent="0.3">
      <c r="B4" s="19">
        <f ca="1">Encaissements!DateDébutExercice</f>
        <v>43647</v>
      </c>
      <c r="D4" s="48" t="s">
        <v>10</v>
      </c>
      <c r="E4" s="23">
        <f ca="1">DateDébutExercice</f>
        <v>43647</v>
      </c>
      <c r="F4" s="23">
        <f t="shared" ref="F4" ca="1" si="0">EOMONTH(E4,0)+DAY(DateDébutExercice)</f>
        <v>43678</v>
      </c>
      <c r="G4" s="23">
        <f t="shared" ref="G4" ca="1" si="1">EOMONTH(F4,0)+DAY(DateDébutExercice)</f>
        <v>43709</v>
      </c>
      <c r="H4" s="23">
        <f t="shared" ref="H4" ca="1" si="2">EOMONTH(G4,0)+DAY(DateDébutExercice)</f>
        <v>43739</v>
      </c>
      <c r="I4" s="23">
        <f t="shared" ref="I4" ca="1" si="3">EOMONTH(H4,0)+DAY(DateDébutExercice)</f>
        <v>43770</v>
      </c>
      <c r="J4" s="23">
        <f t="shared" ref="J4" ca="1" si="4">EOMONTH(I4,0)+DAY(DateDébutExercice)</f>
        <v>43800</v>
      </c>
      <c r="K4" s="23">
        <f t="shared" ref="K4" ca="1" si="5">EOMONTH(J4,0)+DAY(DateDébutExercice)</f>
        <v>43831</v>
      </c>
      <c r="L4" s="23">
        <f t="shared" ref="L4" ca="1" si="6">EOMONTH(K4,0)+DAY(DateDébutExercice)</f>
        <v>43862</v>
      </c>
      <c r="M4" s="23">
        <f t="shared" ref="M4" ca="1" si="7">EOMONTH(L4,0)+DAY(DateDébutExercice)</f>
        <v>43891</v>
      </c>
      <c r="N4" s="23">
        <f t="shared" ref="N4" ca="1" si="8">EOMONTH(M4,0)+DAY(DateDébutExercice)</f>
        <v>43922</v>
      </c>
      <c r="O4" s="23">
        <f t="shared" ref="O4" ca="1" si="9">EOMONTH(N4,0)+DAY(DateDébutExercice)</f>
        <v>43952</v>
      </c>
      <c r="P4" s="23">
        <f t="shared" ref="P4" ca="1" si="10">EOMONTH(O4,0)+DAY(DateDébutExercice)</f>
        <v>43983</v>
      </c>
      <c r="Q4" s="22"/>
      <c r="R4" s="47" t="s">
        <v>32</v>
      </c>
      <c r="S4" s="21"/>
    </row>
    <row r="5" spans="2:19" s="5" customFormat="1" ht="17.25" customHeight="1" thickTop="1" x14ac:dyDescent="0.25">
      <c r="B5" s="2" t="s">
        <v>33</v>
      </c>
      <c r="C5" s="6"/>
      <c r="D5"/>
      <c r="E5"/>
      <c r="F5"/>
      <c r="G5"/>
      <c r="H5"/>
      <c r="I5"/>
      <c r="J5"/>
      <c r="K5"/>
      <c r="L5"/>
      <c r="M5"/>
      <c r="N5"/>
      <c r="O5"/>
      <c r="P5"/>
      <c r="Q5" s="13"/>
      <c r="R5"/>
      <c r="S5"/>
    </row>
    <row r="6" spans="2:19" ht="17.25" customHeight="1" x14ac:dyDescent="0.25">
      <c r="B6" s="27" t="s">
        <v>34</v>
      </c>
      <c r="C6" s="8"/>
      <c r="D6" s="57"/>
      <c r="E6" s="57"/>
      <c r="F6" s="57"/>
      <c r="G6" s="57"/>
      <c r="H6" s="57"/>
      <c r="I6" s="57"/>
      <c r="J6" s="57"/>
      <c r="K6" s="57"/>
      <c r="L6" s="57"/>
      <c r="M6" s="57"/>
      <c r="N6" s="57"/>
      <c r="O6" s="57"/>
      <c r="P6" s="57"/>
      <c r="Q6" s="41"/>
      <c r="R6" s="56">
        <f>SUM(PaiementNuméraire[[#This Row],[Période 0]:[Période 12]])</f>
        <v>0</v>
      </c>
      <c r="S6" s="36"/>
    </row>
    <row r="7" spans="2:19" ht="17.25" customHeight="1" x14ac:dyDescent="0.25">
      <c r="B7" s="27" t="s">
        <v>35</v>
      </c>
      <c r="C7" s="8"/>
      <c r="D7" s="57"/>
      <c r="E7" s="57"/>
      <c r="F7" s="57"/>
      <c r="G7" s="57"/>
      <c r="H7" s="57"/>
      <c r="I7" s="57"/>
      <c r="J7" s="57"/>
      <c r="K7" s="57"/>
      <c r="L7" s="57"/>
      <c r="M7" s="57"/>
      <c r="N7" s="57"/>
      <c r="O7" s="57"/>
      <c r="P7" s="57"/>
      <c r="Q7" s="41"/>
      <c r="R7" s="56">
        <f>SUM(PaiementNuméraire[[#This Row],[Période 0]:[Période 12]])</f>
        <v>0</v>
      </c>
      <c r="S7" s="36"/>
    </row>
    <row r="8" spans="2:19" ht="17.25" customHeight="1" x14ac:dyDescent="0.25">
      <c r="B8" s="27" t="s">
        <v>36</v>
      </c>
      <c r="C8" s="8"/>
      <c r="D8" s="57"/>
      <c r="E8" s="57"/>
      <c r="F8" s="57"/>
      <c r="G8" s="57"/>
      <c r="H8" s="57"/>
      <c r="I8" s="57"/>
      <c r="J8" s="57"/>
      <c r="K8" s="57"/>
      <c r="L8" s="57"/>
      <c r="M8" s="57"/>
      <c r="N8" s="57"/>
      <c r="O8" s="57"/>
      <c r="P8" s="57"/>
      <c r="Q8" s="41"/>
      <c r="R8" s="56">
        <f>SUM(PaiementNuméraire[[#This Row],[Période 0]:[Période 12]])</f>
        <v>0</v>
      </c>
      <c r="S8" s="36"/>
    </row>
    <row r="9" spans="2:19" ht="17.25" customHeight="1" x14ac:dyDescent="0.25">
      <c r="B9" s="27" t="s">
        <v>37</v>
      </c>
      <c r="C9" s="8"/>
      <c r="D9" s="57"/>
      <c r="E9" s="57"/>
      <c r="F9" s="57"/>
      <c r="G9" s="57"/>
      <c r="H9" s="57"/>
      <c r="I9" s="57"/>
      <c r="J9" s="57"/>
      <c r="K9" s="57"/>
      <c r="L9" s="57"/>
      <c r="M9" s="57"/>
      <c r="N9" s="57"/>
      <c r="O9" s="57"/>
      <c r="P9" s="57"/>
      <c r="Q9" s="41"/>
      <c r="R9" s="56">
        <f>SUM(PaiementNuméraire[[#This Row],[Période 0]:[Période 12]])</f>
        <v>0</v>
      </c>
      <c r="S9" s="36"/>
    </row>
    <row r="10" spans="2:19" ht="17.25" customHeight="1" x14ac:dyDescent="0.25">
      <c r="B10" s="27" t="s">
        <v>38</v>
      </c>
      <c r="C10" s="8"/>
      <c r="D10" s="57"/>
      <c r="E10" s="57"/>
      <c r="F10" s="57"/>
      <c r="G10" s="57"/>
      <c r="H10" s="57"/>
      <c r="I10" s="57"/>
      <c r="J10" s="57"/>
      <c r="K10" s="57"/>
      <c r="L10" s="57"/>
      <c r="M10" s="57"/>
      <c r="N10" s="57"/>
      <c r="O10" s="57"/>
      <c r="P10" s="57"/>
      <c r="Q10" s="41"/>
      <c r="R10" s="56">
        <f>SUM(PaiementNuméraire[[#This Row],[Période 0]:[Période 12]])</f>
        <v>0</v>
      </c>
      <c r="S10" s="36"/>
    </row>
    <row r="11" spans="2:19" ht="17.25" customHeight="1" x14ac:dyDescent="0.25">
      <c r="B11" s="3" t="s">
        <v>6</v>
      </c>
      <c r="C11" s="8"/>
      <c r="D11" s="55">
        <f>SUBTOTAL(109,PaiementNuméraire[Période 0])</f>
        <v>0</v>
      </c>
      <c r="E11" s="55">
        <f>SUBTOTAL(109,PaiementNuméraire[Période 1])</f>
        <v>0</v>
      </c>
      <c r="F11" s="55">
        <f>SUBTOTAL(109,PaiementNuméraire[Période 2])</f>
        <v>0</v>
      </c>
      <c r="G11" s="55">
        <f>SUBTOTAL(109,PaiementNuméraire[Période 3])</f>
        <v>0</v>
      </c>
      <c r="H11" s="55">
        <f>SUBTOTAL(109,PaiementNuméraire[Période 4])</f>
        <v>0</v>
      </c>
      <c r="I11" s="55">
        <f>SUBTOTAL(109,PaiementNuméraire[Période 5])</f>
        <v>0</v>
      </c>
      <c r="J11" s="55">
        <f>SUBTOTAL(109,PaiementNuméraire[Période 6])</f>
        <v>0</v>
      </c>
      <c r="K11" s="55">
        <f>SUBTOTAL(109,PaiementNuméraire[Période 7])</f>
        <v>0</v>
      </c>
      <c r="L11" s="55">
        <f>SUBTOTAL(109,PaiementNuméraire[Période 8])</f>
        <v>0</v>
      </c>
      <c r="M11" s="55">
        <f>SUBTOTAL(109,PaiementNuméraire[Période 9])</f>
        <v>0</v>
      </c>
      <c r="N11" s="55">
        <f>SUBTOTAL(109,PaiementNuméraire[Période 10])</f>
        <v>0</v>
      </c>
      <c r="O11" s="55">
        <f>SUBTOTAL(109,PaiementNuméraire[Période 11])</f>
        <v>0</v>
      </c>
      <c r="P11" s="55">
        <f>SUBTOTAL(109,PaiementNuméraire[Période 12])</f>
        <v>0</v>
      </c>
      <c r="Q11" s="15"/>
      <c r="R11" s="55">
        <f>SUBTOTAL(109,PaiementNuméraire[Total])</f>
        <v>0</v>
      </c>
      <c r="S11" s="38"/>
    </row>
    <row r="12" spans="2:19" ht="17.25" customHeight="1" thickBot="1" x14ac:dyDescent="0.3">
      <c r="B12" s="40" t="s">
        <v>39</v>
      </c>
      <c r="C12" s="6"/>
      <c r="D12" s="53">
        <f>SUM(Décaissements[Période 0],PaiementNuméraire[Période 0])</f>
        <v>0</v>
      </c>
      <c r="E12" s="53">
        <f>SUM(Décaissements[Période 1],PaiementNuméraire[Période 1])</f>
        <v>400</v>
      </c>
      <c r="F12" s="53">
        <f>SUM(Décaissements[Période 2],PaiementNuméraire[Période 2])</f>
        <v>0</v>
      </c>
      <c r="G12" s="53">
        <f>SUM(Décaissements[Période 3],PaiementNuméraire[Période 3])</f>
        <v>226</v>
      </c>
      <c r="H12" s="53">
        <f>SUM(Décaissements[Période 4],PaiementNuméraire[Période 4])</f>
        <v>0</v>
      </c>
      <c r="I12" s="53">
        <f>SUM(Décaissements[Période 5],PaiementNuméraire[Période 5])</f>
        <v>0</v>
      </c>
      <c r="J12" s="53">
        <f>SUM(Décaissements[Période 6],PaiementNuméraire[Période 6])</f>
        <v>0</v>
      </c>
      <c r="K12" s="53">
        <f>SUM(Décaissements[Période 7],PaiementNuméraire[Période 7])</f>
        <v>0</v>
      </c>
      <c r="L12" s="53">
        <f>SUM(Décaissements[Période 8],PaiementNuméraire[Période 8])</f>
        <v>0</v>
      </c>
      <c r="M12" s="53">
        <f>SUM(Décaissements[Période 9],PaiementNuméraire[Période 9])</f>
        <v>0</v>
      </c>
      <c r="N12" s="53">
        <f>SUM(Décaissements[Période 10],PaiementNuméraire[Période 10])</f>
        <v>0</v>
      </c>
      <c r="O12" s="53">
        <f>SUM(Décaissements[Période 11],PaiementNuméraire[Période 11])</f>
        <v>0</v>
      </c>
      <c r="P12" s="53">
        <f>SUM(Décaissements[Période 12],PaiementNuméraire[Période 12])</f>
        <v>0</v>
      </c>
      <c r="Q12" s="16"/>
      <c r="R12" s="53">
        <f>SUM(Décaissements[Total],PaiementNuméraire[Total])</f>
        <v>626</v>
      </c>
      <c r="S12" s="39"/>
    </row>
    <row r="13" spans="2:19" s="4" customFormat="1" ht="17.25" customHeight="1" x14ac:dyDescent="0.25"/>
    <row r="14" spans="2:19" ht="17.25" customHeight="1" x14ac:dyDescent="0.25">
      <c r="B14" s="4"/>
      <c r="C14" s="4"/>
      <c r="D14" s="4"/>
      <c r="E14" s="4"/>
      <c r="F14" s="4"/>
      <c r="G14" s="4"/>
      <c r="H14" s="4"/>
      <c r="I14" s="4"/>
      <c r="J14" s="4"/>
      <c r="K14" s="4"/>
      <c r="L14" s="4"/>
      <c r="M14" s="4"/>
      <c r="N14" s="4"/>
      <c r="O14" s="4"/>
      <c r="P14" s="4"/>
      <c r="Q14" s="4"/>
      <c r="R14" s="4"/>
      <c r="S14" s="4"/>
    </row>
  </sheetData>
  <mergeCells count="1">
    <mergeCell ref="B1:S1"/>
  </mergeCells>
  <dataValidations count="10">
    <dataValidation allowBlank="1" showInputMessage="1" showErrorMessage="1" prompt="Créez une liste d’éléments de décaissements et hors compte de résultat pour chaque mois dans le tableau Décaissements à partir de la cellule B6 de cette feuille de calcul." sqref="A1" xr:uid="{00000000-0002-0000-0200-000000000000}"/>
    <dataValidation allowBlank="1" showInputMessage="1" showErrorMessage="1" prompt="Le titre de cette feuille de calcul figure dans cette cellule, les étiquettes du Montant estimé avant lancement en cellules D3 et D4, et le Nombre total d’éléments estimé en cellules R3 et R4." sqref="B1:S1" xr:uid="{00000000-0002-0000-0200-000001000000}"/>
    <dataValidation allowBlank="1" showInputMessage="1" showErrorMessage="1" prompt="La date de début de l’exercice est mise à jour automatiquement dans la cellule ci-dessous." sqref="B3" xr:uid="{00000000-0002-0000-0200-000002000000}"/>
    <dataValidation allowBlank="1" showInputMessage="1" showErrorMessage="1" prompt="La date de début de l’exercice est mise à jour automatiquement dans cette cellule." sqref="B4" xr:uid="{00000000-0002-0000-0200-000003000000}"/>
    <dataValidation allowBlank="1" showInputMessage="1" showErrorMessage="1" prompt="Modifiez les étiquettes de la colonne de tableau ci-dessous et entrez les montants avant lancement et pour chaque mois dans le tableau. Le nombre d’éléments total estimé est calculé automatiquement et la courbe de tendance mise à jour à la fin." sqref="B5" xr:uid="{00000000-0002-0000-0200-000004000000}"/>
    <dataValidation allowBlank="1" showInputMessage="1" showErrorMessage="1" prompt="Le montant total des décaissements pour chaque mois et la courbe de tendance sont mis à jour automatiquement dans les cellules à droite." sqref="B12" xr:uid="{00000000-0002-0000-0200-000005000000}"/>
    <dataValidation allowBlank="1" showInputMessage="1" showErrorMessage="1" prompt="L’étiquette Montant estimé avant lancement figure dans cette cellule et dans celle ci-dessous" sqref="D3" xr:uid="{00000000-0002-0000-0200-000006000000}"/>
    <dataValidation allowBlank="1" showInputMessage="1" showErrorMessage="1" prompt="Le mois mis à jour automatiquement figure dans cette cellule et celles situées à droite." sqref="E3" xr:uid="{00000000-0002-0000-0200-000007000000}"/>
    <dataValidation allowBlank="1" showInputMessage="1" showErrorMessage="1" prompt="La date mise à jour automatiquement figure dans cette cellule et celles situées à droite." sqref="E4" xr:uid="{00000000-0002-0000-0200-000008000000}"/>
    <dataValidation allowBlank="1" showInputMessage="1" showErrorMessage="1" prompt="L’étiquette Nombre total d’éléments estimé figure dans cette cellule et celle ci-dessous." sqref="R3" xr:uid="{00000000-0002-0000-0200-000009000000}"/>
  </dataValidations>
  <printOptions horizontalCentered="1" verticalCentered="1"/>
  <pageMargins left="0.5" right="0.5" top="0.5" bottom="0.5" header="0.3" footer="0.3"/>
  <pageSetup paperSize="9" scale="56" orientation="landscape" r:id="rId1"/>
  <tableParts count="1">
    <tablePart r:id="rId2"/>
  </tableParts>
  <extLst>
    <ext xmlns:x14="http://schemas.microsoft.com/office/spreadsheetml/2009/9/main" uri="{05C60535-1F16-4fd2-B633-F4F36F0B64E0}">
      <x14:sparklineGroups xmlns:xm="http://schemas.microsoft.com/office/excel/2006/main">
        <x14:sparklineGroup displayEmptyCellsAs="gap" markers="1" xr2:uid="{00000000-0003-0000-0200-000002000000}">
          <x14:colorSeries theme="0" tint="-0.34998626667073579"/>
          <x14:colorNegative theme="9"/>
          <x14:colorAxis rgb="FF000000"/>
          <x14:colorMarkers theme="9"/>
          <x14:colorFirst theme="4"/>
          <x14:colorLast theme="5"/>
          <x14:colorHigh theme="6"/>
          <x14:colorLow theme="7"/>
          <x14:sparklines>
            <x14:sparkline>
              <xm:f>'Décaissements (hors compte d,,,'!D11:P11</xm:f>
              <xm:sqref>S11</xm:sqref>
            </x14:sparkline>
            <x14:sparkline>
              <xm:f>'Décaissements (hors compte d,,,'!D12:P12</xm:f>
              <xm:sqref>S12</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Encaissements</vt:lpstr>
      <vt:lpstr>Décaissements</vt:lpstr>
      <vt:lpstr>Décaissements (hors compte d,,,</vt:lpstr>
      <vt:lpstr>Décaissements!DateDébutExercice</vt:lpstr>
      <vt:lpstr>'Décaissements (hors compte d,,,'!DateDébutExercice</vt:lpstr>
      <vt:lpstr>Encaissements!DateDébutExercice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2018-03-27T13:04:53Z</dcterms:created>
  <dcterms:modified xsi:type="dcterms:W3CDTF">2019-05-22T06:44:23Z</dcterms:modified>
</cp:coreProperties>
</file>