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02"/>
  <workbookPr codeName="ThisWorkbook" hidePivotFieldList="1"/>
  <mc:AlternateContent xmlns:mc="http://schemas.openxmlformats.org/markup-compatibility/2006">
    <mc:Choice Requires="x15">
      <x15ac:absPath xmlns:x15ac="http://schemas.microsoft.com/office/spreadsheetml/2010/11/ac" url="\\Deli\P2016\MSOFFICEUA\Templates\Templates_Gemini_G1\Phases\161020_Accessibility_Templates_Batch3\04_From_Amanda_processing\ar-SA\Templates\"/>
    </mc:Choice>
  </mc:AlternateContent>
  <bookViews>
    <workbookView xWindow="0" yWindow="0" windowWidth="28800" windowHeight="14115" tabRatio="784" activeTab="1"/>
  </bookViews>
  <sheets>
    <sheet name="التلميحات" sheetId="16" r:id="rId1"/>
    <sheet name="الملخص" sheetId="2" r:id="rId2"/>
    <sheet name="يناير" sheetId="3" r:id="rId3"/>
    <sheet name="فبراير" sheetId="4" r:id="rId4"/>
    <sheet name="مارس" sheetId="5" r:id="rId5"/>
    <sheet name="أبريل" sheetId="6" r:id="rId6"/>
    <sheet name="مايو" sheetId="7" r:id="rId7"/>
    <sheet name="يونيو" sheetId="8" r:id="rId8"/>
    <sheet name="يوليو" sheetId="9" r:id="rId9"/>
    <sheet name="أغسطس" sheetId="10" r:id="rId10"/>
    <sheet name="سبتمبر" sheetId="11" r:id="rId11"/>
    <sheet name="أكتوبر" sheetId="12" r:id="rId12"/>
    <sheet name="نوفمبر" sheetId="13" r:id="rId13"/>
    <sheet name="ديسمبر" sheetId="14" r:id="rId14"/>
  </sheets>
  <definedNames>
    <definedName name="_xlnm.Print_Titles" localSheetId="5">أبريل!$2:$2</definedName>
    <definedName name="_xlnm.Print_Titles" localSheetId="9">أغسطس!$2:$2</definedName>
    <definedName name="_xlnm.Print_Titles" localSheetId="11">أكتوبر!$2:$2</definedName>
    <definedName name="_xlnm.Print_Titles" localSheetId="1">الملخص!$4:$4</definedName>
    <definedName name="_xlnm.Print_Titles" localSheetId="13">ديسمبر!$2:$2</definedName>
    <definedName name="_xlnm.Print_Titles" localSheetId="10">سبتمبر!$2:$2</definedName>
    <definedName name="_xlnm.Print_Titles" localSheetId="3">فبراير!$2:$2</definedName>
    <definedName name="_xlnm.Print_Titles" localSheetId="4">مارس!$2:$2</definedName>
    <definedName name="_xlnm.Print_Titles" localSheetId="6">مايو!$2:$2</definedName>
    <definedName name="_xlnm.Print_Titles" localSheetId="12">نوفمبر!$2:$2</definedName>
    <definedName name="_xlnm.Print_Titles" localSheetId="2">يناير!$2:$2</definedName>
    <definedName name="_xlnm.Print_Titles" localSheetId="8">يوليو!$2:$2</definedName>
    <definedName name="_xlnm.Print_Titles" localSheetId="7">يونيو!$2:$2</definedName>
    <definedName name="عنوانالعمود10">مصروفاتأغسطس[[#Headers],[التاريخ]]</definedName>
    <definedName name="عنوانالعمود11">مصروفاتسبتمبر[[#Headers],[التاريخ]]</definedName>
    <definedName name="عنوانالعمود12">مصروفاتأكتوبر[[#Headers],[التاريخ]]</definedName>
    <definedName name="عنوانالعمود13">مصروفاتنوفمبر[[#Headers],[التاريخ]]</definedName>
    <definedName name="عنوانالعمود14">مصروفاتديسمبر[[#Headers],[التاريخ]]</definedName>
    <definedName name="عنوانالعمود2">ملخصالمصروفات[[#Headers],[المصروفات]]</definedName>
    <definedName name="عنوانالعمود3">مصرفاتيناير[[#Headers],[التاريخ]]</definedName>
    <definedName name="عنوانالعمود4">مصروفاتفبراير[[#Headers],[التاريخ]]</definedName>
    <definedName name="عنوانالعمود5">مصروفاتمارس[[#Headers],[التاريخ]]</definedName>
    <definedName name="عنوانالعمود6">مصروفاتأبريل[[#Headers],[التاريخ]]</definedName>
    <definedName name="عنوانالعمود7">مصروفاتمايو[[#Headers],[التاريخ]]</definedName>
    <definedName name="عنوانالعمود8">مصروفاتيناير[[#Headers],[التاريخ]]</definedName>
    <definedName name="عنوانالعمود9">مصروفاتيوليو[[#Headers],[التاريخ]]</definedName>
    <definedName name="فئاتالمصروفات">ملخصالمصروفات[المصروفات]</definedName>
  </definedNames>
  <calcPr calcId="162913"/>
</workbook>
</file>

<file path=xl/calcChain.xml><?xml version="1.0" encoding="utf-8"?>
<calcChain xmlns="http://schemas.openxmlformats.org/spreadsheetml/2006/main">
  <c r="A18" i="16" l="1"/>
  <c r="A17" i="16"/>
  <c r="A16" i="16"/>
  <c r="A15" i="16"/>
  <c r="A14" i="16"/>
  <c r="A10" i="16"/>
  <c r="A9" i="16"/>
  <c r="A8" i="16"/>
  <c r="A7" i="16"/>
  <c r="G5" i="2" l="1"/>
  <c r="G6" i="2"/>
  <c r="G7" i="2"/>
  <c r="G8" i="2"/>
  <c r="G9" i="2"/>
  <c r="B5" i="2"/>
  <c r="B6" i="2"/>
  <c r="B7" i="2"/>
  <c r="B8" i="2"/>
  <c r="B9" i="2"/>
  <c r="D5" i="2"/>
  <c r="D6" i="2"/>
  <c r="D7" i="2"/>
  <c r="D8" i="2"/>
  <c r="D9" i="2"/>
  <c r="C6" i="2"/>
  <c r="E6" i="2"/>
  <c r="F6" i="2"/>
  <c r="H6" i="2"/>
  <c r="I6" i="2"/>
  <c r="J6" i="2"/>
  <c r="K6" i="2"/>
  <c r="L6" i="2"/>
  <c r="M6" i="2"/>
  <c r="C7" i="2"/>
  <c r="E7" i="2"/>
  <c r="F7" i="2"/>
  <c r="H7" i="2"/>
  <c r="I7" i="2"/>
  <c r="J7" i="2"/>
  <c r="K7" i="2"/>
  <c r="L7" i="2"/>
  <c r="M7" i="2"/>
  <c r="C8" i="2"/>
  <c r="E8" i="2"/>
  <c r="F8" i="2"/>
  <c r="H8" i="2"/>
  <c r="I8" i="2"/>
  <c r="J8" i="2"/>
  <c r="K8" i="2"/>
  <c r="L8" i="2"/>
  <c r="M8" i="2"/>
  <c r="C9" i="2"/>
  <c r="E9" i="2"/>
  <c r="F9" i="2"/>
  <c r="H9" i="2"/>
  <c r="I9" i="2"/>
  <c r="J9" i="2"/>
  <c r="K9" i="2"/>
  <c r="L9" i="2"/>
  <c r="M9" i="2"/>
  <c r="M5" i="2"/>
  <c r="L5" i="2"/>
  <c r="K5" i="2"/>
  <c r="J5" i="2"/>
  <c r="I5" i="2"/>
  <c r="H5" i="2"/>
  <c r="F5" i="2"/>
  <c r="E5" i="2"/>
  <c r="C5" i="2"/>
  <c r="C9" i="14"/>
  <c r="C9" i="13"/>
  <c r="C9" i="12"/>
  <c r="C9" i="11"/>
  <c r="C9" i="10"/>
  <c r="C9" i="9"/>
  <c r="C9" i="8"/>
  <c r="C9" i="7"/>
  <c r="C9" i="6"/>
  <c r="C9" i="5"/>
  <c r="C9" i="4"/>
  <c r="A4" i="3"/>
  <c r="A3" i="3"/>
  <c r="E10" i="2" l="1"/>
  <c r="J10" i="2"/>
  <c r="H10" i="2"/>
  <c r="L10" i="2"/>
  <c r="D10" i="2"/>
  <c r="K10" i="2"/>
  <c r="F10" i="2"/>
  <c r="N6" i="2"/>
  <c r="G10" i="2"/>
  <c r="M10" i="2"/>
  <c r="I10" i="2"/>
  <c r="N7" i="2"/>
  <c r="C10" i="2"/>
  <c r="N8" i="2"/>
  <c r="N5" i="2"/>
  <c r="N9" i="2"/>
  <c r="B10" i="2"/>
  <c r="C9" i="3"/>
  <c r="N10" i="2" l="1"/>
  <c r="A4" i="14" l="1"/>
  <c r="A3" i="14"/>
  <c r="A4" i="13"/>
  <c r="A3" i="13"/>
  <c r="A4" i="12"/>
  <c r="A3" i="12"/>
  <c r="A4" i="11"/>
  <c r="A3" i="11"/>
  <c r="A4" i="10"/>
  <c r="A3" i="10"/>
  <c r="A4" i="9"/>
  <c r="A3" i="9"/>
  <c r="A4" i="8"/>
  <c r="A3" i="8"/>
  <c r="A4" i="7"/>
  <c r="A3" i="7"/>
  <c r="A4" i="6"/>
  <c r="A3" i="6"/>
  <c r="A4" i="5"/>
  <c r="A3" i="5"/>
  <c r="A4" i="4"/>
  <c r="A3" i="4"/>
</calcChain>
</file>

<file path=xl/sharedStrings.xml><?xml version="1.0" encoding="utf-8"?>
<sst xmlns="http://schemas.openxmlformats.org/spreadsheetml/2006/main" count="260" uniqueCount="52">
  <si>
    <t>تلميحات القالب</t>
  </si>
  <si>
    <t>هل هناك طريقة سهلة للانتقال سريعاً بين ورقة الملخص "اتجاهات المصروفات" وتفاصيل المصروفات الشهرية؟</t>
  </si>
  <si>
    <t>كيف يمكنني إضافة نوع مصروفات جديد إلى "ملخص المصروفات" أو المصروفات الشهرية الجديدة؟</t>
  </si>
  <si>
    <t>«ملخص المصروفات» الموجود أسفل المخطط وتفاصيل المصروفات لكل شهر هي جداول Excel. لإضافة صفوف جديدة إلى أي جدول Excel، قم بأي مما يلي:</t>
  </si>
  <si>
    <t>قم بإضافة مبلغ المصروفات لكل نوع مصروفات في ورقة العمل الشهرية التي تنطبق عليها المصروفات.</t>
  </si>
  <si>
    <t xml:space="preserve">على سبيل المثال: تنطبق "مصروفات 1" على شهر يناير حتى شهر يونيو وعلى شهر ديسمبر. </t>
  </si>
  <si>
    <t>اتجاهات المصروفات</t>
  </si>
  <si>
    <t>المصروفات</t>
  </si>
  <si>
    <t>مصروفات 1</t>
  </si>
  <si>
    <t>مصروفات 2</t>
  </si>
  <si>
    <t>مصروفات 3</t>
  </si>
  <si>
    <t>مصروفات 4</t>
  </si>
  <si>
    <t>مصروفات 5</t>
  </si>
  <si>
    <t>الإجمالي</t>
  </si>
  <si>
    <t>يناير</t>
  </si>
  <si>
    <t>فبراير</t>
  </si>
  <si>
    <t>مارس</t>
  </si>
  <si>
    <t>أبريل</t>
  </si>
  <si>
    <t>مايو</t>
  </si>
  <si>
    <t>يونيو</t>
  </si>
  <si>
    <t>يوليو</t>
  </si>
  <si>
    <t>أغسطس</t>
  </si>
  <si>
    <t>سبتمبر</t>
  </si>
  <si>
    <t>أكتوبر</t>
  </si>
  <si>
    <t>نوفمبر</t>
  </si>
  <si>
    <t>ديسمبر</t>
  </si>
  <si>
    <t>التلميحات</t>
  </si>
  <si>
    <t>الاتجاه</t>
  </si>
  <si>
    <t>مصروفات يناير</t>
  </si>
  <si>
    <t>التاريخ</t>
  </si>
  <si>
    <t>رقم أمر الشراء</t>
  </si>
  <si>
    <t>A-12345</t>
  </si>
  <si>
    <t>A-12346</t>
  </si>
  <si>
    <t>المبلغ</t>
  </si>
  <si>
    <t>الملخص</t>
  </si>
  <si>
    <t>الفئة</t>
  </si>
  <si>
    <t>الوصف</t>
  </si>
  <si>
    <t>الموارد</t>
  </si>
  <si>
    <t>مصروفات فبراير</t>
  </si>
  <si>
    <t>مصروفات مارس</t>
  </si>
  <si>
    <t>مصروفات أبريل</t>
  </si>
  <si>
    <t>مصروفات مايو</t>
  </si>
  <si>
    <t>مصروفات يونيو</t>
  </si>
  <si>
    <t>مصروفات يوليو</t>
  </si>
  <si>
    <t>مصروفات أغسطس</t>
  </si>
  <si>
    <t>مصروفات سبتمبر</t>
  </si>
  <si>
    <t>مصروفات أكتوبر</t>
  </si>
  <si>
    <t>مصروفات نوفمبر</t>
  </si>
  <si>
    <t>مصروفات ديسمبر</t>
  </si>
  <si>
    <r>
      <t>للعودة إلى ورقة عمل التلميحات هذه، حدد الخلية</t>
    </r>
    <r>
      <rPr>
        <b/>
        <sz val="11"/>
        <color theme="1"/>
        <rFont val="Tahoma"/>
        <family val="2"/>
      </rPr>
      <t xml:space="preserve"> N2 </t>
    </r>
    <r>
      <rPr>
        <sz val="11"/>
        <color theme="1"/>
        <rFont val="Tahoma"/>
        <family val="2"/>
      </rPr>
      <t xml:space="preserve">في ورقة عمل الملخص. من كل أوراق العمل الشهرية، حدد الخلية </t>
    </r>
    <r>
      <rPr>
        <b/>
        <sz val="11"/>
        <color theme="1"/>
        <rFont val="Tahoma"/>
        <family val="2"/>
      </rPr>
      <t>E1</t>
    </r>
    <r>
      <rPr>
        <sz val="11"/>
        <color theme="1"/>
        <rFont val="Tahoma"/>
        <family val="2"/>
      </rPr>
      <t>‏.‏</t>
    </r>
  </si>
  <si>
    <r>
      <t xml:space="preserve">أدخل المصروفات في ورقة عمل </t>
    </r>
    <r>
      <rPr>
        <b/>
        <sz val="11"/>
        <color theme="1"/>
        <rFont val="Tahoma"/>
        <family val="2"/>
      </rPr>
      <t>الملخص</t>
    </r>
    <r>
      <rPr>
        <sz val="11"/>
        <color theme="1"/>
        <rFont val="Tahoma"/>
        <family val="2"/>
      </rPr>
      <t xml:space="preserve"> في الجدول </t>
    </r>
    <r>
      <rPr>
        <b/>
        <sz val="11"/>
        <color theme="1"/>
        <rFont val="Tahoma"/>
        <family val="2"/>
      </rPr>
      <t>ملخص المصروفات</t>
    </r>
    <r>
      <rPr>
        <sz val="11"/>
        <color theme="1"/>
        <rFont val="Tahoma"/>
        <family val="2"/>
      </rPr>
      <t xml:space="preserve"> في العمود </t>
    </r>
    <r>
      <rPr>
        <b/>
        <sz val="11"/>
        <color theme="1"/>
        <rFont val="Tahoma"/>
        <family val="2"/>
      </rPr>
      <t>المصروفات</t>
    </r>
    <r>
      <rPr>
        <sz val="11"/>
        <color theme="1"/>
        <rFont val="Tahoma"/>
        <family val="2"/>
      </rPr>
      <t>.</t>
    </r>
  </si>
  <si>
    <r>
      <t xml:space="preserve">للانتقال بسرعة إلى مصروفات شهر معين، انقر فوق ارتباط التنقل المقترن الموجود أعلى المخطط، مثل ارتباط التنقل إلى </t>
    </r>
    <r>
      <rPr>
        <b/>
        <sz val="11"/>
        <color theme="1"/>
        <rFont val="Tahoma"/>
        <family val="2"/>
      </rPr>
      <t>يناير</t>
    </r>
    <r>
      <rPr>
        <sz val="11"/>
        <color theme="1"/>
        <rFont val="Tahoma"/>
        <family val="2"/>
      </rPr>
      <t xml:space="preserve"> في الخلية </t>
    </r>
    <r>
      <rPr>
        <b/>
        <sz val="11"/>
        <color theme="1"/>
        <rFont val="Tahoma"/>
        <family val="2"/>
      </rPr>
      <t>‏B2</t>
    </r>
    <r>
      <rPr>
        <sz val="11"/>
        <color theme="1"/>
        <rFont val="Tahoma"/>
        <family val="2"/>
      </rPr>
      <t xml:space="preserve">. بعد ذلك، للعودة إلى ورقة العمل «اتجاهات المصروفات»، انقر فوق ارتباط التنقل إلى </t>
    </r>
    <r>
      <rPr>
        <b/>
        <sz val="11"/>
        <color theme="1"/>
        <rFont val="Tahoma"/>
        <family val="2"/>
      </rPr>
      <t>الملخص</t>
    </r>
    <r>
      <rPr>
        <sz val="11"/>
        <color theme="1"/>
        <rFont val="Tahoma"/>
        <family val="2"/>
      </rPr>
      <t xml:space="preserve"> في الخلية </t>
    </r>
    <r>
      <rPr>
        <b/>
        <sz val="11"/>
        <color theme="1"/>
        <rFont val="Tahoma"/>
        <family val="2"/>
      </rPr>
      <t>D1</t>
    </r>
    <r>
      <rPr>
        <sz val="11"/>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</si>
</sst>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0.00_ ;\-#,##0.00\ "/>
    <numFmt numFmtId="166" formatCode="[$-2170000]B2dd/mm/yy;@"/>
  </numFmts>
  <fonts count="15" x14ac:knownFonts="1">
    <font>
      <sz val="11"/>
      <color theme="1"/>
      <name val="Calibri"/>
      <family val="2"/>
      <scheme val="minor"/>
    </font>
    <font>
      <sz val="10"/>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sz val="22.5"/>
      <color theme="1" tint="0.34998626667073579"/>
      <name val="Tahoma"/>
      <family val="2"/>
    </font>
    <font>
      <sz val="11"/>
      <color theme="1"/>
      <name val="Tahoma"/>
      <family val="2"/>
    </font>
    <font>
      <b/>
      <sz val="11"/>
      <color theme="3"/>
      <name val="Tahoma"/>
      <family val="2"/>
    </font>
    <font>
      <b/>
      <sz val="11"/>
      <color theme="1"/>
      <name val="Tahoma"/>
      <family val="2"/>
    </font>
    <font>
      <sz val="10"/>
      <color theme="1"/>
      <name val="Tahoma"/>
      <family val="2"/>
    </font>
    <font>
      <sz val="11"/>
      <color theme="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2" fillId="0" borderId="0" applyNumberFormat="0" applyFill="0" applyBorder="0" applyAlignment="0" applyProtection="0"/>
    <xf numFmtId="0" fontId="3" fillId="3" borderId="2" applyNumberFormat="0" applyProtection="0">
      <alignment horizontal="center" vertical="center"/>
    </xf>
    <xf numFmtId="0" fontId="7" fillId="0" borderId="0" applyNumberFormat="0" applyFill="0" applyProtection="0">
      <alignment horizontal="left" indent="1"/>
    </xf>
    <xf numFmtId="4" fontId="7" fillId="0" borderId="0" applyFill="0" applyProtection="0">
      <alignment horizontal="right" indent="1"/>
    </xf>
    <xf numFmtId="0" fontId="6" fillId="2" borderId="0" applyNumberFormat="0" applyBorder="0" applyProtection="0">
      <alignment vertical="center" wrapText="1"/>
    </xf>
    <xf numFmtId="0" fontId="4" fillId="3" borderId="0" applyNumberFormat="0" applyBorder="0" applyAlignment="0" applyProtection="0"/>
    <xf numFmtId="0" fontId="5" fillId="3" borderId="0" applyNumberFormat="0" applyBorder="0" applyAlignment="0" applyProtection="0"/>
    <xf numFmtId="0" fontId="8" fillId="0" borderId="0">
      <alignment horizontal="left" wrapText="1" indent="1"/>
    </xf>
    <xf numFmtId="4" fontId="8" fillId="0" borderId="0">
      <alignment horizontal="right" indent="1"/>
    </xf>
    <xf numFmtId="164" fontId="8" fillId="0" borderId="0">
      <alignment horizontal="left" indent="1"/>
    </xf>
    <xf numFmtId="0" fontId="1" fillId="0" borderId="0">
      <alignment horizontal="left" vertical="center" wrapText="1" indent="6"/>
    </xf>
    <xf numFmtId="0" fontId="8" fillId="0" borderId="0">
      <alignment horizontal="left" vertical="center" wrapText="1" indent="3"/>
    </xf>
  </cellStyleXfs>
  <cellXfs count="26">
    <xf numFmtId="0" fontId="0" fillId="0" borderId="0" xfId="0"/>
    <xf numFmtId="0" fontId="9" fillId="0" borderId="0" xfId="1" applyFont="1" applyAlignment="1">
      <alignment horizontal="right"/>
    </xf>
    <xf numFmtId="0" fontId="10" fillId="0" borderId="0" xfId="0" applyFont="1"/>
    <xf numFmtId="0" fontId="11" fillId="2" borderId="0" xfId="5" applyFont="1" applyAlignment="1">
      <alignment horizontal="right" vertical="center" wrapText="1"/>
    </xf>
    <xf numFmtId="0" fontId="10" fillId="0" borderId="0" xfId="12" applyFont="1" applyAlignment="1">
      <alignment horizontal="right" vertical="center" wrapText="1" indent="3"/>
    </xf>
    <xf numFmtId="0" fontId="10" fillId="0" borderId="0" xfId="11" applyFont="1" applyAlignment="1">
      <alignment horizontal="right" vertical="center" wrapText="1" indent="6"/>
    </xf>
    <xf numFmtId="0" fontId="13" fillId="0" borderId="0" xfId="11" applyFont="1" applyAlignment="1">
      <alignment horizontal="right" vertical="center" wrapText="1" indent="6"/>
    </xf>
    <xf numFmtId="0" fontId="14" fillId="3" borderId="2" xfId="6" applyFont="1" applyBorder="1" applyAlignment="1">
      <alignment horizontal="center" vertical="center"/>
    </xf>
    <xf numFmtId="0" fontId="12" fillId="0" borderId="0" xfId="3" applyFont="1" applyFill="1" applyAlignment="1">
      <alignment horizontal="right" indent="1"/>
    </xf>
    <xf numFmtId="0" fontId="12" fillId="0" borderId="0" xfId="3" applyFont="1" applyAlignment="1">
      <alignment horizontal="right" indent="1"/>
    </xf>
    <xf numFmtId="0" fontId="10" fillId="0" borderId="0" xfId="8" applyFont="1" applyAlignment="1">
      <alignment horizontal="right" wrapText="1" indent="1"/>
    </xf>
    <xf numFmtId="0" fontId="10" fillId="0" borderId="0" xfId="0" applyFont="1" applyAlignment="1">
      <alignment horizontal="right" indent="1"/>
    </xf>
    <xf numFmtId="0" fontId="10" fillId="0" borderId="0" xfId="0" applyFont="1" applyAlignment="1">
      <alignment horizontal="right"/>
    </xf>
    <xf numFmtId="0" fontId="10" fillId="0" borderId="0" xfId="0" applyNumberFormat="1" applyFont="1" applyFill="1" applyAlignment="1">
      <alignment horizontal="right" indent="1"/>
    </xf>
    <xf numFmtId="0" fontId="10" fillId="0" borderId="0" xfId="0" applyFont="1" applyFill="1" applyAlignment="1">
      <alignment horizontal="right" indent="1"/>
    </xf>
    <xf numFmtId="14" fontId="10" fillId="0" borderId="0" xfId="0" applyNumberFormat="1" applyFont="1"/>
    <xf numFmtId="166" fontId="10" fillId="0" borderId="0" xfId="10" applyNumberFormat="1" applyFont="1" applyAlignment="1">
      <alignment horizontal="right" indent="1"/>
    </xf>
    <xf numFmtId="0" fontId="10" fillId="0" borderId="0" xfId="0" applyFont="1" applyFill="1" applyAlignment="1">
      <alignment horizontal="right"/>
    </xf>
    <xf numFmtId="165" fontId="10" fillId="0" borderId="0" xfId="9" applyNumberFormat="1" applyFont="1" applyAlignment="1">
      <alignment horizontal="left" indent="1"/>
    </xf>
    <xf numFmtId="165" fontId="12" fillId="0" borderId="0" xfId="0" applyNumberFormat="1" applyFont="1" applyFill="1" applyBorder="1" applyAlignment="1">
      <alignment horizontal="left" indent="1"/>
    </xf>
    <xf numFmtId="165" fontId="10" fillId="0" borderId="0" xfId="0" applyNumberFormat="1" applyFont="1" applyAlignment="1">
      <alignment horizontal="left" indent="1"/>
    </xf>
    <xf numFmtId="165" fontId="10" fillId="0" borderId="0" xfId="0" applyNumberFormat="1" applyFont="1" applyFill="1" applyAlignment="1">
      <alignment horizontal="left" indent="1"/>
    </xf>
    <xf numFmtId="0" fontId="12" fillId="0" borderId="0" xfId="0" applyFont="1" applyFill="1" applyBorder="1" applyAlignment="1">
      <alignment horizontal="right" indent="1"/>
    </xf>
    <xf numFmtId="0" fontId="9" fillId="0" borderId="0" xfId="1" applyFont="1"/>
    <xf numFmtId="0" fontId="9" fillId="0" borderId="0" xfId="1" applyFont="1"/>
    <xf numFmtId="0" fontId="9" fillId="0" borderId="1" xfId="1" applyFont="1" applyBorder="1"/>
  </cellXfs>
  <cellStyles count="13">
    <cellStyle name="Followed Hyperlink" xfId="7" builtinId="9" customBuiltin="1"/>
    <cellStyle name="Normal" xfId="0" builtinId="0" customBuiltin="1"/>
    <cellStyle name="ارتباط تشعبي" xfId="6" builtinId="8" customBuiltin="1"/>
    <cellStyle name="أرقام الجدول" xfId="9"/>
    <cellStyle name="تاريخ الجدول" xfId="10"/>
    <cellStyle name="تفاصيل الجدول" xfId="8"/>
    <cellStyle name="عنوان" xfId="1" builtinId="15" customBuiltin="1"/>
    <cellStyle name="عنوان 1" xfId="2" builtinId="16" customBuiltin="1"/>
    <cellStyle name="عنوان 2" xfId="3" builtinId="17" customBuiltin="1"/>
    <cellStyle name="عنوان 3" xfId="4" builtinId="18" customBuiltin="1"/>
    <cellStyle name="عنوان 4" xfId="5" builtinId="19" customBuiltin="1"/>
    <cellStyle name="نص التلميح" xfId="12"/>
    <cellStyle name="نص التلميح بمسافة بادئة" xfId="11"/>
  </cellStyles>
  <dxfs count="195">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strike val="0"/>
        <outline val="0"/>
        <shadow val="0"/>
        <u val="none"/>
        <vertAlign val="baseline"/>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numFmt numFmtId="165" formatCode="#,##0.00_ ;\-#,##0.00\ "/>
      <alignment horizontal="righ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0" justifyLastLine="0" shrinkToFit="0" readingOrder="0"/>
    </dxf>
    <dxf>
      <font>
        <strike val="0"/>
        <outline val="0"/>
        <shadow val="0"/>
        <u val="none"/>
        <vertAlign val="baseline"/>
        <name val="Tahoma"/>
        <family val="2"/>
        <scheme val="none"/>
      </font>
      <alignment horizontal="right" vertical="bottom" textRotation="0" justifyLastLine="0" shrinkToFit="0" readingOrder="0"/>
    </dxf>
    <dxf>
      <font>
        <b val="0"/>
        <i val="0"/>
        <strike val="0"/>
        <condense val="0"/>
        <extend val="0"/>
        <outline val="0"/>
        <shadow val="0"/>
        <u val="none"/>
        <vertAlign val="baseline"/>
        <sz val="11"/>
        <color theme="1"/>
        <name val="Tahoma"/>
        <family val="2"/>
        <scheme val="none"/>
      </font>
      <alignment horizontal="right" vertical="bottom" textRotation="0" wrapText="0" indent="1" justifyLastLine="0" shrinkToFit="0" readingOrder="0"/>
    </dxf>
    <dxf>
      <font>
        <strike val="0"/>
        <outline val="0"/>
        <shadow val="0"/>
        <u val="none"/>
        <vertAlign val="baseline"/>
        <name val="Tahoma"/>
        <family val="2"/>
        <scheme val="none"/>
      </font>
      <numFmt numFmtId="166" formatCode="[$-2170000]B2dd/mm/yy;@"/>
      <alignment horizontal="right" vertical="bottom" textRotation="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family val="2"/>
        <scheme val="none"/>
      </font>
    </dxf>
    <dxf>
      <font>
        <strike val="0"/>
        <outline val="0"/>
        <shadow val="0"/>
        <u val="none"/>
        <vertAlign val="baseline"/>
        <name val="Tahoma"/>
        <family val="2"/>
        <scheme val="none"/>
      </font>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sz val="11"/>
        <color theme="1"/>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numFmt numFmtId="165" formatCode="#,##0.00_ ;\-#,##0.00\ "/>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sz val="11"/>
        <color theme="1"/>
        <name val="Tahoma"/>
        <family val="2"/>
        <scheme val="none"/>
      </font>
      <numFmt numFmtId="165" formatCode="#,##0.00_ ;\-#,##0.00\ "/>
      <alignment horizontal="left" vertical="bottom" textRotation="0" justifyLastLine="0" shrinkToFit="0" readingOrder="0"/>
    </dxf>
    <dxf>
      <font>
        <b/>
        <i val="0"/>
        <strike val="0"/>
        <condense val="0"/>
        <extend val="0"/>
        <outline val="0"/>
        <shadow val="0"/>
        <u val="none"/>
        <vertAlign val="baseline"/>
        <sz val="11"/>
        <color theme="1"/>
        <name val="Tahoma"/>
        <family val="2"/>
        <scheme val="none"/>
      </font>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name val="Tahoma"/>
        <family val="2"/>
        <scheme val="none"/>
      </font>
      <alignment horizontal="right" vertical="bottom" textRotation="0" indent="1"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bottom" textRotation="0" wrapText="0" indent="1" justifyLastLine="0" shrinkToFit="0" readingOrder="0"/>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diagonalUp="0" diagonalDown="0">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diagonalUp="0" diagonalDown="0">
        <left/>
        <right/>
        <top style="thin">
          <color theme="1" tint="0.499984740745262"/>
        </top>
        <bottom style="thin">
          <color theme="0" tint="-0.14996795556505021"/>
        </bottom>
        <vertical/>
        <horizontal/>
      </border>
    </dxf>
    <dxf>
      <font>
        <b val="0"/>
        <i val="0"/>
        <color theme="1"/>
      </font>
      <fill>
        <patternFill patternType="none">
          <bgColor auto="1"/>
        </patternFill>
      </fill>
      <border diagonalUp="0" diagonalDown="0">
        <left/>
        <right/>
        <top/>
        <bottom/>
        <vertical style="thin">
          <color theme="0" tint="-0.14996795556505021"/>
        </vertical>
        <horizontal style="thin">
          <color theme="0" tint="-0.14996795556505021"/>
        </horizontal>
      </border>
    </dxf>
  </dxfs>
  <tableStyles count="1" defaultTableStyle="TableStyleMedium2" defaultPivotStyle="PivotStyleLight16">
    <tableStyle name="Summary Table" pivot="0" count="6">
      <tableStyleElement type="wholeTable" dxfId="194"/>
      <tableStyleElement type="headerRow" dxfId="193"/>
      <tableStyleElement type="totalRow" dxfId="192"/>
      <tableStyleElement type="firstColumn" dxfId="191"/>
      <tableStyleElement type="lastColumn" dxfId="190"/>
      <tableStyleElement type="firstColumnStripe" dxfId="1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22248998496487"/>
          <c:y val="5.0925925925925923E-2"/>
          <c:w val="0.79035284849361975"/>
          <c:h val="0.92364574219889184"/>
        </c:manualLayout>
      </c:layout>
      <c:barChart>
        <c:barDir val="col"/>
        <c:grouping val="clustered"/>
        <c:varyColors val="0"/>
        <c:ser>
          <c:idx val="0"/>
          <c:order val="0"/>
          <c:tx>
            <c:strRef>
              <c:f>الملخص!$A$5</c:f>
              <c:strCache>
                <c:ptCount val="1"/>
                <c:pt idx="0">
                  <c:v>مصروفات 1</c:v>
                </c:pt>
              </c:strCache>
            </c:strRef>
          </c:tx>
          <c:spPr>
            <a:solidFill>
              <a:schemeClr val="tx1">
                <a:lumMod val="65000"/>
                <a:lumOff val="35000"/>
              </a:schemeClr>
            </a:solidFill>
            <a:ln>
              <a:noFill/>
            </a:ln>
            <a:effectLst/>
          </c:spPr>
          <c:invertIfNegative val="0"/>
          <c:cat>
            <c:strRef>
              <c:extLst>
                <c:ext xmlns:c15="http://schemas.microsoft.com/office/drawing/2012/chart" uri="{02D57815-91ED-43cb-92C2-25804820EDAC}">
                  <c15:fullRef>
                    <c15:sqref>الملخص!$B$4:$O$4</c15:sqref>
                  </c15:fullRef>
                </c:ext>
              </c:extLst>
              <c:f>الملخص!$B$4:$M$4</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extLst>
                <c:ext xmlns:c15="http://schemas.microsoft.com/office/drawing/2012/chart" uri="{02D57815-91ED-43cb-92C2-25804820EDAC}">
                  <c15:fullRef>
                    <c15:sqref>الملخص!$B$5:$O$5</c15:sqref>
                  </c15:fullRef>
                </c:ext>
              </c:extLst>
              <c:f>الملخص!$B$5:$M$5</c:f>
              <c:numCache>
                <c:formatCode>#,##0.00_ ;\-#,##0.00\ </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025A-4549-BDA7-31CD28DC117B}"/>
            </c:ext>
          </c:extLst>
        </c:ser>
        <c:ser>
          <c:idx val="1"/>
          <c:order val="1"/>
          <c:tx>
            <c:strRef>
              <c:f>الملخص!$A$6</c:f>
              <c:strCache>
                <c:ptCount val="1"/>
                <c:pt idx="0">
                  <c:v>مصروفات 2</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الملخص!$B$4:$O$4</c15:sqref>
                  </c15:fullRef>
                </c:ext>
              </c:extLst>
              <c:f>الملخص!$B$4:$M$4</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extLst>
                <c:ext xmlns:c15="http://schemas.microsoft.com/office/drawing/2012/chart" uri="{02D57815-91ED-43cb-92C2-25804820EDAC}">
                  <c15:fullRef>
                    <c15:sqref>الملخص!$B$6:$O$6</c15:sqref>
                  </c15:fullRef>
                </c:ext>
              </c:extLst>
              <c:f>الملخص!$B$6:$M$6</c:f>
              <c:numCache>
                <c:formatCode>#,##0.00_ ;\-#,##0.00\ </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025A-4549-BDA7-31CD28DC117B}"/>
            </c:ext>
          </c:extLst>
        </c:ser>
        <c:ser>
          <c:idx val="2"/>
          <c:order val="2"/>
          <c:tx>
            <c:strRef>
              <c:f>الملخص!$A$7</c:f>
              <c:strCache>
                <c:ptCount val="1"/>
                <c:pt idx="0">
                  <c:v>مصروفات 3</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الملخص!$B$4:$O$4</c15:sqref>
                  </c15:fullRef>
                </c:ext>
              </c:extLst>
              <c:f>الملخص!$B$4:$M$4</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extLst>
                <c:ext xmlns:c15="http://schemas.microsoft.com/office/drawing/2012/chart" uri="{02D57815-91ED-43cb-92C2-25804820EDAC}">
                  <c15:fullRef>
                    <c15:sqref>الملخص!$B$7:$O$7</c15:sqref>
                  </c15:fullRef>
                </c:ext>
              </c:extLst>
              <c:f>الملخص!$B$7:$M$7</c:f>
              <c:numCache>
                <c:formatCode>#,##0.00_ ;\-#,##0.00\ </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025A-4549-BDA7-31CD28DC117B}"/>
            </c:ext>
          </c:extLst>
        </c:ser>
        <c:ser>
          <c:idx val="3"/>
          <c:order val="3"/>
          <c:tx>
            <c:strRef>
              <c:f>الملخص!$A$8</c:f>
              <c:strCache>
                <c:ptCount val="1"/>
                <c:pt idx="0">
                  <c:v>مصروفات 4</c:v>
                </c:pt>
              </c:strCache>
            </c:strRef>
          </c:tx>
          <c:spPr>
            <a:solidFill>
              <a:schemeClr val="accent3">
                <a:lumMod val="75000"/>
              </a:schemeClr>
            </a:solidFill>
            <a:ln>
              <a:noFill/>
            </a:ln>
            <a:effectLst/>
          </c:spPr>
          <c:invertIfNegative val="0"/>
          <c:cat>
            <c:strRef>
              <c:extLst>
                <c:ext xmlns:c15="http://schemas.microsoft.com/office/drawing/2012/chart" uri="{02D57815-91ED-43cb-92C2-25804820EDAC}">
                  <c15:fullRef>
                    <c15:sqref>الملخص!$B$4:$O$4</c15:sqref>
                  </c15:fullRef>
                </c:ext>
              </c:extLst>
              <c:f>الملخص!$B$4:$M$4</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extLst>
                <c:ext xmlns:c15="http://schemas.microsoft.com/office/drawing/2012/chart" uri="{02D57815-91ED-43cb-92C2-25804820EDAC}">
                  <c15:fullRef>
                    <c15:sqref>الملخص!$B$8:$O$8</c15:sqref>
                  </c15:fullRef>
                </c:ext>
              </c:extLst>
              <c:f>الملخص!$B$8:$M$8</c:f>
              <c:numCache>
                <c:formatCode>#,##0.00_ ;\-#,##0.00\ </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025A-4549-BDA7-31CD28DC117B}"/>
            </c:ext>
          </c:extLst>
        </c:ser>
        <c:ser>
          <c:idx val="4"/>
          <c:order val="4"/>
          <c:tx>
            <c:strRef>
              <c:f>الملخص!$A$9</c:f>
              <c:strCache>
                <c:ptCount val="1"/>
                <c:pt idx="0">
                  <c:v>مصروفات 5</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الملخص!$B$4:$O$4</c15:sqref>
                  </c15:fullRef>
                </c:ext>
              </c:extLst>
              <c:f>الملخص!$B$4:$M$4</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extLst>
                <c:ext xmlns:c15="http://schemas.microsoft.com/office/drawing/2012/chart" uri="{02D57815-91ED-43cb-92C2-25804820EDAC}">
                  <c15:fullRef>
                    <c15:sqref>الملخص!$B$9:$O$9</c15:sqref>
                  </c15:fullRef>
                </c:ext>
              </c:extLst>
              <c:f>الملخص!$B$9:$M$9</c:f>
              <c:numCache>
                <c:formatCode>#,##0.00_ ;\-#,##0.00\ </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025A-4549-BDA7-31CD28DC117B}"/>
            </c:ext>
          </c:extLst>
        </c:ser>
        <c:dLbls>
          <c:showLegendKey val="0"/>
          <c:showVal val="0"/>
          <c:showCatName val="0"/>
          <c:showSerName val="0"/>
          <c:showPercent val="0"/>
          <c:showBubbleSize val="0"/>
        </c:dLbls>
        <c:gapWidth val="150"/>
        <c:axId val="2018608431"/>
        <c:axId val="2018608015"/>
      </c:barChart>
      <c:catAx>
        <c:axId val="2018608431"/>
        <c:scaling>
          <c:orientation val="maxMin"/>
        </c:scaling>
        <c:delete val="1"/>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nextTo"/>
        <c:crossAx val="2018608015"/>
        <c:crosses val="autoZero"/>
        <c:auto val="1"/>
        <c:lblAlgn val="ctr"/>
        <c:lblOffset val="100"/>
        <c:noMultiLvlLbl val="0"/>
      </c:catAx>
      <c:valAx>
        <c:axId val="2018608015"/>
        <c:scaling>
          <c:orientation val="minMax"/>
        </c:scaling>
        <c:delete val="0"/>
        <c:axPos val="r"/>
        <c:majorGridlines>
          <c:spPr>
            <a:ln w="9525" cap="flat" cmpd="sng" algn="ctr">
              <a:solidFill>
                <a:schemeClr val="bg1">
                  <a:lumMod val="85000"/>
                  <a:alpha val="3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2018608431"/>
        <c:crosses val="autoZero"/>
        <c:crossBetween val="between"/>
      </c:valAx>
      <c:spPr>
        <a:noFill/>
        <a:ln>
          <a:noFill/>
        </a:ln>
        <a:effectLst/>
      </c:spPr>
    </c:plotArea>
    <c:legend>
      <c:legendPos val="l"/>
      <c:layout>
        <c:manualLayout>
          <c:xMode val="edge"/>
          <c:yMode val="edge"/>
          <c:x val="0.10538076466147576"/>
          <c:y val="7.5750947798191887E-2"/>
          <c:w val="5.4575446956058968E-2"/>
          <c:h val="0.446659011373578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noFill/>
    <a:ln w="9525" cap="flat" cmpd="sng" algn="ctr">
      <a:noFill/>
      <a:round/>
    </a:ln>
    <a:effectLst/>
  </c:spPr>
  <c:txPr>
    <a:bodyPr/>
    <a:lstStyle/>
    <a:p>
      <a:pPr>
        <a:defRPr/>
      </a:pPr>
      <a:endParaRPr lang="ar-S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495298</xdr:colOff>
      <xdr:row>2</xdr:row>
      <xdr:rowOff>42862</xdr:rowOff>
    </xdr:from>
    <xdr:to>
      <xdr:col>16</xdr:col>
      <xdr:colOff>123825</xdr:colOff>
      <xdr:row>2</xdr:row>
      <xdr:rowOff>2786062</xdr:rowOff>
    </xdr:to>
    <xdr:graphicFrame macro="">
      <xdr:nvGraphicFramePr>
        <xdr:cNvPr id="4" name="مخطط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ملخصالمصروفات" displayName="ملخصالمصروفات" ref="A4:O10" totalsRowCount="1" headerRowDxfId="188" dataDxfId="187" totalsRowDxfId="186">
  <autoFilter ref="A4:O9"/>
  <tableColumns count="15">
    <tableColumn id="1" name="المصروفات" totalsRowLabel="الإجمالي" dataDxfId="185" totalsRowDxfId="184"/>
    <tableColumn id="2" name="يناير" totalsRowFunction="sum" dataDxfId="183" totalsRowDxfId="182">
      <calculatedColumnFormula>SUMIFS(مصرفاتيناير[المبلغ],مصرفاتيناير[الفئة],ملخصالمصروفات[المصروفات])</calculatedColumnFormula>
    </tableColumn>
    <tableColumn id="3" name="فبراير" totalsRowFunction="sum" dataDxfId="181" totalsRowDxfId="180">
      <calculatedColumnFormula>SUMIFS(مصروفاتفبراير[المبلغ],مصروفاتفبراير[الفئة],ملخصالمصروفات[المصروفات])</calculatedColumnFormula>
    </tableColumn>
    <tableColumn id="4" name="مارس" totalsRowFunction="sum" dataDxfId="179" totalsRowDxfId="178">
      <calculatedColumnFormula>SUMIFS(مصروفاتمارس[المبلغ],مصروفاتمارس[الفئة],ملخصالمصروفات[المصروفات])</calculatedColumnFormula>
    </tableColumn>
    <tableColumn id="5" name="أبريل" totalsRowFunction="sum" dataDxfId="177" totalsRowDxfId="176">
      <calculatedColumnFormula>SUMIFS(مصروفاتأبريل[المبلغ],مصروفاتأبريل[الفئة],ملخصالمصروفات[المصروفات])</calculatedColumnFormula>
    </tableColumn>
    <tableColumn id="6" name="مايو" totalsRowFunction="sum" dataDxfId="175" totalsRowDxfId="174">
      <calculatedColumnFormula>SUMIFS(مصروفاتمايو[المبلغ],مصروفاتمايو[الفئة],ملخصالمصروفات[المصروفات])</calculatedColumnFormula>
    </tableColumn>
    <tableColumn id="7" name="يونيو" totalsRowFunction="sum" dataDxfId="173" totalsRowDxfId="172">
      <calculatedColumnFormula>SUMIFS(مصروفاتيناير[المبلغ],مصروفاتيناير[الفئة],ملخصالمصروفات[المصروفات])</calculatedColumnFormula>
    </tableColumn>
    <tableColumn id="8" name="يوليو" totalsRowFunction="sum" dataDxfId="171" totalsRowDxfId="170">
      <calculatedColumnFormula>SUMIFS(مصروفاتيوليو[المبلغ],مصروفاتيوليو[الفئة],ملخصالمصروفات[المصروفات])</calculatedColumnFormula>
    </tableColumn>
    <tableColumn id="9" name="أغسطس" totalsRowFunction="sum" dataDxfId="169" totalsRowDxfId="168">
      <calculatedColumnFormula>SUMIFS(مصروفاتأغسطس[المبلغ],مصروفاتأغسطس[الفئة],ملخصالمصروفات[المصروفات])</calculatedColumnFormula>
    </tableColumn>
    <tableColumn id="10" name="سبتمبر" totalsRowFunction="sum" dataDxfId="167" totalsRowDxfId="166">
      <calculatedColumnFormula>SUMIFS(مصروفاتسبتمبر[المبلغ],مصروفاتسبتمبر[الفئة],ملخصالمصروفات[المصروفات])</calculatedColumnFormula>
    </tableColumn>
    <tableColumn id="11" name="أكتوبر" totalsRowFunction="sum" dataDxfId="165" totalsRowDxfId="164">
      <calculatedColumnFormula>SUMIFS(مصروفاتأكتوبر[المبلغ],مصروفاتأكتوبر[الفئة],ملخصالمصروفات[المصروفات])</calculatedColumnFormula>
    </tableColumn>
    <tableColumn id="12" name="نوفمبر" totalsRowFunction="sum" dataDxfId="163" totalsRowDxfId="162">
      <calculatedColumnFormula>SUMIFS(مصروفاتنوفمبر[المبلغ],مصروفاتنوفمبر[الفئة],ملخصالمصروفات[المصروفات])</calculatedColumnFormula>
    </tableColumn>
    <tableColumn id="13" name="ديسمبر" totalsRowFunction="sum" dataDxfId="161" totalsRowDxfId="160">
      <calculatedColumnFormula>SUMIFS(مصروفاتديسمبر[المبلغ],مصروفاتديسمبر[الفئة],ملخصالمصروفات[المصروفات])</calculatedColumnFormula>
    </tableColumn>
    <tableColumn id="14" name="الإجمالي" totalsRowFunction="sum" dataDxfId="159" totalsRowDxfId="158">
      <calculatedColumnFormula>SUM(ملخصالمصروفات[[#This Row],[يناير]:[ديسمبر]])</calculatedColumnFormula>
    </tableColumn>
    <tableColumn id="15" name="الاتجاه" dataDxfId="157" totalsRowDxfId="156" dataCellStyle="Normal"/>
  </tableColumns>
  <tableStyleInfo name="Summary Table" showFirstColumn="0" showLastColumn="1" showRowStripes="0" showColumnStripes="1"/>
  <extLst>
    <ext xmlns:x14="http://schemas.microsoft.com/office/spreadsheetml/2009/9/main" uri="{504A1905-F514-4f6f-8877-14C23A59335A}">
      <x14:table altTextSummary="يعرض الجدول المصروفات الشهرية المجمعة حسب الفئة لكل شهر في السنة ابتداءً من يناير.  تم تنسيق الجدول لكي يصطف عمودياً مع مخطط موجود أعلاه مباشرةً حيث يصطف كل شهر من الجدول مع كل شهر مجمع في المخطط"/>
    </ext>
  </extLst>
</table>
</file>

<file path=xl/tables/table10.xml><?xml version="1.0" encoding="utf-8"?>
<table xmlns="http://schemas.openxmlformats.org/spreadsheetml/2006/main" id="10" name="مصروفاتسبتمبر" displayName="مصروفاتسبتمبر" ref="A2:E9" totalsRowCount="1" headerRowDxfId="51" dataDxfId="50" totalsRowDxfId="49">
  <autoFilter ref="A2:E8"/>
  <tableColumns count="5">
    <tableColumn id="1" name="التاريخ" totalsRowLabel="الإجمالي" dataDxfId="48" totalsRowDxfId="47"/>
    <tableColumn id="2" name="رقم أمر الشراء" dataDxfId="46" totalsRowDxfId="45"/>
    <tableColumn id="3" name="المبلغ" totalsRowFunction="sum" dataDxfId="44" totalsRowDxfId="43"/>
    <tableColumn id="4" name="الفئة" dataDxfId="42" totalsRowDxfId="41"/>
    <tableColumn id="5" name="الوصف" dataDxfId="40" totalsRowDxfId="39"/>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11.xml><?xml version="1.0" encoding="utf-8"?>
<table xmlns="http://schemas.openxmlformats.org/spreadsheetml/2006/main" id="11" name="مصروفاتأكتوبر" displayName="مصروفاتأكتوبر" ref="A2:E9" totalsRowCount="1" headerRowDxfId="38" dataDxfId="37" totalsRowDxfId="36">
  <autoFilter ref="A2:E8"/>
  <tableColumns count="5">
    <tableColumn id="1" name="التاريخ" totalsRowLabel="الإجمالي" dataDxfId="35" totalsRowDxfId="34"/>
    <tableColumn id="2" name="رقم أمر الشراء" dataDxfId="33" totalsRowDxfId="32"/>
    <tableColumn id="3" name="المبلغ" totalsRowFunction="sum" dataDxfId="31" totalsRowDxfId="30"/>
    <tableColumn id="4" name="الفئة" dataDxfId="29" totalsRowDxfId="28"/>
    <tableColumn id="5" name="الوصف" dataDxfId="27" totalsRowDxfId="26"/>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12.xml><?xml version="1.0" encoding="utf-8"?>
<table xmlns="http://schemas.openxmlformats.org/spreadsheetml/2006/main" id="12" name="مصروفاتنوفمبر" displayName="مصروفاتنوفمبر" ref="A2:E9" totalsRowCount="1" headerRowDxfId="25" dataDxfId="24" totalsRowDxfId="23">
  <autoFilter ref="A2:E8"/>
  <tableColumns count="5">
    <tableColumn id="1" name="التاريخ" totalsRowLabel="الإجمالي" dataDxfId="22" totalsRowDxfId="21"/>
    <tableColumn id="2" name="رقم أمر الشراء" dataDxfId="20" totalsRowDxfId="19"/>
    <tableColumn id="3" name="المبلغ" totalsRowFunction="sum" dataDxfId="18" totalsRowDxfId="17"/>
    <tableColumn id="4" name="الفئة" dataDxfId="16" totalsRowDxfId="15"/>
    <tableColumn id="5" name="الوصف" dataDxfId="14" totalsRowDxfId="13"/>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13.xml><?xml version="1.0" encoding="utf-8"?>
<table xmlns="http://schemas.openxmlformats.org/spreadsheetml/2006/main" id="13" name="مصروفاتديسمبر" displayName="مصروفاتديسمبر" ref="A2:E9" totalsRowCount="1" headerRowDxfId="12" dataDxfId="11" totalsRowDxfId="10">
  <autoFilter ref="A2:E8"/>
  <tableColumns count="5">
    <tableColumn id="1" name="التاريخ" totalsRowLabel="الإجمالي" dataDxfId="9" totalsRowDxfId="8"/>
    <tableColumn id="2" name="رقم أمر الشراء" dataDxfId="7" totalsRowDxfId="6"/>
    <tableColumn id="3" name="المبلغ" totalsRowFunction="sum" dataDxfId="5" totalsRowDxfId="4"/>
    <tableColumn id="4" name="الفئة" dataDxfId="3" totalsRowDxfId="2"/>
    <tableColumn id="5" name="الوصف" dataDxfId="1" totalsRowDxfId="0"/>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2.xml><?xml version="1.0" encoding="utf-8"?>
<table xmlns="http://schemas.openxmlformats.org/spreadsheetml/2006/main" id="2" name="مصرفاتيناير" displayName="مصرفاتيناير" ref="A2:E9" totalsRowCount="1" headerRowDxfId="155" dataDxfId="154" totalsRowDxfId="153">
  <autoFilter ref="A2:E8"/>
  <tableColumns count="5">
    <tableColumn id="1" name="التاريخ" totalsRowLabel="الإجمالي" dataDxfId="152" totalsRowDxfId="151"/>
    <tableColumn id="2" name="رقم أمر الشراء" dataDxfId="150" totalsRowDxfId="149"/>
    <tableColumn id="3" name="المبلغ" totalsRowFunction="sum" dataDxfId="148" totalsRowDxfId="147"/>
    <tableColumn id="4" name="الفئة" dataDxfId="146" totalsRowDxfId="145"/>
    <tableColumn id="5" name="الوصف" dataDxfId="144" totalsRowDxfId="143"/>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3.xml><?xml version="1.0" encoding="utf-8"?>
<table xmlns="http://schemas.openxmlformats.org/spreadsheetml/2006/main" id="3" name="مصروفاتفبراير" displayName="مصروفاتفبراير" ref="A2:E9" totalsRowCount="1" headerRowDxfId="142" dataDxfId="141" totalsRowDxfId="140">
  <autoFilter ref="A2:E8"/>
  <tableColumns count="5">
    <tableColumn id="1" name="التاريخ" totalsRowLabel="الإجمالي" dataDxfId="139" totalsRowDxfId="138"/>
    <tableColumn id="2" name="رقم أمر الشراء" dataDxfId="137" totalsRowDxfId="136"/>
    <tableColumn id="3" name="المبلغ" totalsRowFunction="sum" dataDxfId="135" totalsRowDxfId="134"/>
    <tableColumn id="4" name="الفئة" dataDxfId="133" totalsRowDxfId="132"/>
    <tableColumn id="5" name="الوصف" dataDxfId="131" totalsRowDxfId="130"/>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4.xml><?xml version="1.0" encoding="utf-8"?>
<table xmlns="http://schemas.openxmlformats.org/spreadsheetml/2006/main" id="4" name="مصروفاتمارس" displayName="مصروفاتمارس" ref="A2:E9" totalsRowCount="1" headerRowDxfId="129" dataDxfId="128" totalsRowDxfId="127">
  <autoFilter ref="A2:E8"/>
  <tableColumns count="5">
    <tableColumn id="1" name="التاريخ" totalsRowLabel="الإجمالي" dataDxfId="126" totalsRowDxfId="125"/>
    <tableColumn id="2" name="رقم أمر الشراء" dataDxfId="124" totalsRowDxfId="123"/>
    <tableColumn id="3" name="المبلغ" totalsRowFunction="sum" dataDxfId="122" totalsRowDxfId="121"/>
    <tableColumn id="4" name="الفئة" dataDxfId="120" totalsRowDxfId="119"/>
    <tableColumn id="5" name="الوصف" dataDxfId="118" totalsRowDxfId="117"/>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5.xml><?xml version="1.0" encoding="utf-8"?>
<table xmlns="http://schemas.openxmlformats.org/spreadsheetml/2006/main" id="5" name="مصروفاتأبريل" displayName="مصروفاتأبريل" ref="A2:E9" totalsRowCount="1" headerRowDxfId="116" dataDxfId="115" totalsRowDxfId="114">
  <autoFilter ref="A2:E8"/>
  <tableColumns count="5">
    <tableColumn id="1" name="التاريخ" totalsRowLabel="الإجمالي" dataDxfId="113" totalsRowDxfId="112"/>
    <tableColumn id="2" name="رقم أمر الشراء" dataDxfId="111" totalsRowDxfId="110"/>
    <tableColumn id="3" name="المبلغ" totalsRowFunction="sum" dataDxfId="109" totalsRowDxfId="108"/>
    <tableColumn id="4" name="الفئة" dataDxfId="107" totalsRowDxfId="106"/>
    <tableColumn id="5" name="الوصف" dataDxfId="105" totalsRowDxfId="104"/>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6.xml><?xml version="1.0" encoding="utf-8"?>
<table xmlns="http://schemas.openxmlformats.org/spreadsheetml/2006/main" id="6" name="مصروفاتمايو" displayName="مصروفاتمايو" ref="A2:E9" totalsRowCount="1" headerRowDxfId="103" dataDxfId="102" totalsRowDxfId="101">
  <autoFilter ref="A2:E8"/>
  <tableColumns count="5">
    <tableColumn id="1" name="التاريخ" totalsRowLabel="الإجمالي" dataDxfId="100" totalsRowDxfId="99"/>
    <tableColumn id="2" name="رقم أمر الشراء" dataDxfId="98" totalsRowDxfId="97"/>
    <tableColumn id="3" name="المبلغ" totalsRowFunction="sum" dataDxfId="96" totalsRowDxfId="95"/>
    <tableColumn id="4" name="الفئة" dataDxfId="94" totalsRowDxfId="93"/>
    <tableColumn id="5" name="الوصف" dataDxfId="92" totalsRowDxfId="91"/>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7.xml><?xml version="1.0" encoding="utf-8"?>
<table xmlns="http://schemas.openxmlformats.org/spreadsheetml/2006/main" id="7" name="مصروفاتيناير" displayName="مصروفاتيناير" ref="A2:E9" totalsRowCount="1" headerRowDxfId="90" dataDxfId="89" totalsRowDxfId="88">
  <autoFilter ref="A2:E8"/>
  <tableColumns count="5">
    <tableColumn id="1" name="التاريخ" totalsRowLabel="الإجمالي" dataDxfId="87" totalsRowDxfId="86"/>
    <tableColumn id="2" name="رقم أمر الشراء" dataDxfId="85" totalsRowDxfId="84"/>
    <tableColumn id="3" name="المبلغ" totalsRowFunction="sum" dataDxfId="83" totalsRowDxfId="82"/>
    <tableColumn id="4" name="الفئة" dataDxfId="81" totalsRowDxfId="80"/>
    <tableColumn id="5" name="الوصف" dataDxfId="79" totalsRowDxfId="78"/>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8.xml><?xml version="1.0" encoding="utf-8"?>
<table xmlns="http://schemas.openxmlformats.org/spreadsheetml/2006/main" id="8" name="مصروفاتيوليو" displayName="مصروفاتيوليو" ref="A2:E9" totalsRowCount="1" headerRowDxfId="77" dataDxfId="76" totalsRowDxfId="75">
  <autoFilter ref="A2:E8"/>
  <tableColumns count="5">
    <tableColumn id="1" name="التاريخ" totalsRowLabel="الإجمالي" dataDxfId="74" totalsRowDxfId="73"/>
    <tableColumn id="2" name="رقم أمر الشراء" dataDxfId="72" totalsRowDxfId="71"/>
    <tableColumn id="3" name="المبلغ" totalsRowFunction="sum" dataDxfId="70" totalsRowDxfId="69"/>
    <tableColumn id="4" name="الفئة" dataDxfId="68" totalsRowDxfId="67"/>
    <tableColumn id="5" name="الوصف" dataDxfId="66" totalsRowDxfId="65"/>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ables/table9.xml><?xml version="1.0" encoding="utf-8"?>
<table xmlns="http://schemas.openxmlformats.org/spreadsheetml/2006/main" id="9" name="مصروفاتأغسطس" displayName="مصروفاتأغسطس" ref="A2:E9" totalsRowCount="1" headerRowDxfId="64" dataDxfId="63" totalsRowDxfId="62">
  <autoFilter ref="A2:E8"/>
  <tableColumns count="5">
    <tableColumn id="1" name="التاريخ" totalsRowLabel="الإجمالي" dataDxfId="61" totalsRowDxfId="60"/>
    <tableColumn id="2" name="رقم أمر الشراء" dataDxfId="59" totalsRowDxfId="58"/>
    <tableColumn id="3" name="المبلغ" totalsRowFunction="sum" dataDxfId="57" totalsRowDxfId="56"/>
    <tableColumn id="4" name="الفئة" dataDxfId="55" totalsRowDxfId="54"/>
    <tableColumn id="5" name="الوصف" dataDxfId="53" totalsRowDxfId="52"/>
  </tableColumns>
  <tableStyleInfo name="Summary Table" showFirstColumn="0" showLastColumn="0" showRowStripes="0" showColumnStripes="1"/>
  <extLst>
    <ext xmlns:x14="http://schemas.microsoft.com/office/spreadsheetml/2009/9/main" uri="{504A1905-F514-4f6f-8877-14C23A59335A}">
      <x14:table altTextSummary="قائمة بتفاصيل المصروفات الشهرية مثل التاريخ ورقم أمر الشراء والمبلغ والفئة والوصف"/>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rightToLeft="1" zoomScale="90" zoomScaleNormal="90" workbookViewId="0"/>
  </sheetViews>
  <sheetFormatPr defaultColWidth="9" defaultRowHeight="30" customHeight="1" x14ac:dyDescent="0.2"/>
  <cols>
    <col min="1" max="1" width="152.42578125" style="2" customWidth="1"/>
    <col min="2" max="16384" width="9" style="2"/>
  </cols>
  <sheetData>
    <row r="1" spans="1:1" ht="35.1" customHeight="1" x14ac:dyDescent="0.35">
      <c r="A1" s="1" t="s">
        <v>0</v>
      </c>
    </row>
    <row r="2" spans="1:1" ht="30" customHeight="1" x14ac:dyDescent="0.2">
      <c r="A2" s="3" t="s">
        <v>1</v>
      </c>
    </row>
    <row r="3" spans="1:1" ht="30" customHeight="1" x14ac:dyDescent="0.2">
      <c r="A3" s="4" t="s">
        <v>51</v>
      </c>
    </row>
    <row r="4" spans="1:1" ht="30" customHeight="1" x14ac:dyDescent="0.2">
      <c r="A4" s="4" t="s">
        <v>49</v>
      </c>
    </row>
    <row r="5" spans="1:1" ht="30" customHeight="1" x14ac:dyDescent="0.2">
      <c r="A5" s="3" t="s">
        <v>2</v>
      </c>
    </row>
    <row r="6" spans="1:1" ht="30" customHeight="1" x14ac:dyDescent="0.2">
      <c r="A6" s="4" t="s">
        <v>3</v>
      </c>
    </row>
    <row r="7" spans="1:1" ht="30" customHeight="1" x14ac:dyDescent="0.2">
      <c r="A7" s="5" t="str">
        <f>ROW(A1)&amp;". إذا كان الجدول لا يشتمل على صف إجمالي، فقم بالكتابة أسفل الجدول وسيتم التوسيع تلقائياً عند الضغط على مفتاح الإدخال Enter أو مفتاح Tab."</f>
        <v>1. إذا كان الجدول لا يشتمل على صف إجمالي، فقم بالكتابة أسفل الجدول وسيتم التوسيع تلقائياً عند الضغط على مفتاح الإدخال Enter أو مفتاح Tab.</v>
      </c>
    </row>
    <row r="8" spans="1:1" ht="30" customHeight="1" x14ac:dyDescent="0.2">
      <c r="A8" s="5" t="str">
        <f>ROW(A2)&amp;". ضع مؤشر الخلية في الخلية الأخيرة فوق صف الإجمالي، مثل إجمالي المصروفات الأخيرة ثم اضغط على المفتاح Tab."</f>
        <v>2. ضع مؤشر الخلية في الخلية الأخيرة فوق صف الإجمالي، مثل إجمالي المصروفات الأخيرة ثم اضغط على المفتاح Tab.</v>
      </c>
    </row>
    <row r="9" spans="1:1" ht="30" customHeight="1" x14ac:dyDescent="0.2">
      <c r="A9" s="5" t="str">
        <f>ROW(A3)&amp;". انقر بزر الماوس الأيمن في الجدول وفي القائمة المنبثقة أشر إلى إدراج ثم انقر فوق «صفوف الجدول لأعلى» أو «صفوف الجدول لأسفل»."</f>
        <v>3. انقر بزر الماوس الأيمن في الجدول وفي القائمة المنبثقة أشر إلى إدراج ثم انقر فوق «صفوف الجدول لأعلى» أو «صفوف الجدول لأسفل».</v>
      </c>
    </row>
    <row r="10" spans="1:1" ht="30" customHeight="1" x14ac:dyDescent="0.2">
      <c r="A10" s="5" t="str">
        <f>ROW(A4)&amp;". في الزاوية السفلية اليسرى من الجدول، ضع مؤشر الماوس على مقبض تغيير حجم الجدول واسحب لأسفل لزيادة عدد صفوف الجدول المتوفرة."</f>
        <v>4. في الزاوية السفلية اليسرى من الجدول، ضع مؤشر الماوس على مقبض تغيير حجم الجدول واسحب لأسفل لزيادة عدد صفوف الجدول المتوفرة.</v>
      </c>
    </row>
    <row r="11" spans="1:1" ht="30" customHeight="1" x14ac:dyDescent="0.2">
      <c r="A11" s="4" t="s">
        <v>50</v>
      </c>
    </row>
    <row r="12" spans="1:1" ht="30" customHeight="1" x14ac:dyDescent="0.2">
      <c r="A12" s="4" t="s">
        <v>4</v>
      </c>
    </row>
    <row r="13" spans="1:1" ht="30" customHeight="1" x14ac:dyDescent="0.2">
      <c r="A13" s="4" t="s">
        <v>5</v>
      </c>
    </row>
    <row r="14" spans="1:1" ht="30" customHeight="1" x14ac:dyDescent="0.2">
      <c r="A14" s="5" t="str">
        <f>ROW(A1)&amp;". يتم إدخال المصروفات 1 في ورقة عمل الملخص ضمن المصروفات في جدول «ملخص المصروفات» (كعنوان لنوع المصروفات)"</f>
        <v>1. يتم إدخال المصروفات 1 في ورقة عمل الملخص ضمن المصروفات في جدول «ملخص المصروفات» (كعنوان لنوع المصروفات)</v>
      </c>
    </row>
    <row r="15" spans="1:1" ht="30" customHeight="1" x14ac:dyDescent="0.2">
      <c r="A15" s="5" t="str">
        <f>ROW(A2)&amp;". عند وجود مصروفات لكل شهر، أدخل مبلغ المصروفات في ورقة عمل الشهر المناسبة."</f>
        <v>2. عند وجود مصروفات لكل شهر، أدخل مبلغ المصروفات في ورقة عمل الشهر المناسبة.</v>
      </c>
    </row>
    <row r="16" spans="1:1" ht="30" customHeight="1" x14ac:dyDescent="0.2">
      <c r="A16" s="6" t="str">
        <f>ROW(A3)&amp;". ينشئ نوع المصروفات من ورقة العمل «ملخص المصروفات» قائمة فئات لعمود الفئة في ورقة عمل كل شهر."</f>
        <v>3. ينشئ نوع المصروفات من ورقة العمل «ملخص المصروفات» قائمة فئات لعمود الفئة في ورقة عمل كل شهر.</v>
      </c>
    </row>
    <row r="17" spans="1:1" ht="30" customHeight="1" x14ac:dyDescent="0.2">
      <c r="A17" s="6" t="str">
        <f>ROW(A4)&amp;". استخدم قائمة الفئات في عمود الفئة لتحديد نوع المصروفات المطابق لمبلغ المصروفات الذي تم إدخاله"</f>
        <v>4. استخدم قائمة الفئات في عمود الفئة لتحديد نوع المصروفات المطابق لمبلغ المصروفات الذي تم إدخاله</v>
      </c>
    </row>
    <row r="18" spans="1:1" ht="30" customHeight="1" x14ac:dyDescent="0.2">
      <c r="A18" s="6" t="str">
        <f>ROW(A5)&amp;". لإضافة مصروفات جديدة لأي شهر، أضف صفاً جديداً إلى جدول «ملخص المصروفات» في ورقة عمل الملخص، ثم أدخل تفاصيل المصروفات المناسبة في ورقة عمل الشهر الذي تم تطبيق المصروفات فيه."</f>
        <v>5. لإضافة مصروفات جديدة لأي شهر، أضف صفاً جديداً إلى جدول «ملخص المصروفات» في ورقة عمل الملخص، ثم أدخل تفاصيل المصروفات المناسبة في ورقة عمل الشهر الذي تم تطبيق المصروفات فيه.</v>
      </c>
    </row>
  </sheetData>
  <dataValidations count="1">
    <dataValidation allowBlank="1" showInputMessage="1" showErrorMessage="1" prompt="ورقة عمل التلميحات لوصف كيفية استخدام هذا المصنف" sqref="A1"/>
  </dataValidations>
  <printOptions horizontalCentere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rightToLeft="1" zoomScaleNormal="100"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44</v>
      </c>
      <c r="B1" s="24"/>
      <c r="C1" s="25"/>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DATE(YEAR(TODAY()),8,8)</f>
        <v>42590</v>
      </c>
      <c r="B3" s="10" t="s">
        <v>31</v>
      </c>
      <c r="C3" s="18"/>
      <c r="D3" s="10" t="s">
        <v>8</v>
      </c>
      <c r="E3" s="10" t="s">
        <v>37</v>
      </c>
    </row>
    <row r="4" spans="1:5" ht="30" customHeight="1" x14ac:dyDescent="0.2">
      <c r="A4" s="16">
        <f ca="1">DATE(YEAR(TODAY()),8,9)</f>
        <v>42591</v>
      </c>
      <c r="B4" s="10" t="s">
        <v>32</v>
      </c>
      <c r="C4" s="18"/>
      <c r="D4" s="10" t="s">
        <v>9</v>
      </c>
      <c r="E4" s="10"/>
    </row>
    <row r="5" spans="1:5" ht="30" customHeight="1" x14ac:dyDescent="0.2">
      <c r="A5" s="16"/>
      <c r="B5" s="10"/>
      <c r="C5" s="18"/>
      <c r="D5" s="10" t="s">
        <v>9</v>
      </c>
      <c r="E5" s="10"/>
    </row>
    <row r="6" spans="1:5" ht="30" customHeight="1" x14ac:dyDescent="0.2">
      <c r="A6" s="16"/>
      <c r="B6" s="10"/>
      <c r="C6" s="18"/>
      <c r="D6" s="10" t="s">
        <v>10</v>
      </c>
      <c r="E6" s="10"/>
    </row>
    <row r="7" spans="1:5" ht="30" customHeight="1" x14ac:dyDescent="0.2">
      <c r="A7" s="16"/>
      <c r="B7" s="10"/>
      <c r="C7" s="18"/>
      <c r="D7" s="10" t="s">
        <v>11</v>
      </c>
      <c r="E7" s="10"/>
    </row>
    <row r="8" spans="1:5" ht="30" customHeight="1" x14ac:dyDescent="0.2">
      <c r="A8" s="16"/>
      <c r="B8" s="10"/>
      <c r="C8" s="18"/>
      <c r="D8" s="10" t="s">
        <v>12</v>
      </c>
      <c r="E8" s="10"/>
    </row>
    <row r="9" spans="1:5" ht="30" customHeight="1" x14ac:dyDescent="0.2">
      <c r="A9" s="14" t="s">
        <v>13</v>
      </c>
      <c r="B9" s="14"/>
      <c r="C9" s="21">
        <f>SUBTOTAL(109,مصروفاتأغسطس[المبلغ])</f>
        <v>0</v>
      </c>
      <c r="D9" s="14"/>
      <c r="E9" s="14"/>
    </row>
  </sheetData>
  <mergeCells count="1">
    <mergeCell ref="A1:C1"/>
  </mergeCells>
  <dataValidations disablePrompts="1"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أغسطس لإضافة هذه المصروفات إلى ورقة «الملخص»" sqref="A3:A8">
      <formula1>MONTH($A3)=8</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45</v>
      </c>
      <c r="B1" s="24"/>
      <c r="C1" s="25"/>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DATE(YEAR(TODAY()),9,9)</f>
        <v>42622</v>
      </c>
      <c r="B3" s="10" t="s">
        <v>31</v>
      </c>
      <c r="C3" s="18"/>
      <c r="D3" s="10" t="s">
        <v>8</v>
      </c>
      <c r="E3" s="10" t="s">
        <v>37</v>
      </c>
    </row>
    <row r="4" spans="1:5" ht="30" customHeight="1" x14ac:dyDescent="0.2">
      <c r="A4" s="16">
        <f ca="1">DATE(YEAR(TODAY()),9,15)</f>
        <v>42628</v>
      </c>
      <c r="B4" s="10" t="s">
        <v>32</v>
      </c>
      <c r="C4" s="18"/>
      <c r="D4" s="10" t="s">
        <v>9</v>
      </c>
      <c r="E4" s="10"/>
    </row>
    <row r="5" spans="1:5" ht="30" customHeight="1" x14ac:dyDescent="0.2">
      <c r="A5" s="16"/>
      <c r="B5" s="10"/>
      <c r="C5" s="18"/>
      <c r="D5" s="10" t="s">
        <v>9</v>
      </c>
      <c r="E5" s="10"/>
    </row>
    <row r="6" spans="1:5" ht="30" customHeight="1" x14ac:dyDescent="0.2">
      <c r="A6" s="16"/>
      <c r="B6" s="10"/>
      <c r="C6" s="18"/>
      <c r="D6" s="10" t="s">
        <v>10</v>
      </c>
      <c r="E6" s="10"/>
    </row>
    <row r="7" spans="1:5" ht="30" customHeight="1" x14ac:dyDescent="0.2">
      <c r="A7" s="16"/>
      <c r="B7" s="10"/>
      <c r="C7" s="18"/>
      <c r="D7" s="10" t="s">
        <v>11</v>
      </c>
      <c r="E7" s="10"/>
    </row>
    <row r="8" spans="1:5" ht="30" customHeight="1" x14ac:dyDescent="0.2">
      <c r="A8" s="16"/>
      <c r="B8" s="10"/>
      <c r="C8" s="18"/>
      <c r="D8" s="10" t="s">
        <v>12</v>
      </c>
      <c r="E8" s="10"/>
    </row>
    <row r="9" spans="1:5" ht="30" customHeight="1" x14ac:dyDescent="0.2">
      <c r="A9" s="14" t="s">
        <v>13</v>
      </c>
      <c r="B9" s="14"/>
      <c r="C9" s="21">
        <f>SUBTOTAL(109,مصروفاتسبتمبر[المبلغ])</f>
        <v>0</v>
      </c>
      <c r="D9" s="14"/>
      <c r="E9" s="14"/>
    </row>
  </sheetData>
  <mergeCells count="1">
    <mergeCell ref="A1:C1"/>
  </mergeCells>
  <dataValidations disablePrompts="1"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سبتمبر لإضافة هذه المصروفات إلى ورقة «الملخص»" sqref="A3:A8">
      <formula1>MONTH($A3)=9</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46</v>
      </c>
      <c r="B1" s="24"/>
      <c r="C1" s="25"/>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DATE(YEAR(TODAY()),10,10)</f>
        <v>42653</v>
      </c>
      <c r="B3" s="10" t="s">
        <v>31</v>
      </c>
      <c r="C3" s="18"/>
      <c r="D3" s="10" t="s">
        <v>8</v>
      </c>
      <c r="E3" s="10" t="s">
        <v>37</v>
      </c>
    </row>
    <row r="4" spans="1:5" ht="30" customHeight="1" x14ac:dyDescent="0.2">
      <c r="A4" s="16">
        <f ca="1">DATE(YEAR(TODAY()),10,21)</f>
        <v>42664</v>
      </c>
      <c r="B4" s="10" t="s">
        <v>32</v>
      </c>
      <c r="C4" s="18"/>
      <c r="D4" s="10" t="s">
        <v>9</v>
      </c>
      <c r="E4" s="10"/>
    </row>
    <row r="5" spans="1:5" ht="30" customHeight="1" x14ac:dyDescent="0.2">
      <c r="A5" s="16"/>
      <c r="B5" s="10"/>
      <c r="C5" s="18"/>
      <c r="D5" s="10" t="s">
        <v>9</v>
      </c>
      <c r="E5" s="10"/>
    </row>
    <row r="6" spans="1:5" ht="30" customHeight="1" x14ac:dyDescent="0.2">
      <c r="A6" s="16"/>
      <c r="B6" s="10"/>
      <c r="C6" s="18"/>
      <c r="D6" s="10" t="s">
        <v>10</v>
      </c>
      <c r="E6" s="10"/>
    </row>
    <row r="7" spans="1:5" ht="30" customHeight="1" x14ac:dyDescent="0.2">
      <c r="A7" s="16"/>
      <c r="B7" s="10"/>
      <c r="C7" s="18"/>
      <c r="D7" s="10" t="s">
        <v>11</v>
      </c>
      <c r="E7" s="10"/>
    </row>
    <row r="8" spans="1:5" ht="30" customHeight="1" x14ac:dyDescent="0.2">
      <c r="A8" s="16"/>
      <c r="B8" s="10"/>
      <c r="C8" s="18"/>
      <c r="D8" s="10" t="s">
        <v>12</v>
      </c>
      <c r="E8" s="10"/>
    </row>
    <row r="9" spans="1:5" ht="30" customHeight="1" x14ac:dyDescent="0.2">
      <c r="A9" s="14" t="s">
        <v>13</v>
      </c>
      <c r="B9" s="14"/>
      <c r="C9" s="21">
        <f>SUBTOTAL(109,مصروفاتأكتوبر[المبلغ])</f>
        <v>0</v>
      </c>
      <c r="D9" s="14"/>
      <c r="E9" s="14"/>
    </row>
  </sheetData>
  <mergeCells count="1">
    <mergeCell ref="A1:C1"/>
  </mergeCells>
  <dataValidations disablePrompts="1"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أكتوبر لإضافة هذه المصروفات إلى ورقة «الملخص»" sqref="A3:A8">
      <formula1>MONTH($A3)=10</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47</v>
      </c>
      <c r="B1" s="24"/>
      <c r="C1" s="25"/>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DATE(YEAR(TODAY()),11,14)</f>
        <v>42688</v>
      </c>
      <c r="B3" s="10" t="s">
        <v>31</v>
      </c>
      <c r="C3" s="18"/>
      <c r="D3" s="10" t="s">
        <v>8</v>
      </c>
      <c r="E3" s="10" t="s">
        <v>37</v>
      </c>
    </row>
    <row r="4" spans="1:5" ht="30" customHeight="1" x14ac:dyDescent="0.2">
      <c r="A4" s="16">
        <f ca="1">DATE(YEAR(TODAY()),11,21)</f>
        <v>42695</v>
      </c>
      <c r="B4" s="10" t="s">
        <v>32</v>
      </c>
      <c r="C4" s="18"/>
      <c r="D4" s="10" t="s">
        <v>9</v>
      </c>
      <c r="E4" s="10"/>
    </row>
    <row r="5" spans="1:5" ht="30" customHeight="1" x14ac:dyDescent="0.2">
      <c r="A5" s="16"/>
      <c r="B5" s="10"/>
      <c r="C5" s="18"/>
      <c r="D5" s="10" t="s">
        <v>9</v>
      </c>
      <c r="E5" s="10"/>
    </row>
    <row r="6" spans="1:5" ht="30" customHeight="1" x14ac:dyDescent="0.2">
      <c r="A6" s="16"/>
      <c r="B6" s="10"/>
      <c r="C6" s="18"/>
      <c r="D6" s="10" t="s">
        <v>10</v>
      </c>
      <c r="E6" s="10"/>
    </row>
    <row r="7" spans="1:5" ht="30" customHeight="1" x14ac:dyDescent="0.2">
      <c r="A7" s="16"/>
      <c r="B7" s="10"/>
      <c r="C7" s="18"/>
      <c r="D7" s="10" t="s">
        <v>11</v>
      </c>
      <c r="E7" s="10"/>
    </row>
    <row r="8" spans="1:5" ht="30" customHeight="1" x14ac:dyDescent="0.2">
      <c r="A8" s="16"/>
      <c r="B8" s="10"/>
      <c r="C8" s="18"/>
      <c r="D8" s="10" t="s">
        <v>12</v>
      </c>
      <c r="E8" s="10"/>
    </row>
    <row r="9" spans="1:5" ht="30" customHeight="1" x14ac:dyDescent="0.2">
      <c r="A9" s="14" t="s">
        <v>13</v>
      </c>
      <c r="B9" s="14"/>
      <c r="C9" s="21">
        <f>SUBTOTAL(109,مصروفاتنوفمبر[المبلغ])</f>
        <v>0</v>
      </c>
      <c r="D9" s="14"/>
      <c r="E9" s="14"/>
    </row>
  </sheetData>
  <mergeCells count="1">
    <mergeCell ref="A1:C1"/>
  </mergeCells>
  <dataValidations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نوفمبر لإضافة هذه المصروفات إلى ورقة «الملخص»" sqref="A3:A8">
      <formula1>MONTH($A3)=11</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48</v>
      </c>
      <c r="B1" s="24"/>
      <c r="C1" s="25"/>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DATE(YEAR(TODAY()),12,2)</f>
        <v>42706</v>
      </c>
      <c r="B3" s="10" t="s">
        <v>31</v>
      </c>
      <c r="C3" s="18">
        <v>201</v>
      </c>
      <c r="D3" s="10" t="s">
        <v>8</v>
      </c>
      <c r="E3" s="10" t="s">
        <v>37</v>
      </c>
    </row>
    <row r="4" spans="1:5" ht="30" customHeight="1" x14ac:dyDescent="0.2">
      <c r="A4" s="16">
        <f ca="1">DATE(YEAR(TODAY()),12,24)</f>
        <v>42728</v>
      </c>
      <c r="B4" s="10" t="s">
        <v>32</v>
      </c>
      <c r="C4" s="18">
        <v>98</v>
      </c>
      <c r="D4" s="10" t="s">
        <v>9</v>
      </c>
      <c r="E4" s="10"/>
    </row>
    <row r="5" spans="1:5" ht="30" customHeight="1" x14ac:dyDescent="0.2">
      <c r="A5" s="16"/>
      <c r="B5" s="10"/>
      <c r="C5" s="18">
        <v>342</v>
      </c>
      <c r="D5" s="10" t="s">
        <v>9</v>
      </c>
      <c r="E5" s="10"/>
    </row>
    <row r="6" spans="1:5" ht="30" customHeight="1" x14ac:dyDescent="0.2">
      <c r="A6" s="16"/>
      <c r="B6" s="10"/>
      <c r="C6" s="18">
        <v>122</v>
      </c>
      <c r="D6" s="10" t="s">
        <v>10</v>
      </c>
      <c r="E6" s="10"/>
    </row>
    <row r="7" spans="1:5" ht="30" customHeight="1" x14ac:dyDescent="0.2">
      <c r="A7" s="16"/>
      <c r="B7" s="10"/>
      <c r="C7" s="18">
        <v>187</v>
      </c>
      <c r="D7" s="10" t="s">
        <v>11</v>
      </c>
      <c r="E7" s="10"/>
    </row>
    <row r="8" spans="1:5" ht="30" customHeight="1" x14ac:dyDescent="0.2">
      <c r="A8" s="16"/>
      <c r="B8" s="10"/>
      <c r="C8" s="18">
        <v>99</v>
      </c>
      <c r="D8" s="10" t="s">
        <v>12</v>
      </c>
      <c r="E8" s="10"/>
    </row>
    <row r="9" spans="1:5" ht="30" customHeight="1" x14ac:dyDescent="0.2">
      <c r="A9" s="14" t="s">
        <v>13</v>
      </c>
      <c r="B9" s="14"/>
      <c r="C9" s="21">
        <f>SUBTOTAL(109,مصروفاتديسمبر[المبلغ])</f>
        <v>1049</v>
      </c>
      <c r="D9" s="14"/>
      <c r="E9" s="17"/>
    </row>
  </sheetData>
  <mergeCells count="1">
    <mergeCell ref="A1:C1"/>
  </mergeCells>
  <dataValidations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ديسمبر لإضافة هذه المصروفات إلى ورقة «الملخص»" sqref="A3:A8">
      <formula1>MONTH($A3)=12</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rightToLeft="1" tabSelected="1" zoomScaleNormal="100" workbookViewId="0"/>
  </sheetViews>
  <sheetFormatPr defaultRowHeight="30" customHeight="1" x14ac:dyDescent="0.2"/>
  <cols>
    <col min="1" max="1" width="15.85546875" style="2" customWidth="1"/>
    <col min="2" max="14" width="14.7109375" style="2" customWidth="1"/>
    <col min="15" max="15" width="12.7109375" style="2" customWidth="1"/>
    <col min="16" max="16" width="9.140625" style="2" customWidth="1"/>
    <col min="17" max="17" width="7.28515625" style="2" customWidth="1"/>
    <col min="18" max="16384" width="9.140625" style="2"/>
  </cols>
  <sheetData>
    <row r="1" spans="1:15" ht="35.1" customHeight="1" x14ac:dyDescent="0.35">
      <c r="A1" s="1" t="s">
        <v>6</v>
      </c>
      <c r="B1" s="23"/>
      <c r="C1" s="23"/>
    </row>
    <row r="2" spans="1:15" ht="17.100000000000001" customHeight="1" x14ac:dyDescent="0.2">
      <c r="B2" s="7" t="s">
        <v>14</v>
      </c>
      <c r="C2" s="7" t="s">
        <v>15</v>
      </c>
      <c r="D2" s="7" t="s">
        <v>16</v>
      </c>
      <c r="E2" s="7" t="s">
        <v>17</v>
      </c>
      <c r="F2" s="7" t="s">
        <v>18</v>
      </c>
      <c r="G2" s="7" t="s">
        <v>19</v>
      </c>
      <c r="H2" s="7" t="s">
        <v>20</v>
      </c>
      <c r="I2" s="7" t="s">
        <v>21</v>
      </c>
      <c r="J2" s="7" t="s">
        <v>22</v>
      </c>
      <c r="K2" s="7" t="s">
        <v>23</v>
      </c>
      <c r="L2" s="7" t="s">
        <v>24</v>
      </c>
      <c r="M2" s="7" t="s">
        <v>25</v>
      </c>
      <c r="N2" s="7" t="s">
        <v>26</v>
      </c>
    </row>
    <row r="3" spans="1:15" ht="223.5" customHeight="1" x14ac:dyDescent="0.2"/>
    <row r="4" spans="1:15" ht="17.100000000000001" customHeight="1" x14ac:dyDescent="0.2">
      <c r="A4" s="8" t="s">
        <v>7</v>
      </c>
      <c r="B4" s="8" t="s">
        <v>14</v>
      </c>
      <c r="C4" s="8" t="s">
        <v>15</v>
      </c>
      <c r="D4" s="8" t="s">
        <v>16</v>
      </c>
      <c r="E4" s="8" t="s">
        <v>17</v>
      </c>
      <c r="F4" s="8" t="s">
        <v>18</v>
      </c>
      <c r="G4" s="8" t="s">
        <v>19</v>
      </c>
      <c r="H4" s="8" t="s">
        <v>20</v>
      </c>
      <c r="I4" s="8" t="s">
        <v>21</v>
      </c>
      <c r="J4" s="8" t="s">
        <v>22</v>
      </c>
      <c r="K4" s="8" t="s">
        <v>23</v>
      </c>
      <c r="L4" s="8" t="s">
        <v>24</v>
      </c>
      <c r="M4" s="8" t="s">
        <v>25</v>
      </c>
      <c r="N4" s="8" t="s">
        <v>13</v>
      </c>
      <c r="O4" s="8" t="s">
        <v>27</v>
      </c>
    </row>
    <row r="5" spans="1:15" ht="30" customHeight="1" x14ac:dyDescent="0.2">
      <c r="A5" s="10" t="s">
        <v>8</v>
      </c>
      <c r="B5" s="18">
        <f>SUMIFS(مصرفاتيناير[المبلغ],مصرفاتيناير[الفئة],ملخصالمصروفات[المصروفات])</f>
        <v>33</v>
      </c>
      <c r="C5" s="18">
        <f>SUMIFS(مصروفاتفبراير[المبلغ],مصروفاتفبراير[الفئة],ملخصالمصروفات[المصروفات])</f>
        <v>375</v>
      </c>
      <c r="D5" s="18">
        <f>SUMIFS(مصروفاتمارس[المبلغ],مصروفاتمارس[الفئة],ملخصالمصروفات[المصروفات])</f>
        <v>33</v>
      </c>
      <c r="E5" s="18">
        <f>SUMIFS(مصروفاتأبريل[المبلغ],مصروفاتأبريل[الفئة],ملخصالمصروفات[المصروفات])</f>
        <v>45</v>
      </c>
      <c r="F5" s="18">
        <f>SUMIFS(مصروفاتمايو[المبلغ],مصروفاتمايو[الفئة],ملخصالمصروفات[المصروفات])</f>
        <v>375</v>
      </c>
      <c r="G5" s="18">
        <f>SUMIFS(مصروفاتيناير[المبلغ],مصروفاتيناير[الفئة],ملخصالمصروفات[المصروفات])</f>
        <v>201</v>
      </c>
      <c r="H5" s="18">
        <f>SUMIFS(مصروفاتيوليو[المبلغ],مصروفاتيوليو[الفئة],ملخصالمصروفات[المصروفات])</f>
        <v>0</v>
      </c>
      <c r="I5" s="18">
        <f>SUMIFS(مصروفاتأغسطس[المبلغ],مصروفاتأغسطس[الفئة],ملخصالمصروفات[المصروفات])</f>
        <v>0</v>
      </c>
      <c r="J5" s="18">
        <f>SUMIFS(مصروفاتسبتمبر[المبلغ],مصروفاتسبتمبر[الفئة],ملخصالمصروفات[المصروفات])</f>
        <v>0</v>
      </c>
      <c r="K5" s="18">
        <f>SUMIFS(مصروفاتأكتوبر[المبلغ],مصروفاتأكتوبر[الفئة],ملخصالمصروفات[المصروفات])</f>
        <v>0</v>
      </c>
      <c r="L5" s="18">
        <f>SUMIFS(مصروفاتنوفمبر[المبلغ],مصروفاتنوفمبر[الفئة],ملخصالمصروفات[المصروفات])</f>
        <v>0</v>
      </c>
      <c r="M5" s="18">
        <f>SUMIFS(مصروفاتديسمبر[المبلغ],مصروفاتديسمبر[الفئة],ملخصالمصروفات[المصروفات])</f>
        <v>201</v>
      </c>
      <c r="N5" s="18">
        <f>SUM(ملخصالمصروفات[[#This Row],[يناير]:[ديسمبر]])</f>
        <v>1263</v>
      </c>
    </row>
    <row r="6" spans="1:15" ht="30" customHeight="1" x14ac:dyDescent="0.2">
      <c r="A6" s="10" t="s">
        <v>9</v>
      </c>
      <c r="B6" s="18">
        <f>SUMIFS(مصرفاتيناير[المبلغ],مصرفاتيناير[الفئة],ملخصالمصروفات[المصروفات])</f>
        <v>238</v>
      </c>
      <c r="C6" s="18">
        <f>SUMIFS(مصروفاتفبراير[المبلغ],مصروفاتفبراير[الفئة],ملخصالمصروفات[المصروفات])</f>
        <v>238</v>
      </c>
      <c r="D6" s="18">
        <f>SUMIFS(مصروفاتمارس[المبلغ],مصروفاتمارس[الفئة],ملخصالمصروفات[المصروفات])</f>
        <v>238</v>
      </c>
      <c r="E6" s="18">
        <f>SUMIFS(مصروفاتأبريل[المبلغ],مصروفاتأبريل[الفئة],ملخصالمصروفات[المصروفات])</f>
        <v>123</v>
      </c>
      <c r="F6" s="18">
        <f>SUMIFS(مصروفاتمايو[المبلغ],مصروفاتمايو[الفئة],ملخصالمصروفات[المصروفات])</f>
        <v>111</v>
      </c>
      <c r="G6" s="18">
        <f>SUMIFS(مصروفاتيناير[المبلغ],مصروفاتيناير[الفئة],ملخصالمصروفات[المصروفات])</f>
        <v>98</v>
      </c>
      <c r="H6" s="18">
        <f>SUMIFS(مصروفاتيوليو[المبلغ],مصروفاتيوليو[الفئة],ملخصالمصروفات[المصروفات])</f>
        <v>0</v>
      </c>
      <c r="I6" s="18">
        <f>SUMIFS(مصروفاتأغسطس[المبلغ],مصروفاتأغسطس[الفئة],ملخصالمصروفات[المصروفات])</f>
        <v>0</v>
      </c>
      <c r="J6" s="18">
        <f>SUMIFS(مصروفاتسبتمبر[المبلغ],مصروفاتسبتمبر[الفئة],ملخصالمصروفات[المصروفات])</f>
        <v>0</v>
      </c>
      <c r="K6" s="18">
        <f>SUMIFS(مصروفاتأكتوبر[المبلغ],مصروفاتأكتوبر[الفئة],ملخصالمصروفات[المصروفات])</f>
        <v>0</v>
      </c>
      <c r="L6" s="18">
        <f>SUMIFS(مصروفاتنوفمبر[المبلغ],مصروفاتنوفمبر[الفئة],ملخصالمصروفات[المصروفات])</f>
        <v>0</v>
      </c>
      <c r="M6" s="18">
        <f>SUMIFS(مصروفاتديسمبر[المبلغ],مصروفاتديسمبر[الفئة],ملخصالمصروفات[المصروفات])</f>
        <v>440</v>
      </c>
      <c r="N6" s="18">
        <f>SUM(ملخصالمصروفات[[#This Row],[يناير]:[ديسمبر]])</f>
        <v>1486</v>
      </c>
    </row>
    <row r="7" spans="1:15" ht="30" customHeight="1" x14ac:dyDescent="0.2">
      <c r="A7" s="10" t="s">
        <v>10</v>
      </c>
      <c r="B7" s="18">
        <f>SUMIFS(مصرفاتيناير[المبلغ],مصرفاتيناير[الفئة],ملخصالمصروفات[المصروفات])</f>
        <v>110</v>
      </c>
      <c r="C7" s="18">
        <f>SUMIFS(مصروفاتفبراير[المبلغ],مصروفاتفبراير[الفئة],ملخصالمصروفات[المصروفات])</f>
        <v>110</v>
      </c>
      <c r="D7" s="18">
        <f>SUMIFS(مصروفاتمارس[المبلغ],مصروفاتمارس[الفئة],ملخصالمصروفات[المصروفات])</f>
        <v>110</v>
      </c>
      <c r="E7" s="18">
        <f>SUMIFS(مصروفاتأبريل[المبلغ],مصروفاتأبريل[الفئة],ملخصالمصروفات[المصروفات])</f>
        <v>125</v>
      </c>
      <c r="F7" s="18">
        <f>SUMIFS(مصروفاتمايو[المبلغ],مصروفاتمايو[الفئة],ملخصالمصروفات[المصروفات])</f>
        <v>333</v>
      </c>
      <c r="G7" s="18">
        <f>SUMIFS(مصروفاتيناير[المبلغ],مصروفاتيناير[الفئة],ملخصالمصروفات[المصروفات])</f>
        <v>122</v>
      </c>
      <c r="H7" s="18">
        <f>SUMIFS(مصروفاتيوليو[المبلغ],مصروفاتيوليو[الفئة],ملخصالمصروفات[المصروفات])</f>
        <v>0</v>
      </c>
      <c r="I7" s="18">
        <f>SUMIFS(مصروفاتأغسطس[المبلغ],مصروفاتأغسطس[الفئة],ملخصالمصروفات[المصروفات])</f>
        <v>0</v>
      </c>
      <c r="J7" s="18">
        <f>SUMIFS(مصروفاتسبتمبر[المبلغ],مصروفاتسبتمبر[الفئة],ملخصالمصروفات[المصروفات])</f>
        <v>0</v>
      </c>
      <c r="K7" s="18">
        <f>SUMIFS(مصروفاتأكتوبر[المبلغ],مصروفاتأكتوبر[الفئة],ملخصالمصروفات[المصروفات])</f>
        <v>0</v>
      </c>
      <c r="L7" s="18">
        <f>SUMIFS(مصروفاتنوفمبر[المبلغ],مصروفاتنوفمبر[الفئة],ملخصالمصروفات[المصروفات])</f>
        <v>0</v>
      </c>
      <c r="M7" s="18">
        <f>SUMIFS(مصروفاتديسمبر[المبلغ],مصروفاتديسمبر[الفئة],ملخصالمصروفات[المصروفات])</f>
        <v>122</v>
      </c>
      <c r="N7" s="18">
        <f>SUM(ملخصالمصروفات[[#This Row],[يناير]:[ديسمبر]])</f>
        <v>1032</v>
      </c>
    </row>
    <row r="8" spans="1:15" ht="30" customHeight="1" x14ac:dyDescent="0.2">
      <c r="A8" s="10" t="s">
        <v>11</v>
      </c>
      <c r="B8" s="18">
        <f>SUMIFS(مصرفاتيناير[المبلغ],مصرفاتيناير[الفئة],ملخصالمصروفات[المصروفات])</f>
        <v>426</v>
      </c>
      <c r="C8" s="18">
        <f>SUMIFS(مصروفاتفبراير[المبلغ],مصروفاتفبراير[الفئة],ملخصالمصروفات[المصروفات])</f>
        <v>84</v>
      </c>
      <c r="D8" s="18">
        <f>SUMIFS(مصروفاتمارس[المبلغ],مصروفاتمارس[الفئة],ملخصالمصروفات[المصروفات])</f>
        <v>84</v>
      </c>
      <c r="E8" s="18">
        <f>SUMIFS(مصروفاتأبريل[المبلغ],مصروفاتأبريل[الفئة],ملخصالمصروفات[المصروفات])</f>
        <v>426</v>
      </c>
      <c r="F8" s="18">
        <f>SUMIFS(مصروفاتمايو[المبلغ],مصروفاتمايو[الفئة],ملخصالمصروفات[المصروفات])</f>
        <v>125</v>
      </c>
      <c r="G8" s="18">
        <f>SUMIFS(مصروفاتيناير[المبلغ],مصروفاتيناير[الفئة],ملخصالمصروفات[المصروفات])</f>
        <v>187</v>
      </c>
      <c r="H8" s="18">
        <f>SUMIFS(مصروفاتيوليو[المبلغ],مصروفاتيوليو[الفئة],ملخصالمصروفات[المصروفات])</f>
        <v>0</v>
      </c>
      <c r="I8" s="18">
        <f>SUMIFS(مصروفاتأغسطس[المبلغ],مصروفاتأغسطس[الفئة],ملخصالمصروفات[المصروفات])</f>
        <v>0</v>
      </c>
      <c r="J8" s="18">
        <f>SUMIFS(مصروفاتسبتمبر[المبلغ],مصروفاتسبتمبر[الفئة],ملخصالمصروفات[المصروفات])</f>
        <v>0</v>
      </c>
      <c r="K8" s="18">
        <f>SUMIFS(مصروفاتأكتوبر[المبلغ],مصروفاتأكتوبر[الفئة],ملخصالمصروفات[المصروفات])</f>
        <v>0</v>
      </c>
      <c r="L8" s="18">
        <f>SUMIFS(مصروفاتنوفمبر[المبلغ],مصروفاتنوفمبر[الفئة],ملخصالمصروفات[المصروفات])</f>
        <v>0</v>
      </c>
      <c r="M8" s="18">
        <f>SUMIFS(مصروفاتديسمبر[المبلغ],مصروفاتديسمبر[الفئة],ملخصالمصروفات[المصروفات])</f>
        <v>187</v>
      </c>
      <c r="N8" s="18">
        <f>SUM(ملخصالمصروفات[[#This Row],[يناير]:[ديسمبر]])</f>
        <v>1519</v>
      </c>
    </row>
    <row r="9" spans="1:15" ht="30" customHeight="1" x14ac:dyDescent="0.2">
      <c r="A9" s="10" t="s">
        <v>12</v>
      </c>
      <c r="B9" s="18">
        <f>SUMIFS(مصرفاتيناير[المبلغ],مصرفاتيناير[الفئة],ملخصالمصروفات[المصروفات])</f>
        <v>54</v>
      </c>
      <c r="C9" s="18">
        <f>SUMIFS(مصروفاتفبراير[المبلغ],مصروفاتفبراير[الفئة],ملخصالمصروفات[المصروفات])</f>
        <v>54</v>
      </c>
      <c r="D9" s="18">
        <f>SUMIFS(مصروفاتمارس[المبلغ],مصروفاتمارس[الفئة],ملخصالمصروفات[المصروفات])</f>
        <v>109</v>
      </c>
      <c r="E9" s="18">
        <f>SUMIFS(مصروفاتأبريل[المبلغ],مصروفاتأبريل[الفئة],ملخصالمصروفات[المصروفات])</f>
        <v>98</v>
      </c>
      <c r="F9" s="18">
        <f>SUMIFS(مصروفاتمايو[المبلغ],مصروفاتمايو[الفئة],ملخصالمصروفات[المصروفات])</f>
        <v>33</v>
      </c>
      <c r="G9" s="18">
        <f>SUMIFS(مصروفاتيناير[المبلغ],مصروفاتيناير[الفئة],ملخصالمصروفات[المصروفات])</f>
        <v>441</v>
      </c>
      <c r="H9" s="18">
        <f>SUMIFS(مصروفاتيوليو[المبلغ],مصروفاتيوليو[الفئة],ملخصالمصروفات[المصروفات])</f>
        <v>0</v>
      </c>
      <c r="I9" s="18">
        <f>SUMIFS(مصروفاتأغسطس[المبلغ],مصروفاتأغسطس[الفئة],ملخصالمصروفات[المصروفات])</f>
        <v>0</v>
      </c>
      <c r="J9" s="18">
        <f>SUMIFS(مصروفاتسبتمبر[المبلغ],مصروفاتسبتمبر[الفئة],ملخصالمصروفات[المصروفات])</f>
        <v>0</v>
      </c>
      <c r="K9" s="18">
        <f>SUMIFS(مصروفاتأكتوبر[المبلغ],مصروفاتأكتوبر[الفئة],ملخصالمصروفات[المصروفات])</f>
        <v>0</v>
      </c>
      <c r="L9" s="18">
        <f>SUMIFS(مصروفاتنوفمبر[المبلغ],مصروفاتنوفمبر[الفئة],ملخصالمصروفات[المصروفات])</f>
        <v>0</v>
      </c>
      <c r="M9" s="18">
        <f>SUMIFS(مصروفاتديسمبر[المبلغ],مصروفاتديسمبر[الفئة],ملخصالمصروفات[المصروفات])</f>
        <v>99</v>
      </c>
      <c r="N9" s="18">
        <f>SUM(ملخصالمصروفات[[#This Row],[يناير]:[ديسمبر]])</f>
        <v>888</v>
      </c>
    </row>
    <row r="10" spans="1:15" ht="30" customHeight="1" x14ac:dyDescent="0.2">
      <c r="A10" s="22" t="s">
        <v>13</v>
      </c>
      <c r="B10" s="19">
        <f>SUBTOTAL(109,ملخصالمصروفات[يناير])</f>
        <v>861</v>
      </c>
      <c r="C10" s="19">
        <f>SUBTOTAL(109,ملخصالمصروفات[فبراير])</f>
        <v>861</v>
      </c>
      <c r="D10" s="19">
        <f>SUBTOTAL(109,ملخصالمصروفات[مارس])</f>
        <v>574</v>
      </c>
      <c r="E10" s="19">
        <f>SUBTOTAL(109,ملخصالمصروفات[أبريل])</f>
        <v>817</v>
      </c>
      <c r="F10" s="19">
        <f>SUBTOTAL(109,ملخصالمصروفات[مايو])</f>
        <v>977</v>
      </c>
      <c r="G10" s="19">
        <f>SUBTOTAL(109,ملخصالمصروفات[يونيو])</f>
        <v>1049</v>
      </c>
      <c r="H10" s="19">
        <f>SUBTOTAL(109,ملخصالمصروفات[يوليو])</f>
        <v>0</v>
      </c>
      <c r="I10" s="19">
        <f>SUBTOTAL(109,ملخصالمصروفات[أغسطس])</f>
        <v>0</v>
      </c>
      <c r="J10" s="19">
        <f>SUBTOTAL(109,ملخصالمصروفات[سبتمبر])</f>
        <v>0</v>
      </c>
      <c r="K10" s="19">
        <f>SUBTOTAL(109,ملخصالمصروفات[أكتوبر])</f>
        <v>0</v>
      </c>
      <c r="L10" s="19">
        <f>SUBTOTAL(109,ملخصالمصروفات[نوفمبر])</f>
        <v>0</v>
      </c>
      <c r="M10" s="19">
        <f>SUBTOTAL(109,ملخصالمصروفات[ديسمبر])</f>
        <v>1049</v>
      </c>
      <c r="N10" s="19">
        <f>SUBTOTAL(109,ملخصالمصروفات[الإجمالي])</f>
        <v>6188</v>
      </c>
    </row>
  </sheetData>
  <dataConsolidate/>
  <dataValidations count="22">
    <dataValidation allowBlank="1" showInputMessage="1" showErrorMessage="1" prompt="مصنف اتجاهات المصروفات يتعقب مصروفات معينة خلال فترة مدتها 12 شهراً. يحتوي هذا المصنف على ورقة عمل التلميحات وورقة عمل الملخص هذه وورقة عمل لكل شهر" sqref="A1"/>
    <dataValidation allowBlank="1" showInputMessage="1" showErrorMessage="1" prompt="أدخل اسم المصروفات في هذا العمود" sqref="A4"/>
    <dataValidation allowBlank="1" showInputMessage="1" showErrorMessage="1" prompt="يتم عرض إجمالي المصروفات خلال 12 شهراً تلقائياً في هذا العمود" sqref="N4"/>
    <dataValidation allowBlank="1" showInputMessage="1" showErrorMessage="1" prompt="يتم عرض خط مؤشر لإظهار تصور اتجاه المصروفات بقدر مصروف واحد خلال 12 شهراً في هذا العمود" sqref="O4"/>
    <dataValidation allowBlank="1" showInputMessage="1" showErrorMessage="1" prompt="تحتوي الخلايا من B2 إلى M2 على ارتباطات التنقل إلى مخطط تفصيلي للمصروفات في كل شهر من سنة التقويم، ابتداءً من يناير وحتى ديسمبر.  تحتوي الخلية N2 على ارتباط التنقل إلى ورقة عمل التلميحات" sqref="A2"/>
    <dataValidation allowBlank="1" showInputMessage="1" showErrorMessage="1" prompt="ارتباط التنقل التشعبي إلى تفاصيل المصروفات لهذا الشهر" sqref="B2:M2"/>
    <dataValidation allowBlank="1" showInputMessage="1" showErrorMessage="1" prompt="ارتباط التنقل التشعبي إلى ورقة عمل التلميحات التي توضح كيفية استخدام هذا المصنف" sqref="N2"/>
    <dataValidation allowBlank="1" showInputMessage="1" showErrorMessage="1" prompt="يتم عرض مخطط عمودي متفاوت المسافات لمقارنة المصروفات من يناير إلى ديسمبر في الخلايا من B3 إلى M3. يوجد ارتباط تنقل تشعبي إلى كل شهر فوق كل مخطط عمودي متفاوت المسافات من الخلية B2 إلى الخلية M2. يوجد ملخص المصروفات لكل شهر في الجدول &quot;ملخص المصروفات&quot;" sqref="A3"/>
    <dataValidation allowBlank="1" showInputMessage="1" showErrorMessage="1" prompt="مخطط عمودي متفاوت المسافات لمقارنة المصروفات لشهر يناير. حدد ارتباط التنقل في الخلية B2 لعرض تفاصيل المصروفات. الانتقال إلى الجدول &quot;ملخص المصروفات&quot; بدءاً من الخلية B4 لعرض ملخص لكل مبلغ مصروفات" sqref="B3"/>
    <dataValidation allowBlank="1" showInputMessage="1" showErrorMessage="1" prompt="مخطط عمودي متفاوت المسافات لمقارنة المصروفات لشهر فبراير. حدد ارتباط التنقل في الخلية C2 لعرض تفاصيل المصروفات. الانتقال إلى الجدول &quot;ملخص المصروفات&quot; بدءاً من الخلية C4 لعرض ملخص لكل مبلغ مصروفات" sqref="C3"/>
    <dataValidation allowBlank="1" showInputMessage="1" showErrorMessage="1" prompt="مخطط عمودي متفاوت المسافات لمقارنة المصروفات لشهر مارس. حدد ارتباط التنقل في الخلية D2 لعرض تفاصيل المصروفات. الانتقال إلى الجدول &quot;ملخص المصروفات&quot; بدءاً من الخلية D4 لعرض ملخص لكل مبلغ مصروفات" sqref="D3"/>
    <dataValidation allowBlank="1" showInputMessage="1" showErrorMessage="1" prompt="مخطط عمودي متفاوت المسافات لمقارنة المصروفات لشهر أبريل. حدد ارتباط التنقل في الخلية E2 لعرض تفاصيل المصروفات. الانتقال إلى الجدول &quot;ملخص المصروفات&quot; بدءاً من الخلية E4 لعرض ملخص لكل مبلغ مصروفات" sqref="E3"/>
    <dataValidation allowBlank="1" showInputMessage="1" showErrorMessage="1" prompt="مخطط عمودي متفاوت المسافات لمقارنة المصروفات لشهر مايو. حدد ارتباط التنقل في الخلية F2 لعرض تفاصيل المصروفات. الانتقال إلى الجدول &quot;ملخص المصروفات&quot; بدءاً من الخلية F4 لعرض ملخص لكل مبلغ مصروفات" sqref="F3"/>
    <dataValidation allowBlank="1" showInputMessage="1" showErrorMessage="1" prompt="مخطط عمودي متفاوت المسافات لمقارنة المصروفات لشهر يونيو. حدد ارتباط التنقل في الخلية G2 لعرض تفاصيل المصروفات. الانتقال إلى الجدول &quot;ملخص المصروفات&quot; بدءاً من الخلية G4 لعرض ملخص لكل مبلغ مصروفات" sqref="G3"/>
    <dataValidation allowBlank="1" showInputMessage="1" showErrorMessage="1" prompt="مخطط عمودي متفاوت المسافات لمقارنة المصروفات لشهر يوليو. حدد ارتباط التنقل في الخلية H2 لعرض تفاصيل المصروفات. الانتقال إلى الجدول &quot;ملخص المصروفات&quot; بدءاً من الخلية H4 لعرض ملخص لكل مبلغ مصروفات" sqref="H3"/>
    <dataValidation allowBlank="1" showInputMessage="1" showErrorMessage="1" prompt="مخطط عمودي متفاوت المسافات لمقارنة المصروفات لشهر أغسطس. حدد ارتباط التنقل في الخلية I2 لعرض تفاصيل المصروفات. الانتقال إلى الجدول &quot;ملخص المصروفات&quot; بدءاً من الخلية I4 لعرض ملخص لكل مبلغ مصروفات" sqref="I3"/>
    <dataValidation allowBlank="1" showInputMessage="1" showErrorMessage="1" prompt="مخطط عمودي متفاوت المسافات لمقارنة المصروفات لشهر سبتمبر. حدد ارتباط التنقل في الخلية J2 لعرض تفاصيل المصروفات. الانتقال إلى الجدول &quot;ملخص المصروفات&quot; بدءاً من الخلية J4 لعرض ملخص لكل مبلغ مصروفات" sqref="J3"/>
    <dataValidation allowBlank="1" showInputMessage="1" showErrorMessage="1" prompt="مخطط عمودي متفاوت المسافات لمقارنة المصروفات لشهر أكتوبر. حدد ارتباط التنقل في الخلية K2 لعرض تفاصيل المصروفات. الانتقال إلى الجدول &quot;ملخص المصروفات&quot; بدءاً من الخلية K4 لعرض ملخص لكل مبلغ مصروفات" sqref="K3"/>
    <dataValidation allowBlank="1" showInputMessage="1" showErrorMessage="1" prompt="مخطط عمودي متفاوت المسافات لمقارنة المصروفات لشهر نوفمبر. حدد ارتباط التنقل في الخلية L2 لعرض تفاصيل المصروفات. الانتقال إلى الجدول &quot;ملخص المصروفات&quot; بدءاً من الخلية L4 لعرض ملخص لكل مبلغ مصروفات" sqref="L3"/>
    <dataValidation allowBlank="1" showInputMessage="1" showErrorMessage="1" prompt="مخطط عمودي متفاوت المسافات لمقارنة المصروفات لشهر ديسمبر. حدد ارتباط التنقل في الخلية M2 لعرض تفاصيل المصروفات. الانتقال إلى الجدول &quot;ملخص المصروفات&quot; بدءاً من الخلية M4 لعرض ملخص لكل مبلغ مصروفات" sqref="M3"/>
    <dataValidation allowBlank="1" showInputMessage="1" showErrorMessage="1" prompt="وسيلة إيضاح للمخطط العمودي متفاوت المسافات" sqref="N3"/>
    <dataValidation allowBlank="1" showInputMessage="1" showErrorMessage="1" prompt="يتم عرض مبلغ المصروفات تلقائياً في هذا العمود" sqref="B4:M4"/>
  </dataValidations>
  <hyperlinks>
    <hyperlink ref="B2" location="يناير!A1" tooltip="التحديد للانتقال إلى يناير" display="يناير"/>
    <hyperlink ref="C2" location="فبراير!A1" tooltip="التحديد للانتقال إلى فبراير" display="فبراير"/>
    <hyperlink ref="D2" location="مارس!A1" tooltip="التحديد للانتقال إلى مارس" display="مارس"/>
    <hyperlink ref="E2" location="أبريل!A1" tooltip="التحديد للانتقال إلى أبريل" display="أبريل"/>
    <hyperlink ref="F2" location="مايو!A1" tooltip="التحديد للانتقال إلى مايو" display="مايو"/>
    <hyperlink ref="G2" location="يونيو!A1" tooltip="التحديد للانتقال إلى يونيو" display="يونيو"/>
    <hyperlink ref="H2" location="يوليو!A1" tooltip="التحديد للانتقال إلى يوليو" display="يوليو"/>
    <hyperlink ref="I2" location="أغسطس!A1" tooltip="التحديد للانتقال إلى أغسطس" display="أغسطس"/>
    <hyperlink ref="J2" location="سبتمبر!A1" tooltip="التحديد للانتقال إلى سبتمبر" display="سبتمبر"/>
    <hyperlink ref="K2" location="أكتوبر!A1" tooltip="التحديد للانتقال إلى أكتوبر" display="أكتوبر"/>
    <hyperlink ref="L2" location="نوفمبر!A1" tooltip="التحديد للانتقال إلى نوفمبر" display="نوفمبر"/>
    <hyperlink ref="M2" location="ديسمبر!A1" tooltip="التحديد للانتقال إلى ديسمبر" display="ديسمبر"/>
    <hyperlink ref="N2" location="التلميحات!A1" tooltip="التحديد للانتقال إلى التلميحات" display="التلميحات"/>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الملخص!B5:M5</xm:f>
              <xm:sqref>O5</xm:sqref>
            </x14:sparkline>
            <x14:sparkline>
              <xm:f>الملخص!B6:M6</xm:f>
              <xm:sqref>O6</xm:sqref>
            </x14:sparkline>
            <x14:sparkline>
              <xm:f>الملخص!B7:M7</xm:f>
              <xm:sqref>O7</xm:sqref>
            </x14:sparkline>
            <x14:sparkline>
              <xm:f>الملخص!B8:M8</xm:f>
              <xm:sqref>O8</xm:sqref>
            </x14:sparkline>
            <x14:sparkline>
              <xm:f>الملخص!B9:M9</xm:f>
              <xm:sqref>O9</xm:sqref>
            </x14:sparkline>
          </x14:sparklines>
        </x14:sparklineGroup>
        <x14:sparklineGroup displayEmptyCellsAs="gap" markers="1">
          <x14:colorSeries theme="0" tint="-0.499984740745262"/>
          <x14:colorNegative theme="6" tint="-0.499984740745262"/>
          <x14:colorAxis rgb="FF000000"/>
          <x14:colorMarkers theme="7"/>
          <x14:colorFirst theme="5" tint="-0.249977111117893"/>
          <x14:colorLast theme="7" tint="-0.499984740745262"/>
          <x14:colorHigh theme="5" tint="-0.249977111117893"/>
          <x14:colorLow theme="5" tint="-0.249977111117893"/>
          <x14:sparklines>
            <x14:sparkline>
              <xm:f>الملخص!B10:M10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14"/>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28</v>
      </c>
      <c r="B1" s="24"/>
      <c r="C1" s="24"/>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DATE(YEAR(TODAY()),1,4)</f>
        <v>42373</v>
      </c>
      <c r="B3" s="10" t="s">
        <v>31</v>
      </c>
      <c r="C3" s="18">
        <v>33</v>
      </c>
      <c r="D3" s="10" t="s">
        <v>8</v>
      </c>
      <c r="E3" s="10" t="s">
        <v>37</v>
      </c>
    </row>
    <row r="4" spans="1:5" ht="30" customHeight="1" x14ac:dyDescent="0.2">
      <c r="A4" s="16">
        <f ca="1">DATE(YEAR(TODAY()),1,5)</f>
        <v>42374</v>
      </c>
      <c r="B4" s="10" t="s">
        <v>32</v>
      </c>
      <c r="C4" s="18">
        <v>238</v>
      </c>
      <c r="D4" s="10" t="s">
        <v>9</v>
      </c>
      <c r="E4" s="10"/>
    </row>
    <row r="5" spans="1:5" ht="30" customHeight="1" x14ac:dyDescent="0.2">
      <c r="A5" s="16"/>
      <c r="B5" s="10"/>
      <c r="C5" s="18">
        <v>342</v>
      </c>
      <c r="D5" s="10" t="s">
        <v>11</v>
      </c>
      <c r="E5" s="10"/>
    </row>
    <row r="6" spans="1:5" ht="30" customHeight="1" x14ac:dyDescent="0.2">
      <c r="A6" s="16"/>
      <c r="B6" s="10"/>
      <c r="C6" s="18">
        <v>110</v>
      </c>
      <c r="D6" s="10" t="s">
        <v>10</v>
      </c>
      <c r="E6" s="10"/>
    </row>
    <row r="7" spans="1:5" ht="30" customHeight="1" x14ac:dyDescent="0.2">
      <c r="A7" s="16"/>
      <c r="B7" s="10"/>
      <c r="C7" s="18">
        <v>84</v>
      </c>
      <c r="D7" s="10" t="s">
        <v>11</v>
      </c>
      <c r="E7" s="10"/>
    </row>
    <row r="8" spans="1:5" ht="30" customHeight="1" x14ac:dyDescent="0.2">
      <c r="A8" s="16"/>
      <c r="B8" s="10"/>
      <c r="C8" s="18">
        <v>54</v>
      </c>
      <c r="D8" s="10" t="s">
        <v>12</v>
      </c>
      <c r="E8" s="10"/>
    </row>
    <row r="9" spans="1:5" ht="30" customHeight="1" x14ac:dyDescent="0.2">
      <c r="A9" s="11" t="s">
        <v>13</v>
      </c>
      <c r="B9" s="12"/>
      <c r="C9" s="20">
        <f>SUBTOTAL(109,مصرفاتيناير[المبلغ])</f>
        <v>861</v>
      </c>
      <c r="D9" s="12"/>
      <c r="E9" s="12"/>
    </row>
    <row r="14" spans="1:5" ht="30" customHeight="1" x14ac:dyDescent="0.2">
      <c r="C14" s="15"/>
    </row>
  </sheetData>
  <mergeCells count="1">
    <mergeCell ref="A1:C1"/>
  </mergeCells>
  <dataValidations count="12">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يناير لإضافة هذه المصروفات إلى ورقة «الملخص»" sqref="A4:A8">
      <formula1>MONTH($A3)=1</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يجب إدخال تاريخ في يناير لإضافة هذه المصروفات إلى ورقة «الملخص»" sqref="A3">
      <formula1>MONTH($A3)=1</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38</v>
      </c>
      <c r="B1" s="24"/>
      <c r="C1" s="24"/>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DATE(YEAR(TODAY()),2,3)</f>
        <v>42403</v>
      </c>
      <c r="B3" s="10" t="s">
        <v>31</v>
      </c>
      <c r="C3" s="18">
        <v>33</v>
      </c>
      <c r="D3" s="10" t="s">
        <v>8</v>
      </c>
      <c r="E3" s="10" t="s">
        <v>37</v>
      </c>
    </row>
    <row r="4" spans="1:5" ht="30" customHeight="1" x14ac:dyDescent="0.2">
      <c r="A4" s="16">
        <f ca="1">DATE(YEAR(TODAY()),2,4)</f>
        <v>42404</v>
      </c>
      <c r="B4" s="10" t="s">
        <v>32</v>
      </c>
      <c r="C4" s="18">
        <v>238</v>
      </c>
      <c r="D4" s="10" t="s">
        <v>9</v>
      </c>
      <c r="E4" s="10"/>
    </row>
    <row r="5" spans="1:5" ht="30" customHeight="1" x14ac:dyDescent="0.2">
      <c r="A5" s="16"/>
      <c r="B5" s="10"/>
      <c r="C5" s="18">
        <v>342</v>
      </c>
      <c r="D5" s="10" t="s">
        <v>8</v>
      </c>
      <c r="E5" s="10"/>
    </row>
    <row r="6" spans="1:5" ht="30" customHeight="1" x14ac:dyDescent="0.2">
      <c r="A6" s="16"/>
      <c r="B6" s="10"/>
      <c r="C6" s="18">
        <v>110</v>
      </c>
      <c r="D6" s="10" t="s">
        <v>10</v>
      </c>
      <c r="E6" s="10"/>
    </row>
    <row r="7" spans="1:5" ht="30" customHeight="1" x14ac:dyDescent="0.2">
      <c r="A7" s="16"/>
      <c r="B7" s="10"/>
      <c r="C7" s="18">
        <v>84</v>
      </c>
      <c r="D7" s="10" t="s">
        <v>11</v>
      </c>
      <c r="E7" s="10"/>
    </row>
    <row r="8" spans="1:5" ht="30" customHeight="1" x14ac:dyDescent="0.2">
      <c r="A8" s="16"/>
      <c r="B8" s="10"/>
      <c r="C8" s="18">
        <v>54</v>
      </c>
      <c r="D8" s="10" t="s">
        <v>12</v>
      </c>
      <c r="E8" s="10"/>
    </row>
    <row r="9" spans="1:5" ht="30" customHeight="1" x14ac:dyDescent="0.2">
      <c r="A9" s="13" t="s">
        <v>13</v>
      </c>
      <c r="B9" s="14"/>
      <c r="C9" s="21">
        <f>SUBTOTAL(109,مصروفاتفبراير[المبلغ])</f>
        <v>861</v>
      </c>
      <c r="D9" s="14"/>
      <c r="E9" s="14"/>
    </row>
  </sheetData>
  <mergeCells count="1">
    <mergeCell ref="A1:C1"/>
  </mergeCells>
  <dataValidations count="12">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فبراير لإضافة هذه المصروفات إلى ورقة «الملخص»" sqref="A3:A5 A7:A8">
      <formula1>MONTH($A3)=2</formula1>
    </dataValidation>
    <dataValidation type="custom" errorStyle="warning" allowBlank="1" showInputMessage="1" showErrorMessage="1" error="يجب إدخال تاريخ في يناير لإضافة هذه المصروفات إلى ورقة «الملخص»" sqref="A6">
      <formula1>MONTH($A6)=2</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39</v>
      </c>
      <c r="B1" s="24"/>
      <c r="C1" s="24"/>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DATE(YEAR(TODAY()),3,5)</f>
        <v>42434</v>
      </c>
      <c r="B3" s="10" t="s">
        <v>31</v>
      </c>
      <c r="C3" s="18">
        <v>33</v>
      </c>
      <c r="D3" s="10" t="s">
        <v>8</v>
      </c>
      <c r="E3" s="10" t="s">
        <v>37</v>
      </c>
    </row>
    <row r="4" spans="1:5" ht="30" customHeight="1" x14ac:dyDescent="0.2">
      <c r="A4" s="16">
        <f ca="1">DATE(YEAR(TODAY()),3,6)</f>
        <v>42435</v>
      </c>
      <c r="B4" s="10" t="s">
        <v>32</v>
      </c>
      <c r="C4" s="18">
        <v>238</v>
      </c>
      <c r="D4" s="10" t="s">
        <v>9</v>
      </c>
      <c r="E4" s="10"/>
    </row>
    <row r="5" spans="1:5" ht="30" customHeight="1" x14ac:dyDescent="0.2">
      <c r="A5" s="16"/>
      <c r="B5" s="10"/>
      <c r="C5" s="18">
        <v>55</v>
      </c>
      <c r="D5" s="10" t="s">
        <v>12</v>
      </c>
      <c r="E5" s="10"/>
    </row>
    <row r="6" spans="1:5" ht="30" customHeight="1" x14ac:dyDescent="0.2">
      <c r="A6" s="16"/>
      <c r="B6" s="10"/>
      <c r="C6" s="18">
        <v>110</v>
      </c>
      <c r="D6" s="10" t="s">
        <v>10</v>
      </c>
      <c r="E6" s="10"/>
    </row>
    <row r="7" spans="1:5" ht="30" customHeight="1" x14ac:dyDescent="0.2">
      <c r="A7" s="16"/>
      <c r="B7" s="10"/>
      <c r="C7" s="18">
        <v>84</v>
      </c>
      <c r="D7" s="10" t="s">
        <v>11</v>
      </c>
      <c r="E7" s="10"/>
    </row>
    <row r="8" spans="1:5" ht="30" customHeight="1" x14ac:dyDescent="0.2">
      <c r="A8" s="16"/>
      <c r="B8" s="10"/>
      <c r="C8" s="18">
        <v>54</v>
      </c>
      <c r="D8" s="10" t="s">
        <v>12</v>
      </c>
      <c r="E8" s="10"/>
    </row>
    <row r="9" spans="1:5" ht="30" customHeight="1" x14ac:dyDescent="0.2">
      <c r="A9" s="14" t="s">
        <v>13</v>
      </c>
      <c r="B9" s="14"/>
      <c r="C9" s="21">
        <f>SUBTOTAL(109,مصروفاتمارس[المبلغ])</f>
        <v>574</v>
      </c>
      <c r="D9" s="14"/>
      <c r="E9" s="14"/>
    </row>
  </sheetData>
  <mergeCells count="1">
    <mergeCell ref="A1:C1"/>
  </mergeCells>
  <dataValidations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مارس لإضافة هذه المصروفات إلى ورقة «الملخص»" sqref="A3:A8">
      <formula1>MONTH($A3)=3</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40</v>
      </c>
      <c r="B1" s="24"/>
      <c r="C1" s="25"/>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DATE(YEAR(TODAY()),4,4)</f>
        <v>42464</v>
      </c>
      <c r="B3" s="10" t="s">
        <v>31</v>
      </c>
      <c r="C3" s="18">
        <v>45</v>
      </c>
      <c r="D3" s="10" t="s">
        <v>8</v>
      </c>
      <c r="E3" s="10" t="s">
        <v>37</v>
      </c>
    </row>
    <row r="4" spans="1:5" ht="30" customHeight="1" x14ac:dyDescent="0.2">
      <c r="A4" s="16">
        <f ca="1">DATE(YEAR(TODAY()),4,8)</f>
        <v>42468</v>
      </c>
      <c r="B4" s="10" t="s">
        <v>32</v>
      </c>
      <c r="C4" s="18">
        <v>123</v>
      </c>
      <c r="D4" s="10" t="s">
        <v>9</v>
      </c>
      <c r="E4" s="10"/>
    </row>
    <row r="5" spans="1:5" ht="30" customHeight="1" x14ac:dyDescent="0.2">
      <c r="A5" s="16"/>
      <c r="B5" s="10"/>
      <c r="C5" s="18">
        <v>342</v>
      </c>
      <c r="D5" s="10" t="s">
        <v>11</v>
      </c>
      <c r="E5" s="10"/>
    </row>
    <row r="6" spans="1:5" ht="30" customHeight="1" x14ac:dyDescent="0.2">
      <c r="A6" s="16"/>
      <c r="B6" s="10"/>
      <c r="C6" s="18">
        <v>125</v>
      </c>
      <c r="D6" s="10" t="s">
        <v>10</v>
      </c>
      <c r="E6" s="10"/>
    </row>
    <row r="7" spans="1:5" ht="30" customHeight="1" x14ac:dyDescent="0.2">
      <c r="A7" s="16"/>
      <c r="B7" s="10"/>
      <c r="C7" s="18">
        <v>84</v>
      </c>
      <c r="D7" s="10" t="s">
        <v>11</v>
      </c>
      <c r="E7" s="10"/>
    </row>
    <row r="8" spans="1:5" ht="30" customHeight="1" x14ac:dyDescent="0.2">
      <c r="A8" s="16"/>
      <c r="B8" s="10"/>
      <c r="C8" s="18">
        <v>98</v>
      </c>
      <c r="D8" s="10" t="s">
        <v>12</v>
      </c>
      <c r="E8" s="10"/>
    </row>
    <row r="9" spans="1:5" ht="30" customHeight="1" x14ac:dyDescent="0.2">
      <c r="A9" s="14" t="s">
        <v>13</v>
      </c>
      <c r="B9" s="14"/>
      <c r="C9" s="21">
        <f>SUBTOTAL(109,مصروفاتأبريل[المبلغ])</f>
        <v>817</v>
      </c>
      <c r="D9" s="14"/>
      <c r="E9" s="14"/>
    </row>
  </sheetData>
  <mergeCells count="1">
    <mergeCell ref="A1:C1"/>
  </mergeCells>
  <dataValidations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أبريل لإضافة هذه المصروفات إلى ورقة «الملخص»" sqref="A3:A8">
      <formula1>MONTH($A3)=4</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41</v>
      </c>
      <c r="B1" s="24"/>
      <c r="C1" s="25"/>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DATE(YEAR(TODAY()),5,3)</f>
        <v>42493</v>
      </c>
      <c r="B3" s="10" t="s">
        <v>31</v>
      </c>
      <c r="C3" s="18">
        <v>33</v>
      </c>
      <c r="D3" s="10" t="s">
        <v>8</v>
      </c>
      <c r="E3" s="10" t="s">
        <v>37</v>
      </c>
    </row>
    <row r="4" spans="1:5" ht="30" customHeight="1" x14ac:dyDescent="0.2">
      <c r="A4" s="16">
        <f ca="1">DATE(YEAR(TODAY()),5,8)</f>
        <v>42498</v>
      </c>
      <c r="B4" s="10" t="s">
        <v>32</v>
      </c>
      <c r="C4" s="18">
        <v>111</v>
      </c>
      <c r="D4" s="10" t="s">
        <v>9</v>
      </c>
      <c r="E4" s="10"/>
    </row>
    <row r="5" spans="1:5" ht="30" customHeight="1" x14ac:dyDescent="0.2">
      <c r="A5" s="16"/>
      <c r="B5" s="10"/>
      <c r="C5" s="18">
        <v>342</v>
      </c>
      <c r="D5" s="10" t="s">
        <v>8</v>
      </c>
      <c r="E5" s="10"/>
    </row>
    <row r="6" spans="1:5" ht="30" customHeight="1" x14ac:dyDescent="0.2">
      <c r="A6" s="16"/>
      <c r="B6" s="10"/>
      <c r="C6" s="18">
        <v>333</v>
      </c>
      <c r="D6" s="10" t="s">
        <v>10</v>
      </c>
      <c r="E6" s="10"/>
    </row>
    <row r="7" spans="1:5" ht="30" customHeight="1" x14ac:dyDescent="0.2">
      <c r="A7" s="16"/>
      <c r="B7" s="10"/>
      <c r="C7" s="18">
        <v>125</v>
      </c>
      <c r="D7" s="10" t="s">
        <v>11</v>
      </c>
      <c r="E7" s="10"/>
    </row>
    <row r="8" spans="1:5" ht="30" customHeight="1" x14ac:dyDescent="0.2">
      <c r="A8" s="16"/>
      <c r="B8" s="10"/>
      <c r="C8" s="18">
        <v>33</v>
      </c>
      <c r="D8" s="10" t="s">
        <v>12</v>
      </c>
      <c r="E8" s="10"/>
    </row>
    <row r="9" spans="1:5" ht="30" customHeight="1" x14ac:dyDescent="0.2">
      <c r="A9" s="14" t="s">
        <v>13</v>
      </c>
      <c r="B9" s="12"/>
      <c r="C9" s="21">
        <f>SUBTOTAL(109,مصروفاتمايو[المبلغ])</f>
        <v>977</v>
      </c>
      <c r="D9" s="12"/>
      <c r="E9" s="14"/>
    </row>
  </sheetData>
  <mergeCells count="1">
    <mergeCell ref="A1:C1"/>
  </mergeCells>
  <dataValidations disablePrompts="1" count="11">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مايو لإضافة هذه المصروفات إلى ورقة «الملخص»" sqref="A3:A8">
      <formula1>MONTH($A3)=5</formula1>
    </dataValidation>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rightToLeft="1"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42</v>
      </c>
      <c r="B1" s="24"/>
      <c r="C1" s="25"/>
      <c r="D1" s="7" t="s">
        <v>34</v>
      </c>
      <c r="E1" s="7" t="s">
        <v>26</v>
      </c>
    </row>
    <row r="2" spans="1:5" ht="17.100000000000001" customHeight="1" x14ac:dyDescent="0.2">
      <c r="A2" s="8" t="s">
        <v>29</v>
      </c>
      <c r="B2" s="8" t="s">
        <v>30</v>
      </c>
      <c r="C2" s="8" t="s">
        <v>33</v>
      </c>
      <c r="D2" s="8" t="s">
        <v>35</v>
      </c>
      <c r="E2" s="8" t="s">
        <v>36</v>
      </c>
    </row>
    <row r="3" spans="1:5" ht="30" customHeight="1" x14ac:dyDescent="0.2">
      <c r="A3" s="16">
        <f ca="1">DATE(YEAR(TODAY()),6,7)</f>
        <v>42528</v>
      </c>
      <c r="B3" s="10" t="s">
        <v>31</v>
      </c>
      <c r="C3" s="18">
        <v>201</v>
      </c>
      <c r="D3" s="10" t="s">
        <v>8</v>
      </c>
      <c r="E3" s="10" t="s">
        <v>37</v>
      </c>
    </row>
    <row r="4" spans="1:5" ht="30" customHeight="1" x14ac:dyDescent="0.2">
      <c r="A4" s="16">
        <f ca="1">DATE(YEAR(TODAY()),6,8)</f>
        <v>42529</v>
      </c>
      <c r="B4" s="10" t="s">
        <v>32</v>
      </c>
      <c r="C4" s="18">
        <v>98</v>
      </c>
      <c r="D4" s="10" t="s">
        <v>9</v>
      </c>
      <c r="E4" s="10"/>
    </row>
    <row r="5" spans="1:5" ht="30" customHeight="1" x14ac:dyDescent="0.2">
      <c r="A5" s="16"/>
      <c r="B5" s="10"/>
      <c r="C5" s="18">
        <v>342</v>
      </c>
      <c r="D5" s="10" t="s">
        <v>12</v>
      </c>
      <c r="E5" s="10"/>
    </row>
    <row r="6" spans="1:5" ht="30" customHeight="1" x14ac:dyDescent="0.2">
      <c r="A6" s="16"/>
      <c r="B6" s="10"/>
      <c r="C6" s="18">
        <v>122</v>
      </c>
      <c r="D6" s="10" t="s">
        <v>10</v>
      </c>
      <c r="E6" s="10"/>
    </row>
    <row r="7" spans="1:5" ht="30" customHeight="1" x14ac:dyDescent="0.2">
      <c r="A7" s="16"/>
      <c r="B7" s="10"/>
      <c r="C7" s="18">
        <v>187</v>
      </c>
      <c r="D7" s="10" t="s">
        <v>11</v>
      </c>
      <c r="E7" s="10"/>
    </row>
    <row r="8" spans="1:5" ht="30" customHeight="1" x14ac:dyDescent="0.2">
      <c r="A8" s="16"/>
      <c r="B8" s="10"/>
      <c r="C8" s="18">
        <v>99</v>
      </c>
      <c r="D8" s="10" t="s">
        <v>12</v>
      </c>
      <c r="E8" s="10"/>
    </row>
    <row r="9" spans="1:5" ht="30" customHeight="1" x14ac:dyDescent="0.2">
      <c r="A9" s="14" t="s">
        <v>13</v>
      </c>
      <c r="B9" s="14"/>
      <c r="C9" s="21">
        <f>SUBTOTAL(109,مصروفاتيناير[المبلغ])</f>
        <v>1049</v>
      </c>
      <c r="D9" s="12"/>
      <c r="E9" s="12"/>
    </row>
  </sheetData>
  <mergeCells count="1">
    <mergeCell ref="A1:C1"/>
  </mergeCells>
  <dataValidations disablePrompts="1" count="11">
    <dataValidation type="custom" errorStyle="warning" allowBlank="1" showInputMessage="1" showErrorMessage="1" errorTitle="التحقق من صحة المبلغ" error="يجب أن يكون المبلغ رقماً." sqref="C3:C8">
      <formula1>ISNUMBER($C3)</formula1>
    </dataValidation>
    <dataValidation type="custom" errorStyle="warning" allowBlank="1" showInputMessage="1" showErrorMessage="1" error="يجب إدخال تاريخ في يونيو لإضافة هذه المصروفات إلى ورقة «الملخص»" sqref="A3:A8">
      <formula1>MONTH($A3)=6</formula1>
    </dataValidation>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rightToLeft="1" zoomScaleNormal="100" workbookViewId="0">
      <selection sqref="A1:C1"/>
    </sheetView>
  </sheetViews>
  <sheetFormatPr defaultRowHeight="30" customHeight="1" x14ac:dyDescent="0.2"/>
  <cols>
    <col min="1" max="3" width="19.7109375" style="2" customWidth="1"/>
    <col min="4" max="5" width="30.5703125" style="2" customWidth="1"/>
    <col min="6" max="16384" width="9.140625" style="2"/>
  </cols>
  <sheetData>
    <row r="1" spans="1:5" ht="35.1" customHeight="1" x14ac:dyDescent="0.35">
      <c r="A1" s="24" t="s">
        <v>43</v>
      </c>
      <c r="B1" s="24"/>
      <c r="C1" s="25"/>
      <c r="D1" s="7" t="s">
        <v>34</v>
      </c>
      <c r="E1" s="7" t="s">
        <v>26</v>
      </c>
    </row>
    <row r="2" spans="1:5" ht="17.100000000000001" customHeight="1" x14ac:dyDescent="0.2">
      <c r="A2" s="9" t="s">
        <v>29</v>
      </c>
      <c r="B2" s="9" t="s">
        <v>30</v>
      </c>
      <c r="C2" s="9" t="s">
        <v>33</v>
      </c>
      <c r="D2" s="9" t="s">
        <v>35</v>
      </c>
      <c r="E2" s="9" t="s">
        <v>36</v>
      </c>
    </row>
    <row r="3" spans="1:5" ht="30" customHeight="1" x14ac:dyDescent="0.2">
      <c r="A3" s="16">
        <f ca="1">DATE(YEAR(TODAY()),7,9)</f>
        <v>42560</v>
      </c>
      <c r="B3" s="10" t="s">
        <v>31</v>
      </c>
      <c r="C3" s="18"/>
      <c r="D3" s="10" t="s">
        <v>8</v>
      </c>
      <c r="E3" s="10" t="s">
        <v>37</v>
      </c>
    </row>
    <row r="4" spans="1:5" ht="30" customHeight="1" x14ac:dyDescent="0.2">
      <c r="A4" s="16">
        <f ca="1">DATE(YEAR(TODAY()),7,14)</f>
        <v>42565</v>
      </c>
      <c r="B4" s="10" t="s">
        <v>32</v>
      </c>
      <c r="C4" s="18"/>
      <c r="D4" s="10" t="s">
        <v>9</v>
      </c>
      <c r="E4" s="10"/>
    </row>
    <row r="5" spans="1:5" ht="30" customHeight="1" x14ac:dyDescent="0.2">
      <c r="A5" s="16"/>
      <c r="B5" s="10"/>
      <c r="C5" s="18"/>
      <c r="D5" s="10" t="s">
        <v>9</v>
      </c>
      <c r="E5" s="10"/>
    </row>
    <row r="6" spans="1:5" ht="30" customHeight="1" x14ac:dyDescent="0.2">
      <c r="A6" s="16"/>
      <c r="B6" s="10"/>
      <c r="C6" s="18"/>
      <c r="D6" s="10" t="s">
        <v>10</v>
      </c>
      <c r="E6" s="10"/>
    </row>
    <row r="7" spans="1:5" ht="30" customHeight="1" x14ac:dyDescent="0.2">
      <c r="A7" s="16"/>
      <c r="B7" s="10"/>
      <c r="C7" s="18"/>
      <c r="D7" s="10" t="s">
        <v>11</v>
      </c>
      <c r="E7" s="10"/>
    </row>
    <row r="8" spans="1:5" ht="30" customHeight="1" x14ac:dyDescent="0.2">
      <c r="A8" s="16"/>
      <c r="B8" s="10"/>
      <c r="C8" s="18"/>
      <c r="D8" s="10" t="s">
        <v>12</v>
      </c>
      <c r="E8" s="10"/>
    </row>
    <row r="9" spans="1:5" ht="30" customHeight="1" x14ac:dyDescent="0.2">
      <c r="A9" s="14" t="s">
        <v>13</v>
      </c>
      <c r="B9" s="14"/>
      <c r="C9" s="21">
        <f>SUBTOTAL(109,مصروفاتيوليو[المبلغ])</f>
        <v>0</v>
      </c>
      <c r="D9" s="14"/>
      <c r="E9" s="14"/>
    </row>
  </sheetData>
  <mergeCells count="1">
    <mergeCell ref="A1:C1"/>
  </mergeCells>
  <dataValidations disablePrompts="1" count="11">
    <dataValidation type="list" errorStyle="warning" allowBlank="1" showInputMessage="1" showErrorMessage="1" error="يجب اختيار المصروفات من القائمة المنسدلة لكي يتم تضمينها في ورقة «الملخص»" sqref="D3:D8">
      <formula1>فئاتالمصروفات</formula1>
    </dataValidation>
    <dataValidation allowBlank="1" showInputMessage="1" showErrorMessage="1" prompt="يتم وضع مخطط تفصيلي للمصروفات المفصلة في الجدول الموجود داخل ورقة العمل هذه. توجد ارتباطات التنقل التشعبية إلى ورقة عمل الملخص وورقة عمل التلميحات على التوالي في الخلايا D1 وE1" sqref="A1:C1"/>
    <dataValidation allowBlank="1" showInputMessage="1" showErrorMessage="1" prompt="ارتباط التنقل التشعبي إلى ورقة عمل الملخص" sqref="D1"/>
    <dataValidation allowBlank="1" showInputMessage="1" showErrorMessage="1" prompt="ارتباط التنقل التشعبي إلى ورقة عمل التلميحات" sqref="E1"/>
    <dataValidation allowBlank="1" showInputMessage="1" showErrorMessage="1" prompt="أدخل تاريخ المصروفات في هذا العمود" sqref="A2"/>
    <dataValidation allowBlank="1" showInputMessage="1" showErrorMessage="1" prompt="أدخل رقم أمر الشراء في هذا العمود" sqref="B2"/>
    <dataValidation allowBlank="1" showInputMessage="1" showErrorMessage="1" prompt="أدخل مبلغ المصروفات في هذا العمود" sqref="C2"/>
    <dataValidation allowBlank="1" showInputMessage="1" showErrorMessage="1" prompt="يتم تعبئة قائمة بفئات المصروفات تلقائياً من العمود «مصروفات» في الجدول &quot;ملخص المصروفات&quot; في ورقة عمل الملخص. اضغط على ALT+سهم لأسفل للتنقل عبر القائمة. اضغط على مفتاح الإدخال Enter لتحديد فئة" sqref="D2"/>
    <dataValidation allowBlank="1" showInputMessage="1" showErrorMessage="1" prompt="أدخل وصفاً للمصروفات في هذا العمود" sqref="E2"/>
    <dataValidation type="custom" errorStyle="warning" allowBlank="1" showInputMessage="1" showErrorMessage="1" errorTitle="التحقق من صحة المبلغ" error="يجب أن يكون المبلغ رقماً." sqref="C3:C8">
      <formula1>ISNUMBER($C1048574)</formula1>
    </dataValidation>
    <dataValidation type="custom" errorStyle="warning" allowBlank="1" showInputMessage="1" showErrorMessage="1" error="يجب إدخال تاريخ في يوليو لإضافة هذه المصروفات إلى ورقة «الملخص»" sqref="A3:A8">
      <formula1>MONTH($A3)=7</formula1>
    </dataValidation>
  </dataValidations>
  <hyperlinks>
    <hyperlink ref="D1" location="الملخص!A1" tooltip="التحديد لعرض الملخص" display="الملخص"/>
    <hyperlink ref="E1" location="التلميحات!A1" tooltip="التحديد للانتقال إلى ورقة عمل التلميحات" display="التلميحات"/>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14</vt:i4>
      </vt:variant>
      <vt:variant>
        <vt:lpstr>النطاقات المسماة</vt:lpstr>
      </vt:variant>
      <vt:variant>
        <vt:i4>27</vt:i4>
      </vt:variant>
    </vt:vector>
  </HeadingPairs>
  <TitlesOfParts>
    <vt:vector size="41" baseType="lpstr">
      <vt:lpstr>التلميحات</vt:lpstr>
      <vt:lpstr>الملخص</vt:lpstr>
      <vt:lpstr>يناير</vt:lpstr>
      <vt:lpstr>فبراير</vt:lpstr>
      <vt:lpstr>مارس</vt:lpstr>
      <vt:lpstr>أبريل</vt:lpstr>
      <vt:lpstr>مايو</vt:lpstr>
      <vt:lpstr>يونيو</vt:lpstr>
      <vt:lpstr>يوليو</vt:lpstr>
      <vt:lpstr>أغسطس</vt:lpstr>
      <vt:lpstr>سبتمبر</vt:lpstr>
      <vt:lpstr>أكتوبر</vt:lpstr>
      <vt:lpstr>نوفمبر</vt:lpstr>
      <vt:lpstr>ديسمبر</vt:lpstr>
      <vt:lpstr>أبريل!Print_Titles</vt:lpstr>
      <vt:lpstr>أغسطس!Print_Titles</vt:lpstr>
      <vt:lpstr>أكتوبر!Print_Titles</vt:lpstr>
      <vt:lpstr>الملخص!Print_Titles</vt:lpstr>
      <vt:lpstr>ديسمبر!Print_Titles</vt:lpstr>
      <vt:lpstr>سبتمبر!Print_Titles</vt:lpstr>
      <vt:lpstr>فبراير!Print_Titles</vt:lpstr>
      <vt:lpstr>مارس!Print_Titles</vt:lpstr>
      <vt:lpstr>مايو!Print_Titles</vt:lpstr>
      <vt:lpstr>نوفمبر!Print_Titles</vt:lpstr>
      <vt:lpstr>يناير!Print_Titles</vt:lpstr>
      <vt:lpstr>يوليو!Print_Titles</vt:lpstr>
      <vt:lpstr>يونيو!Print_Titles</vt:lpstr>
      <vt:lpstr>عنوانالعمود10</vt:lpstr>
      <vt:lpstr>عنوانالعمود11</vt:lpstr>
      <vt:lpstr>عنوانالعمود12</vt:lpstr>
      <vt:lpstr>عنوانالعمود13</vt:lpstr>
      <vt:lpstr>عنوانالعمود14</vt:lpstr>
      <vt:lpstr>عنوانالعمود2</vt:lpstr>
      <vt:lpstr>عنوانالعمود3</vt:lpstr>
      <vt:lpstr>عنوانالعمود4</vt:lpstr>
      <vt:lpstr>عنوانالعمود5</vt:lpstr>
      <vt:lpstr>عنوانالعمود6</vt:lpstr>
      <vt:lpstr>عنوانالعمود7</vt:lpstr>
      <vt:lpstr>عنوانالعمود8</vt:lpstr>
      <vt:lpstr>عنوانالعمود9</vt:lpstr>
      <vt:lpstr>فئاتالمصروفات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2016-09-19T01:00:44Z</dcterms:created>
  <dcterms:modified xsi:type="dcterms:W3CDTF">2016-11-16T13:11:07Z</dcterms:modified>
</cp:coreProperties>
</file>