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30"/>
  <workbookPr/>
  <mc:AlternateContent xmlns:mc="http://schemas.openxmlformats.org/markup-compatibility/2006">
    <mc:Choice Requires="x15">
      <x15ac:absPath xmlns:x15ac="http://schemas.microsoft.com/office/spreadsheetml/2010/11/ac" url="\\10.20.1.30\Phases6\PubMed\Accounts\Microsoft\OfficeUA_FY14_Template\O16_template\20180419_Accessible_Templates_WAC_B5\04_PreDTP_Done\es-MX\"/>
    </mc:Choice>
  </mc:AlternateContent>
  <xr:revisionPtr revIDLastSave="0" documentId="12_ncr:500000_{1183E9B1-4A59-41E9-BC74-AC948031FF9B}" xr6:coauthVersionLast="32" xr6:coauthVersionMax="32" xr10:uidLastSave="{00000000-0000-0000-0000-000000000000}"/>
  <bookViews>
    <workbookView xWindow="0" yWindow="0" windowWidth="28650" windowHeight="12495" xr2:uid="{00000000-000D-0000-FFFF-FFFF00000000}"/>
  </bookViews>
  <sheets>
    <sheet name="Pérdidas y ganancias" sheetId="1" r:id="rId1"/>
    <sheet name="Ingresos" sheetId="3" r:id="rId2"/>
    <sheet name="Gastos de funcionamiento" sheetId="2" r:id="rId3"/>
  </sheets>
  <definedNames>
    <definedName name="IngresosNetos">'Pérdidas y ganancias'!$O$9</definedName>
    <definedName name="_xlnm.Print_Titles" localSheetId="2">'Gastos de funcionamiento'!$3:$3</definedName>
    <definedName name="_xlnm.Print_Titles" localSheetId="1">Ingresos!$3:$3</definedName>
    <definedName name="_xlnm.Print_Titles" localSheetId="0">'Pérdidas y ganancias'!$4:$4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2" l="1"/>
  <c r="M17" i="2"/>
  <c r="L17" i="2"/>
  <c r="K17" i="2"/>
  <c r="J17" i="2"/>
  <c r="I17" i="2"/>
  <c r="H17" i="2"/>
  <c r="G17" i="2"/>
  <c r="F17" i="2"/>
  <c r="E17" i="2"/>
  <c r="D17" i="2"/>
  <c r="C17" i="2"/>
  <c r="M12" i="3"/>
  <c r="K12" i="3"/>
  <c r="N10" i="3"/>
  <c r="N12" i="3" s="1"/>
  <c r="M10" i="3"/>
  <c r="L10" i="3"/>
  <c r="L12" i="3" s="1"/>
  <c r="K10" i="3"/>
  <c r="J10" i="3"/>
  <c r="J12" i="3" s="1"/>
  <c r="I10" i="3"/>
  <c r="I12" i="3" s="1"/>
  <c r="H10" i="3"/>
  <c r="H12" i="3" s="1"/>
  <c r="G10" i="3"/>
  <c r="G12" i="3" s="1"/>
  <c r="F10" i="3"/>
  <c r="F12" i="3" s="1"/>
  <c r="E10" i="3"/>
  <c r="E12" i="3" s="1"/>
  <c r="D10" i="3"/>
  <c r="D12" i="3" s="1"/>
  <c r="C10" i="3"/>
  <c r="C12" i="3" s="1"/>
  <c r="C2" i="2" l="1"/>
  <c r="B1" i="2"/>
  <c r="C2" i="3"/>
  <c r="B1" i="3" l="1"/>
  <c r="N5" i="1" l="1"/>
  <c r="M5" i="1"/>
  <c r="L5" i="1"/>
  <c r="K5" i="1"/>
  <c r="J5" i="1"/>
  <c r="I5" i="1"/>
  <c r="H5" i="1"/>
  <c r="G5" i="1"/>
  <c r="F5" i="1"/>
  <c r="E5" i="1"/>
  <c r="C5" i="1"/>
  <c r="O11" i="3"/>
  <c r="O9" i="3"/>
  <c r="O8" i="3"/>
  <c r="O7" i="3"/>
  <c r="O6" i="3"/>
  <c r="O5" i="3"/>
  <c r="O4" i="3"/>
  <c r="O16" i="2"/>
  <c r="O15" i="2"/>
  <c r="O14" i="2"/>
  <c r="O13" i="2"/>
  <c r="O12" i="2"/>
  <c r="O11" i="2"/>
  <c r="O10" i="2"/>
  <c r="O9" i="2"/>
  <c r="O8" i="2"/>
  <c r="O7" i="2"/>
  <c r="O6" i="2"/>
  <c r="O5" i="2"/>
  <c r="O4" i="2"/>
  <c r="O10" i="3" l="1"/>
  <c r="O12" i="3" s="1"/>
  <c r="O5" i="1" s="1"/>
  <c r="O17" i="2"/>
  <c r="N7" i="1"/>
  <c r="M7" i="1"/>
  <c r="M9" i="1" s="1"/>
  <c r="L7" i="1"/>
  <c r="L9" i="1" s="1"/>
  <c r="J7" i="1"/>
  <c r="I7" i="1"/>
  <c r="H7" i="1"/>
  <c r="F7" i="1"/>
  <c r="E7" i="1"/>
  <c r="D5" i="1"/>
  <c r="D7" i="1" s="1"/>
  <c r="D9" i="1" s="1"/>
  <c r="C7" i="1"/>
  <c r="G7" i="1"/>
  <c r="K7" i="1"/>
  <c r="O8" i="1"/>
  <c r="O6" i="1"/>
  <c r="N9" i="1" l="1"/>
  <c r="H9" i="1"/>
  <c r="F9" i="1"/>
  <c r="J9" i="1"/>
  <c r="I9" i="1"/>
  <c r="G9" i="1"/>
  <c r="E9" i="1"/>
  <c r="C9" i="1"/>
  <c r="K9" i="1"/>
  <c r="O7" i="1" l="1"/>
  <c r="O9" i="1" s="1"/>
  <c r="L2" i="1" s="1"/>
</calcChain>
</file>

<file path=xl/sharedStrings.xml><?xml version="1.0" encoding="utf-8"?>
<sst xmlns="http://schemas.openxmlformats.org/spreadsheetml/2006/main" count="76" uniqueCount="50">
  <si>
    <t>AÑO</t>
  </si>
  <si>
    <t>Ingresos de funcionamiento</t>
  </si>
  <si>
    <t>Ingresos de intereses (gastos)</t>
  </si>
  <si>
    <t>Ingresos antes del impuesto sobre la renta</t>
  </si>
  <si>
    <t>Gasto de impuesto sobre la renta</t>
  </si>
  <si>
    <t>Ingresos netos</t>
  </si>
  <si>
    <t>DECLARACIÓN DE PÉRDIDAS Y GANANCIAS</t>
  </si>
  <si>
    <t>NOMBRE DE LA COMPAÑÍA</t>
  </si>
  <si>
    <t>INGRESOS NETOS</t>
  </si>
  <si>
    <t>AÑO ACTUAL</t>
  </si>
  <si>
    <t>Ingresos</t>
  </si>
  <si>
    <t>Ventas</t>
  </si>
  <si>
    <t>Ingresos por ventas (reducción)</t>
  </si>
  <si>
    <t>Descuentos por ventas (reducción)</t>
  </si>
  <si>
    <t>Otros ingresos 1</t>
  </si>
  <si>
    <t>Otros ingresos 2</t>
  </si>
  <si>
    <t>Otros ingresos 3</t>
  </si>
  <si>
    <t>Ventas netas</t>
  </si>
  <si>
    <t>Costo de bienes vendidos</t>
  </si>
  <si>
    <t>Beneficio bruto</t>
  </si>
  <si>
    <t>DECLARACIÓN DE PÉRDIDAS Y GANANCIAS - INGRESOS</t>
  </si>
  <si>
    <t>Gastos de funcionamiento</t>
  </si>
  <si>
    <t>Sueldos y salarios</t>
  </si>
  <si>
    <t>Amortización</t>
  </si>
  <si>
    <t>Alquiler</t>
  </si>
  <si>
    <t>Suministros de oficina</t>
  </si>
  <si>
    <t>Servicios públicos</t>
  </si>
  <si>
    <t>Teléfono</t>
  </si>
  <si>
    <t>Seguro</t>
  </si>
  <si>
    <t>Viajes</t>
  </si>
  <si>
    <t>Mantenimiento</t>
  </si>
  <si>
    <t>Publicidad</t>
  </si>
  <si>
    <t>Otro 1</t>
  </si>
  <si>
    <t>Otro 2</t>
  </si>
  <si>
    <t>Otro 3</t>
  </si>
  <si>
    <t>Gastos totales de funcionamiento</t>
  </si>
  <si>
    <t>RESUMEN DE PÉRDIDAS Y GANANCIAS - GASTOS DE FUNCIONAMIENTO</t>
  </si>
  <si>
    <t>ENE.</t>
  </si>
  <si>
    <t>FEB.</t>
  </si>
  <si>
    <t>MAR.</t>
  </si>
  <si>
    <t>ABR.</t>
  </si>
  <si>
    <t>MAY.</t>
  </si>
  <si>
    <t>JUN.</t>
  </si>
  <si>
    <t>JUL.</t>
  </si>
  <si>
    <t>AGO.</t>
  </si>
  <si>
    <t>SEP.</t>
  </si>
  <si>
    <t>OCT.</t>
  </si>
  <si>
    <t>NOV.</t>
  </si>
  <si>
    <t>DIC.</t>
  </si>
  <si>
    <t>El gráfico de líneas que muestra el beneficio bruto y el los gastos de funcionamiento 
totales está en esta celda. Escribe los datos en la tabla siguiente.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</si>
</sst>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quot;$&quot;#,##0;\-&quot;$&quot;#,##0"/>
    <numFmt numFmtId="165" formatCode="_-&quot;$&quot;* #,##0.00_-;\-&quot;$&quot;* #,##0.00_-;_-&quot;$&quot;* &quot;-&quot;??_-;_-@_-"/>
    <numFmt numFmtId="166" formatCode="_ * #,##0_ ;_ * \-#,##0_ ;_ * &quot;-&quot;_ ;_ @_ "/>
    <numFmt numFmtId="167" formatCode="&quot;$&quot;#,##0"/>
    <numFmt numFmtId="168" formatCode="0_ ;\-0\ "/>
  </numFmts>
  <fonts count="15" x14ac:knownFonts="1">
    <font>
      <sz val="11"/>
      <color theme="2"/>
      <name val="Segoe UI"/>
      <family val="2"/>
      <scheme val="minor"/>
    </font>
    <font>
      <sz val="11"/>
      <color theme="1"/>
      <name val="Segoe UI"/>
      <family val="2"/>
      <scheme val="minor"/>
    </font>
    <font>
      <b/>
      <sz val="11"/>
      <color theme="0"/>
      <name val="Segoe UI"/>
      <family val="2"/>
      <scheme val="minor"/>
    </font>
    <font>
      <sz val="11"/>
      <color theme="0"/>
      <name val="Segoe UI"/>
      <family val="2"/>
      <scheme val="minor"/>
    </font>
    <font>
      <sz val="11"/>
      <color theme="2"/>
      <name val="Segoe UI"/>
      <family val="2"/>
      <scheme val="minor"/>
    </font>
    <font>
      <sz val="20"/>
      <color theme="0"/>
      <name val="Segoe UI"/>
      <family val="2"/>
      <scheme val="minor"/>
    </font>
    <font>
      <sz val="12"/>
      <color theme="0"/>
      <name val="Segoe UI"/>
      <family val="2"/>
      <scheme val="minor"/>
    </font>
    <font>
      <sz val="48"/>
      <color theme="3"/>
      <name val="Segoe UI"/>
      <family val="2"/>
      <scheme val="minor"/>
    </font>
    <font>
      <sz val="48"/>
      <color theme="0"/>
      <name val="Cambria"/>
      <family val="2"/>
      <scheme val="major"/>
    </font>
    <font>
      <sz val="11"/>
      <color theme="2" tint="-0.749961851863155"/>
      <name val="Segoe UI"/>
      <family val="2"/>
      <scheme val="minor"/>
    </font>
    <font>
      <b/>
      <sz val="11"/>
      <color theme="3"/>
      <name val="Segoe UI"/>
      <family val="2"/>
      <scheme val="minor"/>
    </font>
    <font>
      <b/>
      <sz val="11"/>
      <color theme="3"/>
      <name val="Cambria"/>
      <family val="1"/>
      <scheme val="major"/>
    </font>
    <font>
      <sz val="11"/>
      <color theme="3"/>
      <name val="Segoe UI"/>
      <family val="2"/>
      <scheme val="minor"/>
    </font>
    <font>
      <sz val="11"/>
      <color theme="1" tint="0.34998626667073579"/>
      <name val="Segoe UI"/>
      <family val="2"/>
      <scheme val="minor"/>
    </font>
    <font>
      <sz val="11"/>
      <name val="Segoe UI"/>
      <family val="2"/>
      <scheme val="minor"/>
    </font>
  </fonts>
  <fills count="7">
    <fill>
      <patternFill patternType="none"/>
    </fill>
    <fill>
      <patternFill patternType="gray125"/>
    </fill>
    <fill>
      <patternFill patternType="solid">
        <fgColor theme="3"/>
        <bgColor indexed="64"/>
      </patternFill>
    </fill>
    <fill>
      <patternFill patternType="solid">
        <fgColor theme="5"/>
        <bgColor theme="4" tint="0.79998168889431442"/>
      </patternFill>
    </fill>
    <fill>
      <patternFill patternType="solid">
        <fgColor theme="4"/>
        <bgColor indexed="64"/>
      </patternFill>
    </fill>
    <fill>
      <patternFill patternType="solid">
        <fgColor rgb="FFFFFFCC"/>
      </patternFill>
    </fill>
    <fill>
      <patternFill patternType="solid">
        <fgColor theme="3"/>
        <bgColor theme="3"/>
      </patternFill>
    </fill>
  </fills>
  <borders count="3">
    <border>
      <left/>
      <right/>
      <top/>
      <bottom/>
      <diagonal/>
    </border>
    <border>
      <left/>
      <right/>
      <top/>
      <bottom style="medium">
        <color theme="5"/>
      </bottom>
      <diagonal/>
    </border>
    <border>
      <left style="thin">
        <color rgb="FFB2B2B2"/>
      </left>
      <right style="thin">
        <color rgb="FFB2B2B2"/>
      </right>
      <top style="thin">
        <color rgb="FFB2B2B2"/>
      </top>
      <bottom style="thin">
        <color rgb="FFB2B2B2"/>
      </bottom>
      <diagonal/>
    </border>
  </borders>
  <cellStyleXfs count="11">
    <xf numFmtId="0" fontId="0" fillId="2" borderId="0">
      <alignment vertical="center" wrapText="1"/>
    </xf>
    <xf numFmtId="165" fontId="1" fillId="0" borderId="0" applyFill="0" applyBorder="0" applyAlignment="0" applyProtection="0"/>
    <xf numFmtId="0" fontId="8" fillId="2" borderId="0" applyNumberFormat="0" applyBorder="0" applyAlignment="0" applyProtection="0"/>
    <xf numFmtId="0" fontId="5" fillId="2" borderId="0" applyNumberFormat="0" applyAlignment="0" applyProtection="0"/>
    <xf numFmtId="0" fontId="4" fillId="2" borderId="0" applyNumberFormat="0" applyAlignment="0" applyProtection="0"/>
    <xf numFmtId="0" fontId="2" fillId="2" borderId="0" applyNumberFormat="0" applyBorder="0" applyAlignment="0" applyProtection="0"/>
    <xf numFmtId="0" fontId="6" fillId="2" borderId="0" applyNumberFormat="0" applyBorder="0" applyAlignment="0" applyProtection="0"/>
    <xf numFmtId="166" fontId="14" fillId="0" borderId="0" applyFill="0" applyBorder="0" applyAlignment="0" applyProtection="0"/>
    <xf numFmtId="164" fontId="14" fillId="0" borderId="0" applyFont="0" applyFill="0" applyBorder="0" applyAlignment="0" applyProtection="0"/>
    <xf numFmtId="9" fontId="4" fillId="0" borderId="0" applyFill="0" applyBorder="0" applyAlignment="0" applyProtection="0"/>
    <xf numFmtId="0" fontId="9" fillId="5" borderId="2" applyNumberFormat="0" applyAlignment="0" applyProtection="0"/>
  </cellStyleXfs>
  <cellXfs count="42">
    <xf numFmtId="0" fontId="0" fillId="2" borderId="0" xfId="0">
      <alignment vertical="center" wrapText="1"/>
    </xf>
    <xf numFmtId="0" fontId="3" fillId="2" borderId="0" xfId="0" applyFont="1" applyFill="1">
      <alignment vertical="center" wrapText="1"/>
    </xf>
    <xf numFmtId="0" fontId="3" fillId="2" borderId="0" xfId="0" applyFont="1" applyFill="1" applyBorder="1" applyAlignment="1">
      <alignment horizontal="left" vertical="center" indent="1"/>
    </xf>
    <xf numFmtId="0" fontId="10" fillId="3" borderId="0" xfId="0" applyFont="1" applyFill="1" applyBorder="1" applyAlignment="1">
      <alignment horizontal="left" vertical="center" indent="1"/>
    </xf>
    <xf numFmtId="0" fontId="3" fillId="2" borderId="0" xfId="0" applyFont="1" applyFill="1" applyAlignment="1">
      <alignment wrapText="1"/>
    </xf>
    <xf numFmtId="0" fontId="2" fillId="2" borderId="0" xfId="0" applyFont="1" applyFill="1" applyBorder="1" applyAlignment="1">
      <alignment horizontal="left" vertical="center" indent="1"/>
    </xf>
    <xf numFmtId="0" fontId="10" fillId="4" borderId="0" xfId="0" applyFont="1" applyFill="1" applyBorder="1" applyAlignment="1">
      <alignment horizontal="left" vertical="center" indent="1"/>
    </xf>
    <xf numFmtId="0" fontId="0" fillId="2" borderId="0" xfId="0" applyFont="1">
      <alignment vertical="center" wrapText="1"/>
    </xf>
    <xf numFmtId="0" fontId="0" fillId="2" borderId="0" xfId="0" applyFont="1" applyFill="1" applyBorder="1" applyAlignment="1">
      <alignment horizontal="left" vertical="center" indent="1"/>
    </xf>
    <xf numFmtId="0" fontId="3" fillId="6" borderId="0" xfId="0" applyFont="1" applyFill="1" applyBorder="1">
      <alignment vertical="center" wrapText="1"/>
    </xf>
    <xf numFmtId="0" fontId="0" fillId="2" borderId="0" xfId="0" applyFont="1" applyFill="1" applyBorder="1">
      <alignment vertical="center" wrapText="1"/>
    </xf>
    <xf numFmtId="164" fontId="0" fillId="2" borderId="0" xfId="8" applyFont="1" applyFill="1" applyBorder="1" applyAlignment="1">
      <alignment vertical="center"/>
    </xf>
    <xf numFmtId="164" fontId="0" fillId="2" borderId="0" xfId="8" applyFont="1" applyFill="1" applyBorder="1" applyAlignment="1">
      <alignment horizontal="right" vertical="center" indent="1"/>
    </xf>
    <xf numFmtId="164" fontId="12" fillId="2" borderId="0" xfId="8" applyFont="1" applyFill="1" applyAlignment="1">
      <alignment vertical="center" wrapText="1"/>
    </xf>
    <xf numFmtId="164" fontId="3" fillId="2" borderId="0" xfId="8" applyFont="1" applyFill="1" applyBorder="1" applyAlignment="1">
      <alignment vertical="center"/>
    </xf>
    <xf numFmtId="164" fontId="3" fillId="2" borderId="0" xfId="8" applyFont="1" applyFill="1" applyBorder="1" applyAlignment="1">
      <alignment horizontal="right" vertical="center" indent="1"/>
    </xf>
    <xf numFmtId="164" fontId="2" fillId="2" borderId="0" xfId="8" applyFont="1" applyFill="1" applyBorder="1" applyAlignment="1">
      <alignment vertical="center"/>
    </xf>
    <xf numFmtId="164" fontId="2" fillId="2" borderId="0" xfId="8" applyFont="1" applyFill="1" applyBorder="1" applyAlignment="1">
      <alignment horizontal="right" vertical="center" indent="1"/>
    </xf>
    <xf numFmtId="164" fontId="11" fillId="4" borderId="0" xfId="8" applyFont="1" applyFill="1" applyBorder="1" applyAlignment="1">
      <alignment vertical="center"/>
    </xf>
    <xf numFmtId="164" fontId="11" fillId="4" borderId="0" xfId="8" applyFont="1" applyFill="1" applyBorder="1" applyAlignment="1">
      <alignment horizontal="right" vertical="center" indent="1"/>
    </xf>
    <xf numFmtId="164" fontId="2" fillId="2" borderId="0" xfId="8" applyFont="1" applyFill="1" applyAlignment="1">
      <alignment vertical="center" wrapText="1"/>
    </xf>
    <xf numFmtId="0" fontId="13" fillId="2" borderId="0" xfId="0" applyFont="1" applyFill="1" applyAlignment="1">
      <alignment horizontal="center" wrapText="1"/>
    </xf>
    <xf numFmtId="0" fontId="0" fillId="2" borderId="0" xfId="0" applyAlignment="1">
      <alignment wrapText="1"/>
    </xf>
    <xf numFmtId="0" fontId="0" fillId="2" borderId="0" xfId="0" applyFont="1" applyFill="1" applyBorder="1" applyAlignment="1">
      <alignment wrapText="1"/>
    </xf>
    <xf numFmtId="0" fontId="0" fillId="2" borderId="0" xfId="0" applyFont="1" applyFill="1" applyBorder="1" applyAlignment="1">
      <alignment horizontal="right" wrapText="1"/>
    </xf>
    <xf numFmtId="0" fontId="0" fillId="2" borderId="0" xfId="0" applyAlignment="1">
      <alignment horizontal="right" wrapText="1"/>
    </xf>
    <xf numFmtId="0" fontId="3" fillId="2" borderId="0" xfId="0" applyNumberFormat="1" applyFont="1" applyFill="1">
      <alignment vertical="center" wrapText="1"/>
    </xf>
    <xf numFmtId="164" fontId="0" fillId="6" borderId="0" xfId="0" applyNumberFormat="1" applyFont="1" applyFill="1" applyBorder="1" applyAlignment="1">
      <alignment vertical="center" wrapText="1"/>
    </xf>
    <xf numFmtId="164" fontId="0" fillId="2" borderId="0" xfId="0" applyNumberFormat="1" applyFont="1" applyFill="1" applyBorder="1" applyAlignment="1">
      <alignment vertical="center" wrapText="1"/>
    </xf>
    <xf numFmtId="0" fontId="2" fillId="2" borderId="1" xfId="0" applyNumberFormat="1" applyFont="1" applyFill="1" applyBorder="1" applyAlignment="1">
      <alignment horizontal="right"/>
    </xf>
    <xf numFmtId="164" fontId="0" fillId="2" borderId="0" xfId="0" applyNumberFormat="1" applyFont="1" applyFill="1" applyBorder="1" applyAlignment="1">
      <alignment vertical="center"/>
    </xf>
    <xf numFmtId="164" fontId="11" fillId="3" borderId="0" xfId="1" applyNumberFormat="1" applyFont="1" applyFill="1" applyBorder="1" applyAlignment="1">
      <alignment vertical="center"/>
    </xf>
    <xf numFmtId="168" fontId="2" fillId="2" borderId="1" xfId="1" applyNumberFormat="1" applyFont="1" applyFill="1" applyBorder="1" applyAlignment="1"/>
    <xf numFmtId="164" fontId="0" fillId="2" borderId="0" xfId="8" applyNumberFormat="1" applyFont="1" applyFill="1" applyBorder="1" applyAlignment="1">
      <alignment vertical="center" wrapText="1"/>
    </xf>
    <xf numFmtId="164" fontId="0" fillId="6" borderId="0" xfId="8" applyNumberFormat="1" applyFont="1" applyFill="1" applyBorder="1" applyAlignment="1">
      <alignment vertical="center" wrapText="1"/>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0" fontId="5" fillId="2" borderId="0" xfId="3" applyAlignment="1">
      <alignment vertical="top"/>
    </xf>
    <xf numFmtId="0" fontId="12" fillId="4" borderId="0" xfId="0" applyFont="1" applyFill="1" applyBorder="1" applyAlignment="1">
      <alignment horizontal="right" indent="1"/>
    </xf>
    <xf numFmtId="167" fontId="7" fillId="4" borderId="0" xfId="0" applyNumberFormat="1" applyFont="1" applyFill="1" applyBorder="1" applyAlignment="1">
      <alignment horizontal="right" vertical="center" indent="1"/>
    </xf>
    <xf numFmtId="0" fontId="8" fillId="2" borderId="0" xfId="2" applyAlignment="1">
      <alignment horizontal="left" vertical="center"/>
    </xf>
    <xf numFmtId="0" fontId="6" fillId="2" borderId="0" xfId="6" applyBorder="1" applyAlignment="1">
      <alignment horizontal="left"/>
    </xf>
  </cellXfs>
  <cellStyles count="11">
    <cellStyle name="Encabezado 1" xfId="3" builtinId="16" customBuiltin="1"/>
    <cellStyle name="Encabezado 4" xfId="6" builtinId="19" customBuiltin="1"/>
    <cellStyle name="Millares [0]" xfId="7" builtinId="6" customBuiltin="1"/>
    <cellStyle name="Moneda" xfId="1" builtinId="4" customBuiltin="1"/>
    <cellStyle name="Moneda [0]" xfId="8" builtinId="7" customBuiltin="1"/>
    <cellStyle name="Normal" xfId="0" builtinId="0" customBuiltin="1"/>
    <cellStyle name="Notas" xfId="10" builtinId="10" customBuiltin="1"/>
    <cellStyle name="Porcentaje" xfId="9" builtinId="5" customBuiltin="1"/>
    <cellStyle name="Título" xfId="2" builtinId="15" customBuiltin="1"/>
    <cellStyle name="Título 2" xfId="4" builtinId="17" customBuiltin="1"/>
    <cellStyle name="Título 3" xfId="5" builtinId="18" customBuiltin="1"/>
  </cellStyles>
  <dxfs count="59">
    <dxf>
      <font>
        <b val="0"/>
        <i val="0"/>
        <strike val="0"/>
        <condense val="0"/>
        <extend val="0"/>
        <outline val="0"/>
        <shadow val="0"/>
        <u val="none"/>
        <vertAlign val="baseline"/>
        <sz val="11"/>
        <color theme="3"/>
        <name val="Segoe UI"/>
        <family val="2"/>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indexed="64"/>
          <bgColor theme="3"/>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fill>
        <patternFill patternType="solid">
          <fgColor indexed="64"/>
          <bgColor theme="3"/>
        </patternFill>
      </fill>
      <alignment horizontal="left" vertical="center" textRotation="0" wrapText="0" indent="1" justifyLastLine="0" shrinkToFit="0" readingOrder="0"/>
    </dxf>
    <dxf>
      <alignment vertical="bottom"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indexed="64"/>
          <bgColor theme="3"/>
        </patternFill>
      </fill>
      <alignment horizontal="general" vertical="center" textRotation="0" wrapText="1" indent="0" justifyLastLine="0" shrinkToFit="0" readingOrder="0"/>
      <border diagonalUp="0" diagonalDown="0" outline="0">
        <left/>
        <right/>
        <top/>
        <bottom/>
      </border>
    </dxf>
    <dxf>
      <numFmt numFmtId="164" formatCode="&quot;$&quot;#,##0;\-&quot;$&quot;#,##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164" formatCode="&quot;$&quot;#,##0;\-&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164" formatCode="&quot;$&quot;#,##0;\-&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164" formatCode="&quot;$&quot;#,##0;\-&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164" formatCode="&quot;$&quot;#,##0;\-&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164" formatCode="&quot;$&quot;#,##0;\-&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164" formatCode="&quot;$&quot;#,##0;\-&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164" formatCode="&quot;$&quot;#,##0;\-&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164" formatCode="&quot;$&quot;#,##0;\-&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164" formatCode="&quot;$&quot;#,##0;\-&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164" formatCode="&quot;$&quot;#,##0;\-&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164" formatCode="&quot;$&quot;#,##0;\-&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164" formatCode="&quot;$&quot;#,##0;\-&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indexed="64"/>
          <bgColor theme="3"/>
        </patternFill>
      </fill>
      <border diagonalUp="0" diagonalDown="0" outline="0">
        <left/>
        <right/>
        <top/>
        <bottom/>
      </border>
    </dxf>
    <dxf>
      <font>
        <b val="0"/>
        <i val="0"/>
        <strike val="0"/>
        <condense val="0"/>
        <extend val="0"/>
        <outline val="0"/>
        <shadow val="0"/>
        <u val="none"/>
        <vertAlign val="baseline"/>
        <sz val="11"/>
        <color theme="2"/>
        <name val="Segoe UI"/>
        <family val="2"/>
        <scheme val="minor"/>
      </font>
      <fill>
        <patternFill patternType="solid">
          <fgColor indexed="64"/>
          <bgColor theme="3"/>
        </patternFill>
      </fill>
    </dxf>
    <dxf>
      <alignment vertical="bottom" textRotation="0" wrapText="1" indent="0" justifyLastLine="0" shrinkToFit="0" readingOrder="0"/>
    </dxf>
    <dxf>
      <border>
        <left style="thin">
          <color theme="1"/>
        </left>
      </border>
    </dxf>
    <dxf>
      <border>
        <left style="thin">
          <color theme="1"/>
        </left>
      </border>
    </dxf>
    <dxf>
      <font>
        <b/>
        <color theme="1"/>
      </font>
    </dxf>
    <dxf>
      <font>
        <b/>
        <color theme="1"/>
      </font>
    </dxf>
    <dxf>
      <font>
        <b/>
        <i val="0"/>
        <color theme="0"/>
      </font>
    </dxf>
    <dxf>
      <font>
        <b/>
        <i val="0"/>
        <color theme="0"/>
      </font>
      <border>
        <bottom style="medium">
          <color theme="5"/>
        </bottom>
      </border>
    </dxf>
    <dxf>
      <font>
        <color theme="0"/>
      </font>
      <fill>
        <patternFill>
          <bgColor theme="3"/>
        </patternFill>
      </fill>
      <border>
        <left/>
        <right/>
        <top/>
        <bottom/>
      </border>
    </dxf>
    <dxf>
      <border>
        <left style="thin">
          <color theme="1"/>
        </left>
      </border>
    </dxf>
    <dxf>
      <border>
        <left style="thin">
          <color theme="1"/>
        </left>
      </border>
    </dxf>
    <dxf>
      <font>
        <b/>
        <color theme="1"/>
      </font>
    </dxf>
    <dxf>
      <font>
        <b/>
        <color theme="1"/>
      </font>
    </dxf>
    <dxf>
      <font>
        <b/>
        <i val="0"/>
        <color theme="3"/>
      </font>
      <fill>
        <patternFill>
          <bgColor theme="0"/>
        </patternFill>
      </fill>
    </dxf>
    <dxf>
      <font>
        <b/>
        <i val="0"/>
        <color theme="0"/>
      </font>
      <border>
        <bottom style="medium">
          <color theme="5"/>
        </bottom>
      </border>
    </dxf>
    <dxf>
      <font>
        <color theme="0"/>
      </font>
      <fill>
        <patternFill>
          <bgColor theme="3"/>
        </patternFill>
      </fill>
      <border>
        <left/>
        <right/>
        <top/>
        <bottom/>
      </border>
    </dxf>
  </dxfs>
  <tableStyles count="2" defaultTableStyle="Pérdidas y ganancias" defaultPivotStyle="PivotStyleLight16">
    <tableStyle name="Gastos" pivot="0" count="7" xr9:uid="{00000000-0011-0000-FFFF-FFFF00000000}">
      <tableStyleElement type="wholeTable" dxfId="58"/>
      <tableStyleElement type="headerRow" dxfId="57"/>
      <tableStyleElement type="totalRow" dxfId="56"/>
      <tableStyleElement type="firstColumn" dxfId="55"/>
      <tableStyleElement type="lastColumn" dxfId="54"/>
      <tableStyleElement type="firstColumnStripe" dxfId="53"/>
      <tableStyleElement type="secondColumnStripe" dxfId="52"/>
    </tableStyle>
    <tableStyle name="Pérdidas y ganancias" pivot="0" count="7" xr9:uid="{00000000-0011-0000-FFFF-FFFF01000000}">
      <tableStyleElement type="wholeTable" dxfId="51"/>
      <tableStyleElement type="headerRow" dxfId="50"/>
      <tableStyleElement type="totalRow" dxfId="49"/>
      <tableStyleElement type="firstColumn" dxfId="48"/>
      <tableStyleElement type="lastColumn" dxfId="47"/>
      <tableStyleElement type="firstColumnStripe" dxfId="46"/>
      <tableStyleElement type="secondColumnStripe" dxfId="4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253588492461902E-2"/>
          <c:y val="9.9308419780860732E-2"/>
          <c:w val="0.86286252580352119"/>
          <c:h val="0.7484731075282256"/>
        </c:manualLayout>
      </c:layout>
      <c:lineChart>
        <c:grouping val="standard"/>
        <c:varyColors val="0"/>
        <c:ser>
          <c:idx val="0"/>
          <c:order val="0"/>
          <c:tx>
            <c:strRef>
              <c:f>Ingresos!$B$12</c:f>
              <c:strCache>
                <c:ptCount val="1"/>
                <c:pt idx="0">
                  <c:v>Beneficio bruto</c:v>
                </c:pt>
              </c:strCache>
            </c:strRef>
          </c:tx>
          <c:spPr>
            <a:ln w="28575" cap="rnd">
              <a:solidFill>
                <a:schemeClr val="accent1"/>
              </a:solidFill>
              <a:round/>
            </a:ln>
            <a:effectLst/>
          </c:spPr>
          <c:marker>
            <c:symbol val="circle"/>
            <c:size val="5"/>
            <c:spPr>
              <a:solidFill>
                <a:schemeClr val="bg2"/>
              </a:solidFill>
              <a:ln w="57150">
                <a:solidFill>
                  <a:schemeClr val="bg2"/>
                </a:solidFill>
              </a:ln>
              <a:effectLst/>
            </c:spPr>
          </c:marker>
          <c:val>
            <c:numRef>
              <c:f>Ingresos!$C$12:$N$12</c:f>
              <c:numCache>
                <c:formatCode>"$"#,##0;\-"$"#,##0</c:formatCode>
                <c:ptCount val="12"/>
                <c:pt idx="0">
                  <c:v>25000</c:v>
                </c:pt>
                <c:pt idx="1">
                  <c:v>36348</c:v>
                </c:pt>
                <c:pt idx="2">
                  <c:v>27562</c:v>
                </c:pt>
                <c:pt idx="3">
                  <c:v>-5059.5</c:v>
                </c:pt>
                <c:pt idx="4">
                  <c:v>30153.179999999997</c:v>
                </c:pt>
                <c:pt idx="5">
                  <c:v>32964.449999999997</c:v>
                </c:pt>
                <c:pt idx="6">
                  <c:v>33502.869999999995</c:v>
                </c:pt>
                <c:pt idx="7">
                  <c:v>41646</c:v>
                </c:pt>
                <c:pt idx="8">
                  <c:v>0</c:v>
                </c:pt>
                <c:pt idx="9">
                  <c:v>0</c:v>
                </c:pt>
                <c:pt idx="10">
                  <c:v>0</c:v>
                </c:pt>
                <c:pt idx="11">
                  <c:v>0</c:v>
                </c:pt>
              </c:numCache>
            </c:numRef>
          </c:val>
          <c:smooth val="0"/>
          <c:extLst>
            <c:ext xmlns:c16="http://schemas.microsoft.com/office/drawing/2014/chart" uri="{C3380CC4-5D6E-409C-BE32-E72D297353CC}">
              <c16:uniqueId val="{00000002-6309-4112-8C5D-0AF7BF63DCED}"/>
            </c:ext>
          </c:extLst>
        </c:ser>
        <c:ser>
          <c:idx val="1"/>
          <c:order val="1"/>
          <c:tx>
            <c:strRef>
              <c:f>'Gastos de funcionamiento'!$B$17</c:f>
              <c:strCache>
                <c:ptCount val="1"/>
                <c:pt idx="0">
                  <c:v>Gastos totales de funcionamiento</c:v>
                </c:pt>
              </c:strCache>
            </c:strRef>
          </c:tx>
          <c:spPr>
            <a:ln w="28575" cap="rnd">
              <a:solidFill>
                <a:schemeClr val="accent2"/>
              </a:solidFill>
              <a:round/>
            </a:ln>
            <a:effectLst/>
          </c:spPr>
          <c:marker>
            <c:symbol val="circle"/>
            <c:size val="5"/>
            <c:spPr>
              <a:solidFill>
                <a:schemeClr val="bg2"/>
              </a:solidFill>
              <a:ln w="57150">
                <a:solidFill>
                  <a:schemeClr val="bg2"/>
                </a:solidFill>
              </a:ln>
              <a:effectLst/>
            </c:spPr>
          </c:marker>
          <c:val>
            <c:numRef>
              <c:f>'Gastos de funcionamiento'!$C$17:$N$17</c:f>
              <c:numCache>
                <c:formatCode>"$"#,##0;\-"$"#,##0</c:formatCode>
                <c:ptCount val="12"/>
                <c:pt idx="0">
                  <c:v>10841</c:v>
                </c:pt>
                <c:pt idx="1">
                  <c:v>11367.25</c:v>
                </c:pt>
                <c:pt idx="2">
                  <c:v>11919.82</c:v>
                </c:pt>
                <c:pt idx="3">
                  <c:v>12500.010000000002</c:v>
                </c:pt>
                <c:pt idx="4">
                  <c:v>13109.21</c:v>
                </c:pt>
                <c:pt idx="5">
                  <c:v>13748.859999999999</c:v>
                </c:pt>
                <c:pt idx="6">
                  <c:v>14420.509999999998</c:v>
                </c:pt>
                <c:pt idx="7">
                  <c:v>0</c:v>
                </c:pt>
                <c:pt idx="8">
                  <c:v>0</c:v>
                </c:pt>
                <c:pt idx="9">
                  <c:v>0</c:v>
                </c:pt>
                <c:pt idx="10">
                  <c:v>0</c:v>
                </c:pt>
                <c:pt idx="11">
                  <c:v>0</c:v>
                </c:pt>
              </c:numCache>
            </c:numRef>
          </c:val>
          <c:smooth val="0"/>
          <c:extLst>
            <c:ext xmlns:c16="http://schemas.microsoft.com/office/drawing/2014/chart" uri="{C3380CC4-5D6E-409C-BE32-E72D297353CC}">
              <c16:uniqueId val="{00000003-6309-4112-8C5D-0AF7BF63DCED}"/>
            </c:ext>
          </c:extLst>
        </c:ser>
        <c:dLbls>
          <c:showLegendKey val="0"/>
          <c:showVal val="0"/>
          <c:showCatName val="0"/>
          <c:showSerName val="0"/>
          <c:showPercent val="0"/>
          <c:showBubbleSize val="0"/>
        </c:dLbls>
        <c:marker val="1"/>
        <c:smooth val="0"/>
        <c:axId val="280434336"/>
        <c:axId val="280434728"/>
      </c:lineChart>
      <c:catAx>
        <c:axId val="280434336"/>
        <c:scaling>
          <c:orientation val="minMax"/>
        </c:scaling>
        <c:delete val="1"/>
        <c:axPos val="b"/>
        <c:majorTickMark val="out"/>
        <c:minorTickMark val="none"/>
        <c:tickLblPos val="nextTo"/>
        <c:crossAx val="280434728"/>
        <c:crosses val="autoZero"/>
        <c:auto val="1"/>
        <c:lblAlgn val="ctr"/>
        <c:lblOffset val="100"/>
        <c:noMultiLvlLbl val="0"/>
      </c:catAx>
      <c:valAx>
        <c:axId val="280434728"/>
        <c:scaling>
          <c:orientation val="minMax"/>
        </c:scaling>
        <c:delete val="1"/>
        <c:axPos val="l"/>
        <c:numFmt formatCode="&quot;$&quot;#,##0;\-&quot;$&quot;#,##0" sourceLinked="1"/>
        <c:majorTickMark val="out"/>
        <c:minorTickMark val="none"/>
        <c:tickLblPos val="nextTo"/>
        <c:crossAx val="280434336"/>
        <c:crosses val="autoZero"/>
        <c:crossBetween val="between"/>
      </c:valAx>
      <c:spPr>
        <a:noFill/>
        <a:ln w="25400">
          <a:noFill/>
        </a:ln>
        <a:effectLst/>
      </c:spPr>
    </c:plotArea>
    <c:legend>
      <c:legendPos val="r"/>
      <c:layout>
        <c:manualLayout>
          <c:xMode val="edge"/>
          <c:yMode val="edge"/>
          <c:x val="0.85709285444534322"/>
          <c:y val="0.12393117526975794"/>
          <c:w val="0.14290714555465681"/>
          <c:h val="0.8356322126400866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2"/>
              </a:solidFill>
              <a:latin typeface="+mn-lt"/>
              <a:ea typeface="+mn-ea"/>
              <a:cs typeface="+mn-cs"/>
            </a:defRPr>
          </a:pPr>
          <a:endParaRPr lang="es-ES"/>
        </a:p>
      </c:txPr>
    </c:legend>
    <c:plotVisOnly val="1"/>
    <c:dispBlanksAs val="gap"/>
    <c:showDLblsOverMax val="0"/>
  </c:chart>
  <c:spPr>
    <a:solidFill>
      <a:schemeClr val="tx2"/>
    </a:solidFill>
    <a:ln w="9525" cap="flat" cmpd="sng" algn="ctr">
      <a:noFill/>
      <a:round/>
    </a:ln>
    <a:effectLst/>
  </c:spPr>
  <c:txPr>
    <a:bodyPr/>
    <a:lstStyle/>
    <a:p>
      <a:pPr>
        <a:defRPr sz="1100">
          <a:solidFill>
            <a:schemeClr val="bg2"/>
          </a:solidFill>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47624</xdr:colOff>
      <xdr:row>2</xdr:row>
      <xdr:rowOff>85725</xdr:rowOff>
    </xdr:from>
    <xdr:to>
      <xdr:col>15</xdr:col>
      <xdr:colOff>0</xdr:colOff>
      <xdr:row>2</xdr:row>
      <xdr:rowOff>1285875</xdr:rowOff>
    </xdr:to>
    <xdr:graphicFrame macro="">
      <xdr:nvGraphicFramePr>
        <xdr:cNvPr id="3" name="Gráfico 2" descr="Gráfico de líneas que muestra el beneficio bruto y los gastos totales de funcionamiento">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Ingresos" displayName="Ingresos" ref="B3:O10" totalsRowCount="1" headerRowDxfId="44">
  <autoFilter ref="B3:O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Ingresos" totalsRowLabel="Ventas netas" dataDxfId="43" totalsRowDxfId="42"/>
    <tableColumn id="2" xr3:uid="{00000000-0010-0000-0000-000002000000}" name="ENE." totalsRowFunction="custom" dataDxfId="41" totalsRowDxfId="40">
      <totalsRowFormula>IF(SUM(C4:C9)=0,"",SUM(C4:C9))</totalsRowFormula>
    </tableColumn>
    <tableColumn id="3" xr3:uid="{00000000-0010-0000-0000-000003000000}" name="FEB." totalsRowFunction="custom" dataDxfId="39" totalsRowDxfId="38">
      <totalsRowFormula>IF(SUM(D4:D9)=0,"",SUM(D4:D9))</totalsRowFormula>
    </tableColumn>
    <tableColumn id="4" xr3:uid="{00000000-0010-0000-0000-000004000000}" name="MAR." totalsRowFunction="custom" dataDxfId="37" totalsRowDxfId="36">
      <totalsRowFormula>IF(SUM(E4:E9)=0,"",SUM(E4:E9))</totalsRowFormula>
    </tableColumn>
    <tableColumn id="5" xr3:uid="{00000000-0010-0000-0000-000005000000}" name="ABR." totalsRowFunction="custom" dataDxfId="35" totalsRowDxfId="34">
      <totalsRowFormula>IF(SUM(F4:F9)=0,"",SUM(F4:F9))</totalsRowFormula>
    </tableColumn>
    <tableColumn id="6" xr3:uid="{00000000-0010-0000-0000-000006000000}" name="MAY." totalsRowFunction="custom" dataDxfId="33" totalsRowDxfId="32">
      <totalsRowFormula>IF(SUM(G4:G9)=0,"",SUM(G4:G9))</totalsRowFormula>
    </tableColumn>
    <tableColumn id="7" xr3:uid="{00000000-0010-0000-0000-000007000000}" name="JUN." totalsRowFunction="custom" dataDxfId="31" totalsRowDxfId="30">
      <totalsRowFormula>IF(SUM(H4:H9)=0,"",SUM(H4:H9))</totalsRowFormula>
    </tableColumn>
    <tableColumn id="8" xr3:uid="{00000000-0010-0000-0000-000008000000}" name="JUL." totalsRowFunction="custom" dataDxfId="29" totalsRowDxfId="28">
      <totalsRowFormula>IF(SUM(I4:I9)=0,"",SUM(I4:I9))</totalsRowFormula>
    </tableColumn>
    <tableColumn id="9" xr3:uid="{00000000-0010-0000-0000-000009000000}" name="AGO." totalsRowFunction="custom" dataDxfId="27" totalsRowDxfId="26">
      <totalsRowFormula>IF(SUM(J4:J9)=0,"",SUM(J4:J9))</totalsRowFormula>
    </tableColumn>
    <tableColumn id="10" xr3:uid="{00000000-0010-0000-0000-00000A000000}" name="SEP." totalsRowFunction="custom" dataDxfId="25" totalsRowDxfId="24">
      <totalsRowFormula>IF(SUM(K4:K9)=0,"",SUM(K4:K9))</totalsRowFormula>
    </tableColumn>
    <tableColumn id="11" xr3:uid="{00000000-0010-0000-0000-00000B000000}" name="OCT." totalsRowFunction="custom" dataDxfId="23" totalsRowDxfId="22">
      <totalsRowFormula>IF(SUM(L4:L9)=0,"",SUM(L4:L9))</totalsRowFormula>
    </tableColumn>
    <tableColumn id="12" xr3:uid="{00000000-0010-0000-0000-00000C000000}" name="NOV." totalsRowFunction="custom" dataDxfId="21" totalsRowDxfId="20">
      <totalsRowFormula>IF(SUM(M4:M9)=0,"",SUM(M4:M9))</totalsRowFormula>
    </tableColumn>
    <tableColumn id="13" xr3:uid="{00000000-0010-0000-0000-00000D000000}" name="DIC." totalsRowFunction="custom" dataDxfId="19" totalsRowDxfId="18">
      <totalsRowFormula>IF(SUM(N4:N9)=0,"",SUM(N4:N9))</totalsRowFormula>
    </tableColumn>
    <tableColumn id="14" xr3:uid="{00000000-0010-0000-0000-00000E000000}" name="AÑO ACTUAL" totalsRowFunction="sum" dataDxfId="17" totalsRowDxfId="16">
      <calculatedColumnFormula>SUM(C4:N4)</calculatedColumnFormula>
    </tableColumn>
  </tableColumns>
  <tableStyleInfo name="Pérdidas y ganancias" showFirstColumn="0" showLastColumn="0" showRowStripes="1" showColumnStripes="0"/>
  <extLst>
    <ext xmlns:x14="http://schemas.microsoft.com/office/spreadsheetml/2009/9/main" uri="{504A1905-F514-4f6f-8877-14C23A59335A}">
      <x14:table altTextSummary="Escribe los ingresos de cada mes en esta tabla. El importe del año hasta la fecha se calcula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Gastos" displayName="Gastos" ref="B3:O17" totalsRowCount="1" headerRowDxfId="15">
  <autoFilter ref="B3:O1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Gastos de funcionamiento" totalsRowLabel="Gastos totales de funcionamiento" dataDxfId="14" totalsRowDxfId="13"/>
    <tableColumn id="2" xr3:uid="{00000000-0010-0000-0100-000002000000}" name="ENE." totalsRowFunction="custom" totalsRowDxfId="12">
      <totalsRowFormula>IF(SUM(C4:C16)=0,"",SUM(C4:C16))</totalsRowFormula>
    </tableColumn>
    <tableColumn id="3" xr3:uid="{00000000-0010-0000-0100-000003000000}" name="FEB." totalsRowFunction="custom" totalsRowDxfId="11">
      <totalsRowFormula>IF(SUM(D4:D16)=0,"",SUM(D4:D16))</totalsRowFormula>
    </tableColumn>
    <tableColumn id="4" xr3:uid="{00000000-0010-0000-0100-000004000000}" name="MAR." totalsRowFunction="custom" totalsRowDxfId="10">
      <totalsRowFormula>IF(SUM(E4:E16)=0,"",SUM(E4:E16))</totalsRowFormula>
    </tableColumn>
    <tableColumn id="5" xr3:uid="{00000000-0010-0000-0100-000005000000}" name="ABR." totalsRowFunction="custom" totalsRowDxfId="9">
      <totalsRowFormula>IF(SUM(F4:F16)=0,"",SUM(F4:F16))</totalsRowFormula>
    </tableColumn>
    <tableColumn id="6" xr3:uid="{00000000-0010-0000-0100-000006000000}" name="MAY." totalsRowFunction="custom" totalsRowDxfId="8">
      <totalsRowFormula>IF(SUM(G4:G16)=0,"",SUM(G4:G16))</totalsRowFormula>
    </tableColumn>
    <tableColumn id="7" xr3:uid="{00000000-0010-0000-0100-000007000000}" name="JUN." totalsRowFunction="custom" totalsRowDxfId="7">
      <totalsRowFormula>IF(SUM(H4:H16)=0,"",SUM(H4:H16))</totalsRowFormula>
    </tableColumn>
    <tableColumn id="8" xr3:uid="{00000000-0010-0000-0100-000008000000}" name="JUL." totalsRowFunction="custom" totalsRowDxfId="6">
      <totalsRowFormula>IF(SUM(I4:I16)=0,"",SUM(I4:I16))</totalsRowFormula>
    </tableColumn>
    <tableColumn id="9" xr3:uid="{00000000-0010-0000-0100-000009000000}" name="AGO." totalsRowFunction="custom" totalsRowDxfId="5">
      <totalsRowFormula>IF(SUM(J4:J16)=0,"",SUM(J4:J16))</totalsRowFormula>
    </tableColumn>
    <tableColumn id="10" xr3:uid="{00000000-0010-0000-0100-00000A000000}" name="SEP." totalsRowFunction="custom" totalsRowDxfId="4">
      <totalsRowFormula>IF(SUM(K4:K16)=0,"",SUM(K4:K16))</totalsRowFormula>
    </tableColumn>
    <tableColumn id="11" xr3:uid="{00000000-0010-0000-0100-00000B000000}" name="OCT." totalsRowFunction="custom" totalsRowDxfId="3">
      <totalsRowFormula>IF(SUM(L4:L16)=0,"",SUM(L4:L16))</totalsRowFormula>
    </tableColumn>
    <tableColumn id="12" xr3:uid="{00000000-0010-0000-0100-00000C000000}" name="NOV." totalsRowFunction="custom" totalsRowDxfId="2">
      <totalsRowFormula>IF(SUM(M4:M16)=0,"",SUM(M4:M16))</totalsRowFormula>
    </tableColumn>
    <tableColumn id="13" xr3:uid="{00000000-0010-0000-0100-00000D000000}" name="DIC." totalsRowFunction="custom" totalsRowDxfId="1">
      <totalsRowFormula>IF(SUM(N4:N16)=0,"",SUM(N4:N16))</totalsRowFormula>
    </tableColumn>
    <tableColumn id="14" xr3:uid="{00000000-0010-0000-0100-00000E000000}" name="AÑO ACTUAL" totalsRowFunction="sum" totalsRowDxfId="0" totalsRowCellStyle="Moneda [0]">
      <calculatedColumnFormula>SUM(C4:N4)</calculatedColumnFormula>
    </tableColumn>
  </tableColumns>
  <tableStyleInfo name="Gastos" showFirstColumn="0" showLastColumn="0" showRowStripes="1" showColumnStripes="0"/>
  <extLst>
    <ext xmlns:x14="http://schemas.microsoft.com/office/spreadsheetml/2009/9/main" uri="{504A1905-F514-4f6f-8877-14C23A59335A}">
      <x14:table altTextSummary="Escribe los gastos de funcionamiento para cada mes en esta tabla. El importe del año hasta la fecha se calcula automáticamente"/>
    </ext>
  </extLst>
</table>
</file>

<file path=xl/theme/theme1.xml><?xml version="1.0" encoding="utf-8"?>
<a:theme xmlns:a="http://schemas.openxmlformats.org/drawingml/2006/main" name="Office Theme">
  <a:themeElements>
    <a:clrScheme name="Profit and Loss">
      <a:dk1>
        <a:sysClr val="windowText" lastClr="000000"/>
      </a:dk1>
      <a:lt1>
        <a:sysClr val="window" lastClr="FFFFFF"/>
      </a:lt1>
      <a:dk2>
        <a:srgbClr val="414141"/>
      </a:dk2>
      <a:lt2>
        <a:srgbClr val="F0F0F0"/>
      </a:lt2>
      <a:accent1>
        <a:srgbClr val="74CADA"/>
      </a:accent1>
      <a:accent2>
        <a:srgbClr val="92CC46"/>
      </a:accent2>
      <a:accent3>
        <a:srgbClr val="F1603D"/>
      </a:accent3>
      <a:accent4>
        <a:srgbClr val="8F919E"/>
      </a:accent4>
      <a:accent5>
        <a:srgbClr val="8D77FB"/>
      </a:accent5>
      <a:accent6>
        <a:srgbClr val="5B7799"/>
      </a:accent6>
      <a:hlink>
        <a:srgbClr val="0563C1"/>
      </a:hlink>
      <a:folHlink>
        <a:srgbClr val="954F72"/>
      </a:folHlink>
    </a:clrScheme>
    <a:fontScheme name="Profit and Loss">
      <a:majorFont>
        <a:latin typeface="Cambria"/>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O9"/>
  <sheetViews>
    <sheetView showGridLines="0" tabSelected="1" workbookViewId="0"/>
  </sheetViews>
  <sheetFormatPr baseColWidth="10" defaultColWidth="9" defaultRowHeight="30" customHeight="1" x14ac:dyDescent="0.3"/>
  <cols>
    <col min="1" max="1" width="1.875" customWidth="1"/>
    <col min="2" max="2" width="41" customWidth="1"/>
    <col min="3" max="14" width="10" customWidth="1"/>
    <col min="15" max="15" width="20.25" customWidth="1"/>
    <col min="16" max="16" width="2.625" customWidth="1"/>
  </cols>
  <sheetData>
    <row r="1" spans="1:15" s="7" customFormat="1" ht="30" customHeight="1" x14ac:dyDescent="0.3">
      <c r="A1" s="1"/>
      <c r="B1" s="40" t="s">
        <v>0</v>
      </c>
      <c r="C1" s="41" t="s">
        <v>6</v>
      </c>
      <c r="D1" s="41"/>
      <c r="E1" s="41"/>
      <c r="F1" s="41"/>
      <c r="G1" s="41"/>
      <c r="H1" s="41"/>
      <c r="I1" s="41"/>
      <c r="J1" s="41"/>
      <c r="K1" s="41"/>
      <c r="L1" s="38" t="s">
        <v>8</v>
      </c>
      <c r="M1" s="38"/>
      <c r="N1" s="38"/>
      <c r="O1" s="38"/>
    </row>
    <row r="2" spans="1:15" ht="65.099999999999994" customHeight="1" x14ac:dyDescent="0.3">
      <c r="A2" s="1"/>
      <c r="B2" s="40"/>
      <c r="C2" s="37" t="s">
        <v>7</v>
      </c>
      <c r="D2" s="37"/>
      <c r="E2" s="37"/>
      <c r="F2" s="37"/>
      <c r="G2" s="37"/>
      <c r="H2" s="37"/>
      <c r="I2" s="37"/>
      <c r="J2" s="37"/>
      <c r="K2" s="37"/>
      <c r="L2" s="39">
        <f>IngresosNetos</f>
        <v>72450.139999999985</v>
      </c>
      <c r="M2" s="39"/>
      <c r="N2" s="39"/>
      <c r="O2" s="39"/>
    </row>
    <row r="3" spans="1:15" ht="105" customHeight="1" x14ac:dyDescent="0.3">
      <c r="A3" s="1"/>
      <c r="B3" s="35" t="s">
        <v>49</v>
      </c>
      <c r="C3" s="36"/>
      <c r="D3" s="36"/>
      <c r="E3" s="36"/>
      <c r="F3" s="36"/>
      <c r="G3" s="36"/>
      <c r="H3" s="36"/>
      <c r="I3" s="36"/>
      <c r="J3" s="36"/>
      <c r="K3" s="36"/>
      <c r="L3" s="36"/>
      <c r="M3" s="36"/>
      <c r="N3" s="36"/>
      <c r="O3" s="36"/>
    </row>
    <row r="4" spans="1:15" s="22" customFormat="1" ht="39.950000000000003" customHeight="1" thickBot="1" x14ac:dyDescent="0.35">
      <c r="A4" s="4"/>
      <c r="B4" s="21"/>
      <c r="C4" s="32" t="s">
        <v>37</v>
      </c>
      <c r="D4" s="32" t="s">
        <v>38</v>
      </c>
      <c r="E4" s="32" t="s">
        <v>39</v>
      </c>
      <c r="F4" s="32" t="s">
        <v>40</v>
      </c>
      <c r="G4" s="32" t="s">
        <v>41</v>
      </c>
      <c r="H4" s="32" t="s">
        <v>42</v>
      </c>
      <c r="I4" s="32" t="s">
        <v>43</v>
      </c>
      <c r="J4" s="32" t="s">
        <v>44</v>
      </c>
      <c r="K4" s="32" t="s">
        <v>45</v>
      </c>
      <c r="L4" s="32" t="s">
        <v>46</v>
      </c>
      <c r="M4" s="32" t="s">
        <v>47</v>
      </c>
      <c r="N4" s="32" t="s">
        <v>48</v>
      </c>
      <c r="O4" s="29" t="s">
        <v>9</v>
      </c>
    </row>
    <row r="5" spans="1:15" ht="30" customHeight="1" x14ac:dyDescent="0.3">
      <c r="A5" s="1"/>
      <c r="B5" s="5" t="s">
        <v>1</v>
      </c>
      <c r="C5" s="20">
        <f>IFERROR(Ingresos!C12-Gastos[[#Totals],[ENE.]],"")</f>
        <v>14159</v>
      </c>
      <c r="D5" s="20">
        <f>IFERROR(Ingresos!D12-Gastos[[#Totals],[FEB.]],"")</f>
        <v>24980.75</v>
      </c>
      <c r="E5" s="20">
        <f>IFERROR(Ingresos!E12-Gastos[[#Totals],[MAR.]],"")</f>
        <v>15642.18</v>
      </c>
      <c r="F5" s="20">
        <f>IFERROR(Ingresos!F12-Gastos[[#Totals],[ABR.]],"")</f>
        <v>-17559.510000000002</v>
      </c>
      <c r="G5" s="20">
        <f>IFERROR(Ingresos!G12-Gastos[[#Totals],[MAY.]],"")</f>
        <v>17043.969999999998</v>
      </c>
      <c r="H5" s="20">
        <f>IFERROR(Ingresos!H12-Gastos[[#Totals],[JUN.]],"")</f>
        <v>19215.589999999997</v>
      </c>
      <c r="I5" s="20">
        <f>IFERROR(Ingresos!I12-Gastos[[#Totals],[JUL.]],"")</f>
        <v>19082.359999999997</v>
      </c>
      <c r="J5" s="20" t="str">
        <f>IFERROR(Ingresos!J12-Gastos[[#Totals],[AGO.]],"")</f>
        <v/>
      </c>
      <c r="K5" s="20" t="str">
        <f>IFERROR(Ingresos!K12-Gastos[[#Totals],[SEP.]],"")</f>
        <v/>
      </c>
      <c r="L5" s="20" t="str">
        <f>IFERROR(Ingresos!L12-Gastos[[#Totals],[OCT.]],"")</f>
        <v/>
      </c>
      <c r="M5" s="20" t="str">
        <f>IFERROR(Ingresos!M12-Gastos[[#Totals],[NOV.]],"")</f>
        <v/>
      </c>
      <c r="N5" s="20" t="str">
        <f>IFERROR(Ingresos!N12-Gastos[[#Totals],[DIC.]],"")</f>
        <v/>
      </c>
      <c r="O5" s="20">
        <f>IFERROR(Ingresos!O12-Gastos[[#Totals],[AÑO ACTUAL]],"")</f>
        <v>134210.34000000003</v>
      </c>
    </row>
    <row r="6" spans="1:15" ht="30" customHeight="1" x14ac:dyDescent="0.3">
      <c r="A6" s="1"/>
      <c r="B6" s="2" t="s">
        <v>2</v>
      </c>
      <c r="C6" s="14">
        <v>-100</v>
      </c>
      <c r="D6" s="14">
        <v>-105</v>
      </c>
      <c r="E6" s="14">
        <v>-110.25</v>
      </c>
      <c r="F6" s="14">
        <v>-115.76</v>
      </c>
      <c r="G6" s="14">
        <v>-121.55</v>
      </c>
      <c r="H6" s="14">
        <v>-127.63</v>
      </c>
      <c r="I6" s="14">
        <v>-134.01</v>
      </c>
      <c r="J6" s="14"/>
      <c r="K6" s="14"/>
      <c r="L6" s="14"/>
      <c r="M6" s="14"/>
      <c r="N6" s="14"/>
      <c r="O6" s="15">
        <f t="shared" ref="O6:O8" si="0">SUM(C6:N6)</f>
        <v>-814.19999999999993</v>
      </c>
    </row>
    <row r="7" spans="1:15" ht="30" customHeight="1" x14ac:dyDescent="0.3">
      <c r="A7" s="1"/>
      <c r="B7" s="5" t="s">
        <v>3</v>
      </c>
      <c r="C7" s="16">
        <f>IFERROR(C5+C6,"")</f>
        <v>14059</v>
      </c>
      <c r="D7" s="16">
        <f t="shared" ref="D7:N7" si="1">IFERROR(D5+D6,"")</f>
        <v>24875.75</v>
      </c>
      <c r="E7" s="16">
        <f t="shared" si="1"/>
        <v>15531.93</v>
      </c>
      <c r="F7" s="16">
        <f t="shared" si="1"/>
        <v>-17675.27</v>
      </c>
      <c r="G7" s="16">
        <f t="shared" si="1"/>
        <v>16922.419999999998</v>
      </c>
      <c r="H7" s="16">
        <f t="shared" si="1"/>
        <v>19087.959999999995</v>
      </c>
      <c r="I7" s="16">
        <f t="shared" si="1"/>
        <v>18948.349999999999</v>
      </c>
      <c r="J7" s="16" t="str">
        <f t="shared" si="1"/>
        <v/>
      </c>
      <c r="K7" s="16" t="str">
        <f t="shared" si="1"/>
        <v/>
      </c>
      <c r="L7" s="16" t="str">
        <f t="shared" si="1"/>
        <v/>
      </c>
      <c r="M7" s="16" t="str">
        <f t="shared" si="1"/>
        <v/>
      </c>
      <c r="N7" s="16" t="str">
        <f t="shared" si="1"/>
        <v/>
      </c>
      <c r="O7" s="17">
        <f t="shared" si="0"/>
        <v>91750.139999999985</v>
      </c>
    </row>
    <row r="8" spans="1:15" ht="30" customHeight="1" x14ac:dyDescent="0.3">
      <c r="A8" s="1"/>
      <c r="B8" s="2" t="s">
        <v>4</v>
      </c>
      <c r="C8" s="14">
        <v>2400</v>
      </c>
      <c r="D8" s="14">
        <v>2500</v>
      </c>
      <c r="E8" s="14">
        <v>2600</v>
      </c>
      <c r="F8" s="14">
        <v>2700</v>
      </c>
      <c r="G8" s="14">
        <v>2900</v>
      </c>
      <c r="H8" s="14">
        <v>3000</v>
      </c>
      <c r="I8" s="14">
        <v>3200</v>
      </c>
      <c r="J8" s="14"/>
      <c r="K8" s="14"/>
      <c r="L8" s="14"/>
      <c r="M8" s="14"/>
      <c r="N8" s="14"/>
      <c r="O8" s="15">
        <f t="shared" si="0"/>
        <v>19300</v>
      </c>
    </row>
    <row r="9" spans="1:15" ht="30" customHeight="1" x14ac:dyDescent="0.3">
      <c r="A9" s="1"/>
      <c r="B9" s="6" t="s">
        <v>5</v>
      </c>
      <c r="C9" s="18">
        <f>IFERROR(C7-C8,"")</f>
        <v>11659</v>
      </c>
      <c r="D9" s="18">
        <f t="shared" ref="D9:O9" si="2">IFERROR(D7-D8,"")</f>
        <v>22375.75</v>
      </c>
      <c r="E9" s="18">
        <f t="shared" si="2"/>
        <v>12931.93</v>
      </c>
      <c r="F9" s="18">
        <f t="shared" si="2"/>
        <v>-20375.27</v>
      </c>
      <c r="G9" s="18">
        <f t="shared" si="2"/>
        <v>14022.419999999998</v>
      </c>
      <c r="H9" s="18">
        <f t="shared" si="2"/>
        <v>16087.959999999995</v>
      </c>
      <c r="I9" s="18">
        <f t="shared" si="2"/>
        <v>15748.349999999999</v>
      </c>
      <c r="J9" s="18" t="str">
        <f t="shared" si="2"/>
        <v/>
      </c>
      <c r="K9" s="18" t="str">
        <f t="shared" si="2"/>
        <v/>
      </c>
      <c r="L9" s="18" t="str">
        <f t="shared" si="2"/>
        <v/>
      </c>
      <c r="M9" s="18" t="str">
        <f t="shared" si="2"/>
        <v/>
      </c>
      <c r="N9" s="18" t="str">
        <f t="shared" si="2"/>
        <v/>
      </c>
      <c r="O9" s="19">
        <f t="shared" si="2"/>
        <v>72450.139999999985</v>
      </c>
    </row>
  </sheetData>
  <dataConsolidate/>
  <mergeCells count="6">
    <mergeCell ref="B3:O3"/>
    <mergeCell ref="C2:K2"/>
    <mergeCell ref="L1:O1"/>
    <mergeCell ref="L2:O2"/>
    <mergeCell ref="B1:B2"/>
    <mergeCell ref="C1:K1"/>
  </mergeCells>
  <dataValidations xWindow="289" yWindow="599" count="11">
    <dataValidation allowBlank="1" showInputMessage="1" showErrorMessage="1" prompt="Crear un resumen de pérdidas y ganancias en esta hoja de cálculo. Escribe el año en la celda B1 y el nombre compañía en la celda C2. El ingreso neto se calcula automáticamente en la celda de L2. El gráfico está en la celda B3" sqref="A1" xr:uid="{00000000-0002-0000-0000-000000000000}"/>
    <dataValidation allowBlank="1" showInputMessage="1" prompt="El título de esta hoja de cálculo se muestra en esta celda. Escribe el nombre de la compañía en la celda de abajo" sqref="C1:K1" xr:uid="{00000000-0002-0000-0000-000001000000}"/>
    <dataValidation allowBlank="1" showInputMessage="1" showErrorMessage="1" prompt="Los ingresos netos se calculan automáticamente en la celda de abajo" sqref="L1:O1" xr:uid="{00000000-0002-0000-0000-000002000000}"/>
    <dataValidation allowBlank="1" showInputMessage="1" showErrorMessage="1" prompt="Los ingresos de funcionamiento se calculan automáticamente en las celdas de la derecha. Escribe el ingreso de intereses tratado como gasto en las celdas C6 a O6" sqref="B5" xr:uid="{00000000-0002-0000-0000-000003000000}"/>
    <dataValidation allowBlank="1" showInputMessage="1" showErrorMessage="1" prompt="Escribe el ingreso de intereses tratado como gasto en las celdas de la derecha. Los ingresos antes de impuestos sobre la renta se calculan automáticamente en las celdas C7 a O7" sqref="B6" xr:uid="{00000000-0002-0000-0000-000004000000}"/>
    <dataValidation allowBlank="1" showInputMessage="1" showErrorMessage="1" prompt="Los ingresos antes de impuestos sobre la renta se calculan automáticamente en las celdas de la derecha. Escribe los gastos del impuesto sobre la renta en las celdas C8 a O8" sqref="B7" xr:uid="{00000000-0002-0000-0000-000005000000}"/>
    <dataValidation allowBlank="1" showInputMessage="1" showErrorMessage="1" prompt="Escribe los gastos del impuesto sobre la renta en las celdas de la derecha. El beneficio neto se calcula automáticamente en las celdas C9 a O9" sqref="B8" xr:uid="{00000000-0002-0000-0000-000006000000}"/>
    <dataValidation allowBlank="1" showInputMessage="1" showErrorMessage="1" prompt="El beneficio neto se calcula automáticamente en las celdas de la derecha" sqref="B9" xr:uid="{00000000-0002-0000-0000-000007000000}"/>
    <dataValidation allowBlank="1" showInputMessage="1" showErrorMessage="1" prompt="Escribe el año en esta celda." sqref="B1" xr:uid="{00000000-0002-0000-0000-000008000000}"/>
    <dataValidation allowBlank="1" showInputMessage="1" showErrorMessage="1" prompt="Los ingresos netos se calculan automáticamente en esta celda. Escribe los detalles de los ingresos en la tabla de ingresos y gastos de funcionamiento en la tabla de gastos" sqref="L2:O2" xr:uid="{00000000-0002-0000-0000-000009000000}"/>
    <dataValidation allowBlank="1" showInputMessage="1" showErrorMessage="1" prompt="Escribe el nombre de la compañía en esta celda. El ingreso neto se calcula automáticamente en la celda de la derecha" sqref="C2:K2" xr:uid="{00000000-0002-0000-0000-00000A000000}"/>
  </dataValidations>
  <printOptions horizontalCentered="1"/>
  <pageMargins left="0.25" right="0.25" top="0.75" bottom="0.75" header="0.3" footer="0.3"/>
  <pageSetup paperSize="9" scale="76" fitToHeight="0" orientation="landscape" r:id="rId1"/>
  <headerFooter differentFirst="1">
    <oddFooter>&amp;C&amp;K03+000Page &amp;P of &amp;N</oddFooter>
  </headerFooter>
  <ignoredErrors>
    <ignoredError sqref="O6:O8 J9:N9 J7:N7"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O12"/>
  <sheetViews>
    <sheetView showGridLines="0" workbookViewId="0"/>
  </sheetViews>
  <sheetFormatPr baseColWidth="10" defaultColWidth="9" defaultRowHeight="30" customHeight="1" x14ac:dyDescent="0.3"/>
  <cols>
    <col min="1" max="1" width="1.875" customWidth="1"/>
    <col min="2" max="2" width="41" customWidth="1"/>
    <col min="3" max="14" width="10" customWidth="1"/>
    <col min="15" max="15" width="20.25" customWidth="1"/>
    <col min="16" max="16" width="2.625" customWidth="1"/>
  </cols>
  <sheetData>
    <row r="1" spans="1:15" s="7" customFormat="1" ht="30" customHeight="1" x14ac:dyDescent="0.3">
      <c r="A1" s="26"/>
      <c r="B1" s="40" t="str">
        <f>'Gastos de funcionamiento'!B1:B2</f>
        <v>AÑO</v>
      </c>
      <c r="C1" s="41" t="s">
        <v>20</v>
      </c>
      <c r="D1" s="41"/>
      <c r="E1" s="41"/>
      <c r="F1" s="41"/>
      <c r="G1" s="41"/>
      <c r="H1" s="41"/>
      <c r="I1" s="41"/>
      <c r="J1" s="41"/>
      <c r="K1" s="41"/>
      <c r="L1"/>
      <c r="M1"/>
      <c r="N1"/>
      <c r="O1"/>
    </row>
    <row r="2" spans="1:15" ht="65.099999999999994" customHeight="1" x14ac:dyDescent="0.3">
      <c r="A2" s="1"/>
      <c r="B2" s="40"/>
      <c r="C2" s="37" t="str">
        <f>'Pérdidas y ganancias'!C2:K2</f>
        <v>NOMBRE DE LA COMPAÑÍA</v>
      </c>
      <c r="D2" s="37"/>
      <c r="E2" s="37"/>
      <c r="F2" s="37"/>
      <c r="G2" s="37"/>
      <c r="H2" s="37"/>
      <c r="I2" s="37"/>
      <c r="J2" s="37"/>
      <c r="K2" s="37"/>
    </row>
    <row r="3" spans="1:15" ht="30" customHeight="1" x14ac:dyDescent="0.3">
      <c r="A3" s="4"/>
      <c r="B3" s="23" t="s">
        <v>10</v>
      </c>
      <c r="C3" s="24" t="s">
        <v>37</v>
      </c>
      <c r="D3" s="24" t="s">
        <v>38</v>
      </c>
      <c r="E3" s="24" t="s">
        <v>39</v>
      </c>
      <c r="F3" s="24" t="s">
        <v>40</v>
      </c>
      <c r="G3" s="24" t="s">
        <v>41</v>
      </c>
      <c r="H3" s="24" t="s">
        <v>42</v>
      </c>
      <c r="I3" s="24" t="s">
        <v>43</v>
      </c>
      <c r="J3" s="24" t="s">
        <v>44</v>
      </c>
      <c r="K3" s="24" t="s">
        <v>45</v>
      </c>
      <c r="L3" s="24" t="s">
        <v>46</v>
      </c>
      <c r="M3" s="24" t="s">
        <v>47</v>
      </c>
      <c r="N3" s="24" t="s">
        <v>48</v>
      </c>
      <c r="O3" s="24" t="s">
        <v>9</v>
      </c>
    </row>
    <row r="4" spans="1:15" ht="30" customHeight="1" x14ac:dyDescent="0.3">
      <c r="A4" s="1"/>
      <c r="B4" s="10" t="s">
        <v>11</v>
      </c>
      <c r="C4" s="33">
        <v>50000</v>
      </c>
      <c r="D4" s="33">
        <v>63098</v>
      </c>
      <c r="E4" s="33">
        <v>55125</v>
      </c>
      <c r="F4" s="33">
        <v>23881</v>
      </c>
      <c r="G4" s="33">
        <v>60775.31</v>
      </c>
      <c r="H4" s="33">
        <v>63814.080000000002</v>
      </c>
      <c r="I4" s="33">
        <v>67004.78</v>
      </c>
      <c r="J4" s="33">
        <v>89000</v>
      </c>
      <c r="K4" s="33"/>
      <c r="L4" s="33"/>
      <c r="M4" s="33"/>
      <c r="N4" s="33"/>
      <c r="O4" s="33">
        <f>SUM(C4:N4)</f>
        <v>472698.17000000004</v>
      </c>
    </row>
    <row r="5" spans="1:15" ht="30" customHeight="1" x14ac:dyDescent="0.3">
      <c r="A5" s="1"/>
      <c r="B5" s="10" t="s">
        <v>12</v>
      </c>
      <c r="C5" s="33">
        <v>0</v>
      </c>
      <c r="D5" s="33">
        <v>-500</v>
      </c>
      <c r="E5" s="33">
        <v>0</v>
      </c>
      <c r="F5" s="33">
        <v>0</v>
      </c>
      <c r="G5" s="33">
        <v>-234</v>
      </c>
      <c r="H5" s="33">
        <v>0</v>
      </c>
      <c r="I5" s="33">
        <v>0</v>
      </c>
      <c r="J5" s="33">
        <v>-300</v>
      </c>
      <c r="K5" s="33"/>
      <c r="L5" s="33"/>
      <c r="M5" s="33"/>
      <c r="N5" s="33"/>
      <c r="O5" s="33">
        <f t="shared" ref="O5:O11" si="0">SUM(C5:N5)</f>
        <v>-1034</v>
      </c>
    </row>
    <row r="6" spans="1:15" ht="30" customHeight="1" x14ac:dyDescent="0.3">
      <c r="A6" s="1"/>
      <c r="B6" s="10" t="s">
        <v>13</v>
      </c>
      <c r="C6" s="33">
        <v>-5000</v>
      </c>
      <c r="D6" s="33">
        <v>-5250</v>
      </c>
      <c r="E6" s="33">
        <v>-5513</v>
      </c>
      <c r="F6" s="33">
        <v>-5788</v>
      </c>
      <c r="G6" s="33">
        <v>-6078</v>
      </c>
      <c r="H6" s="33">
        <v>-5324</v>
      </c>
      <c r="I6" s="33">
        <v>-6700</v>
      </c>
      <c r="J6" s="33">
        <v>-400</v>
      </c>
      <c r="K6" s="33"/>
      <c r="L6" s="33"/>
      <c r="M6" s="33"/>
      <c r="N6" s="33"/>
      <c r="O6" s="33">
        <f t="shared" si="0"/>
        <v>-40053</v>
      </c>
    </row>
    <row r="7" spans="1:15" ht="30" customHeight="1" x14ac:dyDescent="0.3">
      <c r="A7" s="1"/>
      <c r="B7" s="10" t="s">
        <v>14</v>
      </c>
      <c r="C7" s="33">
        <v>0</v>
      </c>
      <c r="D7" s="33">
        <v>0</v>
      </c>
      <c r="E7" s="33">
        <v>0</v>
      </c>
      <c r="F7" s="33">
        <v>0</v>
      </c>
      <c r="G7" s="33">
        <v>0</v>
      </c>
      <c r="H7" s="33">
        <v>0</v>
      </c>
      <c r="I7" s="33">
        <v>0</v>
      </c>
      <c r="J7" s="33">
        <v>2000</v>
      </c>
      <c r="K7" s="33"/>
      <c r="L7" s="33"/>
      <c r="M7" s="33"/>
      <c r="N7" s="33"/>
      <c r="O7" s="33">
        <f t="shared" si="0"/>
        <v>2000</v>
      </c>
    </row>
    <row r="8" spans="1:15" ht="30" customHeight="1" x14ac:dyDescent="0.3">
      <c r="A8" s="1"/>
      <c r="B8" s="10" t="s">
        <v>15</v>
      </c>
      <c r="C8" s="33">
        <v>0</v>
      </c>
      <c r="D8" s="33">
        <v>0</v>
      </c>
      <c r="E8" s="33">
        <v>0</v>
      </c>
      <c r="F8" s="33">
        <v>0</v>
      </c>
      <c r="G8" s="33">
        <v>0</v>
      </c>
      <c r="H8" s="33">
        <v>0</v>
      </c>
      <c r="I8" s="33">
        <v>0</v>
      </c>
      <c r="J8" s="33"/>
      <c r="K8" s="33"/>
      <c r="L8" s="33"/>
      <c r="M8" s="33"/>
      <c r="N8" s="33"/>
      <c r="O8" s="33">
        <f t="shared" si="0"/>
        <v>0</v>
      </c>
    </row>
    <row r="9" spans="1:15" ht="30" customHeight="1" x14ac:dyDescent="0.3">
      <c r="A9" s="1"/>
      <c r="B9" s="10" t="s">
        <v>16</v>
      </c>
      <c r="C9" s="33">
        <v>0</v>
      </c>
      <c r="D9" s="33">
        <v>0</v>
      </c>
      <c r="E9" s="33">
        <v>0</v>
      </c>
      <c r="F9" s="33">
        <v>0</v>
      </c>
      <c r="G9" s="33">
        <v>0</v>
      </c>
      <c r="H9" s="33">
        <v>0</v>
      </c>
      <c r="I9" s="33">
        <v>0</v>
      </c>
      <c r="J9" s="33"/>
      <c r="K9" s="33"/>
      <c r="L9" s="33"/>
      <c r="M9" s="33"/>
      <c r="N9" s="33"/>
      <c r="O9" s="33">
        <f t="shared" si="0"/>
        <v>0</v>
      </c>
    </row>
    <row r="10" spans="1:15" ht="30" customHeight="1" x14ac:dyDescent="0.3">
      <c r="A10" s="1"/>
      <c r="B10" s="10" t="s">
        <v>17</v>
      </c>
      <c r="C10" s="27">
        <f t="shared" ref="C10:N10" si="1">IF(SUM(C4:C9)=0,"",SUM(C4:C9))</f>
        <v>45000</v>
      </c>
      <c r="D10" s="27">
        <f t="shared" si="1"/>
        <v>57348</v>
      </c>
      <c r="E10" s="27">
        <f t="shared" si="1"/>
        <v>49612</v>
      </c>
      <c r="F10" s="27">
        <f t="shared" si="1"/>
        <v>18093</v>
      </c>
      <c r="G10" s="27">
        <f t="shared" si="1"/>
        <v>54463.31</v>
      </c>
      <c r="H10" s="27">
        <f t="shared" si="1"/>
        <v>58490.080000000002</v>
      </c>
      <c r="I10" s="27">
        <f t="shared" si="1"/>
        <v>60304.78</v>
      </c>
      <c r="J10" s="27">
        <f t="shared" si="1"/>
        <v>90300</v>
      </c>
      <c r="K10" s="27" t="str">
        <f t="shared" si="1"/>
        <v/>
      </c>
      <c r="L10" s="27" t="str">
        <f t="shared" si="1"/>
        <v/>
      </c>
      <c r="M10" s="27" t="str">
        <f t="shared" si="1"/>
        <v/>
      </c>
      <c r="N10" s="27" t="str">
        <f t="shared" si="1"/>
        <v/>
      </c>
      <c r="O10" s="28">
        <f>SUBTOTAL(109,Ingresos[AÑO ACTUAL])</f>
        <v>433611.17000000004</v>
      </c>
    </row>
    <row r="11" spans="1:15" ht="30" customHeight="1" x14ac:dyDescent="0.3">
      <c r="A11" s="1"/>
      <c r="B11" s="9" t="s">
        <v>18</v>
      </c>
      <c r="C11" s="34">
        <v>20000</v>
      </c>
      <c r="D11" s="34">
        <v>21000</v>
      </c>
      <c r="E11" s="34">
        <v>22050</v>
      </c>
      <c r="F11" s="34">
        <v>23152.5</v>
      </c>
      <c r="G11" s="34">
        <v>24310.13</v>
      </c>
      <c r="H11" s="34">
        <v>25525.63</v>
      </c>
      <c r="I11" s="34">
        <v>26801.91</v>
      </c>
      <c r="J11" s="34">
        <v>48654</v>
      </c>
      <c r="K11" s="34"/>
      <c r="L11" s="34"/>
      <c r="M11" s="34"/>
      <c r="N11" s="34"/>
      <c r="O11" s="34">
        <f t="shared" si="0"/>
        <v>211494.17</v>
      </c>
    </row>
    <row r="12" spans="1:15" ht="30" customHeight="1" x14ac:dyDescent="0.3">
      <c r="B12" s="3" t="s">
        <v>19</v>
      </c>
      <c r="C12" s="31">
        <f t="shared" ref="C12:O12" si="2">IFERROR(C10-C11,"")</f>
        <v>25000</v>
      </c>
      <c r="D12" s="31">
        <f t="shared" si="2"/>
        <v>36348</v>
      </c>
      <c r="E12" s="31">
        <f t="shared" si="2"/>
        <v>27562</v>
      </c>
      <c r="F12" s="31">
        <f t="shared" si="2"/>
        <v>-5059.5</v>
      </c>
      <c r="G12" s="31">
        <f t="shared" si="2"/>
        <v>30153.179999999997</v>
      </c>
      <c r="H12" s="31">
        <f t="shared" si="2"/>
        <v>32964.449999999997</v>
      </c>
      <c r="I12" s="31">
        <f t="shared" si="2"/>
        <v>33502.869999999995</v>
      </c>
      <c r="J12" s="31">
        <f t="shared" si="2"/>
        <v>41646</v>
      </c>
      <c r="K12" s="31" t="str">
        <f t="shared" si="2"/>
        <v/>
      </c>
      <c r="L12" s="31" t="str">
        <f t="shared" si="2"/>
        <v/>
      </c>
      <c r="M12" s="31" t="str">
        <f t="shared" si="2"/>
        <v/>
      </c>
      <c r="N12" s="31" t="str">
        <f t="shared" si="2"/>
        <v/>
      </c>
      <c r="O12" s="31">
        <f t="shared" si="2"/>
        <v>222117.00000000003</v>
      </c>
    </row>
  </sheetData>
  <dataConsolidate/>
  <mergeCells count="3">
    <mergeCell ref="B1:B2"/>
    <mergeCell ref="C1:K1"/>
    <mergeCell ref="C2:K2"/>
  </mergeCells>
  <dataValidations count="9">
    <dataValidation allowBlank="1" showInputMessage="1" showErrorMessage="1" prompt="Escribe los ingresos de diferentes orígenes en la tabla de ingresos en esta hoja de cálculo. El beneficio bruto se calcula automáticamente" sqref="A1" xr:uid="{00000000-0002-0000-0100-000000000000}"/>
    <dataValidation allowBlank="1" showInputMessage="1" prompt="El título de esta hoja de cálculo se muestra en esta celda. El nombre de la compañía se actualiza automáticamente en la celda de abajo" sqref="C1:K1" xr:uid="{00000000-0002-0000-0100-000001000000}"/>
    <dataValidation allowBlank="1" showInputMessage="1" showErrorMessage="1" prompt="Escribe los ingresos de este mes en la columna con este encabezado" sqref="C3:N3" xr:uid="{00000000-0002-0000-0100-000002000000}"/>
    <dataValidation allowBlank="1" showInputMessage="1" showErrorMessage="1" prompt="El beneficio bruto se calcula automáticamente en las celdas de la derecha." sqref="B12" xr:uid="{00000000-0002-0000-0100-000003000000}"/>
    <dataValidation allowBlank="1" showInputMessage="1" showErrorMessage="1" prompt="Escribe los costos de los bienes vendidos en las celdas de la derecha. El beneficio bruto se calcula automáticamente en la celda de abajo" sqref="B11" xr:uid="{00000000-0002-0000-0100-000004000000}"/>
    <dataValidation allowBlank="1" showInputMessage="1" showErrorMessage="1" prompt="El importe del año hasta la fecha se calcula automáticamente en la columna con este encabezado. Los beneficios brutos están debajo de la tabla, en el costo de bienes vendidos" sqref="O3" xr:uid="{00000000-0002-0000-0100-000005000000}"/>
    <dataValidation allowBlank="1" showInputMessage="1" showErrorMessage="1" prompt="Escribe o personaliza los elementos de ingresos en la columna con este encabezado. Escribe los importes de ingresos en cada mes en la fila de la derecha" sqref="B3" xr:uid="{00000000-0002-0000-0100-000006000000}"/>
    <dataValidation allowBlank="1" showInputMessage="1" showErrorMessage="1" prompt="El año se actualizará automáticamente en esta celda y el nombre de compañía en la celda C2" sqref="B1:B2" xr:uid="{00000000-0002-0000-0100-000007000000}"/>
    <dataValidation allowBlank="1" showInputMessage="1" showErrorMessage="1" prompt="El nombre de la compañía se actualiza automáticamente en esta celda. Escribe los detalles de los ingresos en la siguiente tabla." sqref="C2:K2" xr:uid="{00000000-0002-0000-0100-000008000000}"/>
  </dataValidations>
  <printOptions horizontalCentered="1"/>
  <pageMargins left="0.25" right="0.25" top="0.75" bottom="0.75" header="0.3" footer="0.3"/>
  <pageSetup paperSize="9" scale="77" fitToHeight="0" orientation="landscape" r:id="rId1"/>
  <headerFooter differentFirst="1">
    <oddFooter>&amp;C&amp;K03+000Page &amp;P of &amp;N</oddFooter>
  </headerFooter>
  <ignoredErrors>
    <ignoredError sqref="O11 O7:O9 O4:O6" emptyCellReference="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O17"/>
  <sheetViews>
    <sheetView showGridLines="0" workbookViewId="0"/>
  </sheetViews>
  <sheetFormatPr baseColWidth="10" defaultColWidth="9" defaultRowHeight="30" customHeight="1" x14ac:dyDescent="0.3"/>
  <cols>
    <col min="1" max="1" width="1.875" customWidth="1"/>
    <col min="2" max="2" width="41" customWidth="1"/>
    <col min="3" max="14" width="10" customWidth="1"/>
    <col min="15" max="15" width="20.25" customWidth="1"/>
    <col min="16" max="16" width="2.625" customWidth="1"/>
  </cols>
  <sheetData>
    <row r="1" spans="1:15" s="7" customFormat="1" ht="30" customHeight="1" x14ac:dyDescent="0.3">
      <c r="A1" s="1"/>
      <c r="B1" s="40" t="str">
        <f>'Pérdidas y ganancias'!B1:B2</f>
        <v>AÑO</v>
      </c>
      <c r="C1" s="41" t="s">
        <v>36</v>
      </c>
      <c r="D1" s="41"/>
      <c r="E1" s="41"/>
      <c r="F1" s="41"/>
      <c r="G1" s="41"/>
      <c r="H1" s="41"/>
      <c r="I1" s="41"/>
      <c r="J1" s="41"/>
      <c r="K1" s="41"/>
      <c r="L1"/>
      <c r="M1"/>
      <c r="N1"/>
      <c r="O1"/>
    </row>
    <row r="2" spans="1:15" ht="65.099999999999994" customHeight="1" x14ac:dyDescent="0.3">
      <c r="A2" s="1"/>
      <c r="B2" s="40"/>
      <c r="C2" s="37" t="str">
        <f>'Pérdidas y ganancias'!C2:K2</f>
        <v>NOMBRE DE LA COMPAÑÍA</v>
      </c>
      <c r="D2" s="37"/>
      <c r="E2" s="37"/>
      <c r="F2" s="37"/>
      <c r="G2" s="37"/>
      <c r="H2" s="37"/>
      <c r="I2" s="37"/>
      <c r="J2" s="37"/>
      <c r="K2" s="37"/>
    </row>
    <row r="3" spans="1:15" ht="30" customHeight="1" x14ac:dyDescent="0.3">
      <c r="A3" s="4"/>
      <c r="B3" s="22" t="s">
        <v>21</v>
      </c>
      <c r="C3" s="25" t="s">
        <v>37</v>
      </c>
      <c r="D3" s="25" t="s">
        <v>38</v>
      </c>
      <c r="E3" s="25" t="s">
        <v>39</v>
      </c>
      <c r="F3" s="25" t="s">
        <v>40</v>
      </c>
      <c r="G3" s="25" t="s">
        <v>41</v>
      </c>
      <c r="H3" s="25" t="s">
        <v>42</v>
      </c>
      <c r="I3" s="25" t="s">
        <v>43</v>
      </c>
      <c r="J3" s="25" t="s">
        <v>44</v>
      </c>
      <c r="K3" s="25" t="s">
        <v>45</v>
      </c>
      <c r="L3" s="25" t="s">
        <v>46</v>
      </c>
      <c r="M3" s="25" t="s">
        <v>47</v>
      </c>
      <c r="N3" s="25" t="s">
        <v>48</v>
      </c>
      <c r="O3" s="25" t="s">
        <v>9</v>
      </c>
    </row>
    <row r="4" spans="1:15" ht="30" customHeight="1" x14ac:dyDescent="0.3">
      <c r="A4" s="1"/>
      <c r="B4" s="8" t="s">
        <v>22</v>
      </c>
      <c r="C4" s="11">
        <v>7500</v>
      </c>
      <c r="D4" s="11">
        <v>7875</v>
      </c>
      <c r="E4" s="11">
        <v>8268.75</v>
      </c>
      <c r="F4" s="11">
        <v>8682.19</v>
      </c>
      <c r="G4" s="11">
        <v>9116.2999999999993</v>
      </c>
      <c r="H4" s="11">
        <v>9572.11</v>
      </c>
      <c r="I4" s="11">
        <v>10050.719999999999</v>
      </c>
      <c r="J4" s="11"/>
      <c r="K4" s="11"/>
      <c r="L4" s="11"/>
      <c r="M4" s="11"/>
      <c r="N4" s="11"/>
      <c r="O4" s="12">
        <f t="shared" ref="O4:O16" si="0">SUM(C4:N4)</f>
        <v>61065.070000000007</v>
      </c>
    </row>
    <row r="5" spans="1:15" ht="30" customHeight="1" x14ac:dyDescent="0.3">
      <c r="A5" s="1"/>
      <c r="B5" s="8" t="s">
        <v>23</v>
      </c>
      <c r="C5" s="11">
        <v>500</v>
      </c>
      <c r="D5" s="11">
        <v>525</v>
      </c>
      <c r="E5" s="11">
        <v>551.25</v>
      </c>
      <c r="F5" s="11">
        <v>578.80999999999995</v>
      </c>
      <c r="G5" s="11">
        <v>607.75</v>
      </c>
      <c r="H5" s="11">
        <v>638.14</v>
      </c>
      <c r="I5" s="11">
        <v>670.05</v>
      </c>
      <c r="J5" s="11"/>
      <c r="K5" s="11"/>
      <c r="L5" s="11"/>
      <c r="M5" s="11"/>
      <c r="N5" s="11"/>
      <c r="O5" s="12">
        <f t="shared" si="0"/>
        <v>4071</v>
      </c>
    </row>
    <row r="6" spans="1:15" ht="30" customHeight="1" x14ac:dyDescent="0.3">
      <c r="A6" s="1"/>
      <c r="B6" s="8" t="s">
        <v>24</v>
      </c>
      <c r="C6" s="11">
        <v>1500</v>
      </c>
      <c r="D6" s="11">
        <v>1575</v>
      </c>
      <c r="E6" s="11">
        <v>1653.75</v>
      </c>
      <c r="F6" s="11">
        <v>1736.44</v>
      </c>
      <c r="G6" s="11">
        <v>1823.26</v>
      </c>
      <c r="H6" s="11">
        <v>1914.42</v>
      </c>
      <c r="I6" s="11">
        <v>2010.14</v>
      </c>
      <c r="J6" s="11"/>
      <c r="K6" s="11"/>
      <c r="L6" s="11"/>
      <c r="M6" s="11"/>
      <c r="N6" s="11"/>
      <c r="O6" s="12">
        <f>SUM(C6:N6)</f>
        <v>12213.01</v>
      </c>
    </row>
    <row r="7" spans="1:15" ht="30" customHeight="1" x14ac:dyDescent="0.3">
      <c r="A7" s="1"/>
      <c r="B7" s="8" t="s">
        <v>25</v>
      </c>
      <c r="C7" s="11">
        <v>475</v>
      </c>
      <c r="D7" s="11">
        <v>498.75</v>
      </c>
      <c r="E7" s="11">
        <v>523.69000000000005</v>
      </c>
      <c r="F7" s="11">
        <v>549.87</v>
      </c>
      <c r="G7" s="11">
        <v>577.37</v>
      </c>
      <c r="H7" s="11">
        <v>606.23</v>
      </c>
      <c r="I7" s="11">
        <v>636.54999999999995</v>
      </c>
      <c r="J7" s="11"/>
      <c r="K7" s="11"/>
      <c r="L7" s="11"/>
      <c r="M7" s="11"/>
      <c r="N7" s="11"/>
      <c r="O7" s="12">
        <f t="shared" si="0"/>
        <v>3867.46</v>
      </c>
    </row>
    <row r="8" spans="1:15" ht="30" customHeight="1" x14ac:dyDescent="0.3">
      <c r="A8" s="1"/>
      <c r="B8" s="8" t="s">
        <v>26</v>
      </c>
      <c r="C8" s="11">
        <v>123</v>
      </c>
      <c r="D8" s="11">
        <v>123</v>
      </c>
      <c r="E8" s="11">
        <v>123</v>
      </c>
      <c r="F8" s="11">
        <v>123</v>
      </c>
      <c r="G8" s="11">
        <v>123</v>
      </c>
      <c r="H8" s="11">
        <v>123</v>
      </c>
      <c r="I8" s="11">
        <v>123</v>
      </c>
      <c r="J8" s="11"/>
      <c r="K8" s="11"/>
      <c r="L8" s="11"/>
      <c r="M8" s="11"/>
      <c r="N8" s="11"/>
      <c r="O8" s="12">
        <f t="shared" si="0"/>
        <v>861</v>
      </c>
    </row>
    <row r="9" spans="1:15" ht="30" customHeight="1" x14ac:dyDescent="0.3">
      <c r="A9" s="1"/>
      <c r="B9" s="8" t="s">
        <v>27</v>
      </c>
      <c r="C9" s="11">
        <v>68</v>
      </c>
      <c r="D9" s="11">
        <v>68</v>
      </c>
      <c r="E9" s="11">
        <v>68</v>
      </c>
      <c r="F9" s="11">
        <v>68</v>
      </c>
      <c r="G9" s="11">
        <v>68</v>
      </c>
      <c r="H9" s="11">
        <v>68</v>
      </c>
      <c r="I9" s="11">
        <v>68</v>
      </c>
      <c r="J9" s="11"/>
      <c r="K9" s="11"/>
      <c r="L9" s="11"/>
      <c r="M9" s="11"/>
      <c r="N9" s="11"/>
      <c r="O9" s="12">
        <f t="shared" si="0"/>
        <v>476</v>
      </c>
    </row>
    <row r="10" spans="1:15" ht="30" customHeight="1" x14ac:dyDescent="0.3">
      <c r="A10" s="1"/>
      <c r="B10" s="8" t="s">
        <v>28</v>
      </c>
      <c r="C10" s="11">
        <v>125</v>
      </c>
      <c r="D10" s="11">
        <v>125</v>
      </c>
      <c r="E10" s="11">
        <v>125</v>
      </c>
      <c r="F10" s="11">
        <v>125</v>
      </c>
      <c r="G10" s="11">
        <v>125</v>
      </c>
      <c r="H10" s="11">
        <v>125</v>
      </c>
      <c r="I10" s="11">
        <v>125</v>
      </c>
      <c r="J10" s="11"/>
      <c r="K10" s="11"/>
      <c r="L10" s="11"/>
      <c r="M10" s="11"/>
      <c r="N10" s="11"/>
      <c r="O10" s="12">
        <f t="shared" si="0"/>
        <v>875</v>
      </c>
    </row>
    <row r="11" spans="1:15" ht="30" customHeight="1" x14ac:dyDescent="0.3">
      <c r="A11" s="1"/>
      <c r="B11" s="8" t="s">
        <v>29</v>
      </c>
      <c r="C11" s="11">
        <v>250</v>
      </c>
      <c r="D11" s="11">
        <v>262.5</v>
      </c>
      <c r="E11" s="11">
        <v>275.63</v>
      </c>
      <c r="F11" s="11">
        <v>289.41000000000003</v>
      </c>
      <c r="G11" s="11">
        <v>303.88</v>
      </c>
      <c r="H11" s="11">
        <v>319.07</v>
      </c>
      <c r="I11" s="11">
        <v>335.02</v>
      </c>
      <c r="J11" s="11"/>
      <c r="K11" s="11"/>
      <c r="L11" s="11"/>
      <c r="M11" s="11"/>
      <c r="N11" s="11"/>
      <c r="O11" s="12">
        <f>SUM(C11:N11)</f>
        <v>2035.51</v>
      </c>
    </row>
    <row r="12" spans="1:15" ht="30" customHeight="1" x14ac:dyDescent="0.3">
      <c r="A12" s="1"/>
      <c r="B12" s="8" t="s">
        <v>30</v>
      </c>
      <c r="C12" s="11">
        <v>100</v>
      </c>
      <c r="D12" s="11">
        <v>105</v>
      </c>
      <c r="E12" s="11">
        <v>110.25</v>
      </c>
      <c r="F12" s="11">
        <v>115.76</v>
      </c>
      <c r="G12" s="11">
        <v>121.55</v>
      </c>
      <c r="H12" s="11">
        <v>127.63</v>
      </c>
      <c r="I12" s="11">
        <v>134.01</v>
      </c>
      <c r="J12" s="11"/>
      <c r="K12" s="11"/>
      <c r="L12" s="11"/>
      <c r="M12" s="11"/>
      <c r="N12" s="11"/>
      <c r="O12" s="12">
        <f t="shared" si="0"/>
        <v>814.19999999999993</v>
      </c>
    </row>
    <row r="13" spans="1:15" ht="30" customHeight="1" x14ac:dyDescent="0.3">
      <c r="A13" s="1"/>
      <c r="B13" s="8" t="s">
        <v>31</v>
      </c>
      <c r="C13" s="11">
        <v>200</v>
      </c>
      <c r="D13" s="11">
        <v>210</v>
      </c>
      <c r="E13" s="11">
        <v>220.5</v>
      </c>
      <c r="F13" s="11">
        <v>231.53</v>
      </c>
      <c r="G13" s="11">
        <v>243.1</v>
      </c>
      <c r="H13" s="11">
        <v>255.26</v>
      </c>
      <c r="I13" s="11">
        <v>268.02</v>
      </c>
      <c r="J13" s="11"/>
      <c r="K13" s="11"/>
      <c r="L13" s="11"/>
      <c r="M13" s="11"/>
      <c r="N13" s="11"/>
      <c r="O13" s="12">
        <f t="shared" si="0"/>
        <v>1628.4099999999999</v>
      </c>
    </row>
    <row r="14" spans="1:15" ht="30" customHeight="1" x14ac:dyDescent="0.3">
      <c r="A14" s="1"/>
      <c r="B14" s="8" t="s">
        <v>32</v>
      </c>
      <c r="C14" s="11">
        <v>0</v>
      </c>
      <c r="D14" s="11">
        <v>0</v>
      </c>
      <c r="E14" s="11">
        <v>0</v>
      </c>
      <c r="F14" s="11">
        <v>0</v>
      </c>
      <c r="G14" s="11">
        <v>0</v>
      </c>
      <c r="H14" s="11">
        <v>0</v>
      </c>
      <c r="I14" s="11">
        <v>0</v>
      </c>
      <c r="J14" s="11"/>
      <c r="K14" s="11"/>
      <c r="L14" s="11"/>
      <c r="M14" s="11"/>
      <c r="N14" s="11"/>
      <c r="O14" s="12">
        <f t="shared" si="0"/>
        <v>0</v>
      </c>
    </row>
    <row r="15" spans="1:15" ht="30" customHeight="1" x14ac:dyDescent="0.3">
      <c r="A15" s="1"/>
      <c r="B15" s="8" t="s">
        <v>33</v>
      </c>
      <c r="C15" s="11">
        <v>0</v>
      </c>
      <c r="D15" s="11">
        <v>0</v>
      </c>
      <c r="E15" s="11">
        <v>0</v>
      </c>
      <c r="F15" s="11">
        <v>0</v>
      </c>
      <c r="G15" s="11">
        <v>0</v>
      </c>
      <c r="H15" s="11">
        <v>0</v>
      </c>
      <c r="I15" s="11">
        <v>0</v>
      </c>
      <c r="J15" s="11"/>
      <c r="K15" s="11"/>
      <c r="L15" s="11"/>
      <c r="M15" s="11"/>
      <c r="N15" s="11"/>
      <c r="O15" s="12">
        <f t="shared" si="0"/>
        <v>0</v>
      </c>
    </row>
    <row r="16" spans="1:15" ht="30" customHeight="1" x14ac:dyDescent="0.3">
      <c r="A16" s="1"/>
      <c r="B16" s="8" t="s">
        <v>34</v>
      </c>
      <c r="C16" s="11">
        <v>0</v>
      </c>
      <c r="D16" s="11">
        <v>0</v>
      </c>
      <c r="E16" s="11">
        <v>0</v>
      </c>
      <c r="F16" s="11">
        <v>0</v>
      </c>
      <c r="G16" s="11">
        <v>0</v>
      </c>
      <c r="H16" s="11">
        <v>0</v>
      </c>
      <c r="I16" s="11">
        <v>0</v>
      </c>
      <c r="J16" s="11"/>
      <c r="K16" s="11"/>
      <c r="L16" s="11"/>
      <c r="M16" s="11"/>
      <c r="N16" s="11"/>
      <c r="O16" s="12">
        <f t="shared" si="0"/>
        <v>0</v>
      </c>
    </row>
    <row r="17" spans="1:15" ht="30" customHeight="1" x14ac:dyDescent="0.3">
      <c r="A17" s="1"/>
      <c r="B17" s="8" t="s">
        <v>35</v>
      </c>
      <c r="C17" s="30">
        <f t="shared" ref="C17:N17" si="1">IF(SUM(C4:C16)=0,"",SUM(C4:C16))</f>
        <v>10841</v>
      </c>
      <c r="D17" s="30">
        <f t="shared" si="1"/>
        <v>11367.25</v>
      </c>
      <c r="E17" s="30">
        <f t="shared" si="1"/>
        <v>11919.82</v>
      </c>
      <c r="F17" s="30">
        <f t="shared" si="1"/>
        <v>12500.010000000002</v>
      </c>
      <c r="G17" s="30">
        <f t="shared" si="1"/>
        <v>13109.21</v>
      </c>
      <c r="H17" s="30">
        <f t="shared" si="1"/>
        <v>13748.859999999999</v>
      </c>
      <c r="I17" s="30">
        <f t="shared" si="1"/>
        <v>14420.509999999998</v>
      </c>
      <c r="J17" s="30" t="str">
        <f t="shared" si="1"/>
        <v/>
      </c>
      <c r="K17" s="30" t="str">
        <f t="shared" si="1"/>
        <v/>
      </c>
      <c r="L17" s="30" t="str">
        <f t="shared" si="1"/>
        <v/>
      </c>
      <c r="M17" s="30" t="str">
        <f t="shared" si="1"/>
        <v/>
      </c>
      <c r="N17" s="30" t="str">
        <f t="shared" si="1"/>
        <v/>
      </c>
      <c r="O17" s="13">
        <f>SUBTOTAL(109,Gastos[AÑO ACTUAL])</f>
        <v>87906.66</v>
      </c>
    </row>
  </sheetData>
  <dataConsolidate/>
  <mergeCells count="3">
    <mergeCell ref="B1:B2"/>
    <mergeCell ref="C1:K1"/>
    <mergeCell ref="C2:K2"/>
  </mergeCells>
  <dataValidations count="7">
    <dataValidation allowBlank="1" showInputMessage="1" showErrorMessage="1" prompt="Escribe los gastos de funcionamiento de este mes en la columna con este encabezado" sqref="C3:N3" xr:uid="{00000000-0002-0000-0200-000000000000}"/>
    <dataValidation allowBlank="1" showInputMessage="1" showErrorMessage="1" prompt="El importe del año hasta la fecha se calcula automáticamente en la columna con este encabezado. El gasto total de funcionamiento ahora está en una fila al final de la tabla" sqref="O3" xr:uid="{00000000-0002-0000-0200-000001000000}"/>
    <dataValidation allowBlank="1" showInputMessage="1" showErrorMessage="1" prompt="Escribe o personaliza los elementos de gastos de funcionamiento de la columna con este encabezado" sqref="B3" xr:uid="{00000000-0002-0000-0200-000002000000}"/>
    <dataValidation allowBlank="1" showInputMessage="1" prompt="El título de esta hoja de cálculo se muestra en esta celda. El nombre de la compañía se actualiza automáticamente en la celda de abajo" sqref="C1:K1" xr:uid="{00000000-0002-0000-0200-000003000000}"/>
    <dataValidation allowBlank="1" showInputMessage="1" showErrorMessage="1" prompt="Escribe los gastos de funcionamiento en la tabla de gastos en esta hoja de cálculo. El total se calcula automáticamente" sqref="A1" xr:uid="{00000000-0002-0000-0200-000004000000}"/>
    <dataValidation allowBlank="1" showInputMessage="1" showErrorMessage="1" prompt="El año se actualizará automáticamente en esta celda y el nombre de compañía en la celda C2" sqref="B1:B2" xr:uid="{00000000-0002-0000-0200-000005000000}"/>
    <dataValidation allowBlank="1" showInputMessage="1" showErrorMessage="1" prompt="El nombre de la compañía se actualiza automáticamente en esta celda. Escribe los detalles de gastos en la tabla de abajo" sqref="C2:K2" xr:uid="{00000000-0002-0000-0200-000006000000}"/>
  </dataValidations>
  <printOptions horizontalCentered="1"/>
  <pageMargins left="0.25" right="0.25" top="0.75" bottom="0.75" header="0.3" footer="0.3"/>
  <pageSetup paperSize="9" scale="76" fitToHeight="0" orientation="landscape" r:id="rId1"/>
  <headerFooter differentFirst="1">
    <oddFooter>&amp;C&amp;K03+000Page &amp;P of &amp;N</oddFooter>
  </headerFooter>
  <ignoredErrors>
    <ignoredError sqref="O4:O1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Pérdidas y ganancias</vt:lpstr>
      <vt:lpstr>Ingresos</vt:lpstr>
      <vt:lpstr>Gastos de funcionamiento</vt:lpstr>
      <vt:lpstr>IngresosNetos</vt:lpstr>
      <vt:lpstr>'Gastos de funcionamiento'!Títulos_a_imprimir</vt:lpstr>
      <vt:lpstr>Ingresos!Títulos_a_imprimir</vt:lpstr>
      <vt:lpstr>'Pérdidas y ganancias'!Títulos_a_imprimir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2018-02-27T04:33:55Z</dcterms:created>
  <dcterms:modified xsi:type="dcterms:W3CDTF">2018-04-25T08:52:21Z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2018-02-27T04:33:58.1250501Z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