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0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61020_Accessibility_Templates_Batch3\04_From_Amanda_processing\da-DK\Templates\"/>
    </mc:Choice>
  </mc:AlternateContent>
  <bookViews>
    <workbookView xWindow="0" yWindow="0" windowWidth="15300" windowHeight="7560" tabRatio="784" activeTab="1"/>
  </bookViews>
  <sheets>
    <sheet name="tips" sheetId="16" r:id="rId1"/>
    <sheet name="oversigt" sheetId="2" r:id="rId2"/>
    <sheet name="jan" sheetId="3" r:id="rId3"/>
    <sheet name="feb" sheetId="4" r:id="rId4"/>
    <sheet name="mar" sheetId="5" r:id="rId5"/>
    <sheet name="apr" sheetId="6" r:id="rId6"/>
    <sheet name="maj" sheetId="7" r:id="rId7"/>
    <sheet name="jun" sheetId="8" r:id="rId8"/>
    <sheet name="jul" sheetId="9" r:id="rId9"/>
    <sheet name="aug" sheetId="10" r:id="rId10"/>
    <sheet name="sep" sheetId="11" r:id="rId11"/>
    <sheet name="okt" sheetId="12" r:id="rId12"/>
    <sheet name="nov" sheetId="13" r:id="rId13"/>
    <sheet name="dec" sheetId="14" r:id="rId14"/>
  </sheets>
  <definedNames>
    <definedName name="KolonneTitel10">UdgAug[[#Headers],[Dato]]</definedName>
    <definedName name="KolonneTitel11">UdgSep[[#Headers],[Dato]]</definedName>
    <definedName name="KolonneTitel12">UdgOkt[[#Headers],[Dato]]</definedName>
    <definedName name="KolonneTitel13">UdgNov[[#Headers],[Dato]]</definedName>
    <definedName name="KolonneTitel14">UdgDec[[#Headers],[Dato]]</definedName>
    <definedName name="KolonneTitel2">UdgiftsOversigt[[#Headers],[Udgifter]]</definedName>
    <definedName name="KolonneTitel3">UdgJan[[#Headers],[Dato]]</definedName>
    <definedName name="KolonneTitel4">UdgFeb[[#Headers],[Dato]]</definedName>
    <definedName name="KolonneTitel5">UdgMar[[#Headers],[Dato]]</definedName>
    <definedName name="KolonneTitel6">UdgApr[[#Headers],[Dato]]</definedName>
    <definedName name="KolonneTitel7">UdgMaj[[#Headers],[Dato]]</definedName>
    <definedName name="KolonneTitel8">UdgJun[[#Headers],[Dato]]</definedName>
    <definedName name="KolonneTitel9">UdgJul[[#Headers],[Dato]]</definedName>
    <definedName name="UdgiftsKategorier">UdgiftsOversigt[Udgifter]</definedName>
    <definedName name="_xlnm.Print_Titles" localSheetId="5">apr!$2:$2</definedName>
    <definedName name="_xlnm.Print_Titles" localSheetId="9">aug!$2:$2</definedName>
    <definedName name="_xlnm.Print_Titles" localSheetId="13">dec!$2:$2</definedName>
    <definedName name="_xlnm.Print_Titles" localSheetId="3">feb!$2:$2</definedName>
    <definedName name="_xlnm.Print_Titles" localSheetId="2">jan!$2:$2</definedName>
    <definedName name="_xlnm.Print_Titles" localSheetId="8">jul!$2:$2</definedName>
    <definedName name="_xlnm.Print_Titles" localSheetId="7">jun!$2:$2</definedName>
    <definedName name="_xlnm.Print_Titles" localSheetId="6">maj!$2:$2</definedName>
    <definedName name="_xlnm.Print_Titles" localSheetId="4">mar!$2:$2</definedName>
    <definedName name="_xlnm.Print_Titles" localSheetId="12">nov!$2:$2</definedName>
    <definedName name="_xlnm.Print_Titles" localSheetId="11">okt!$2:$2</definedName>
    <definedName name="_xlnm.Print_Titles" localSheetId="1">oversigt!$4:$4</definedName>
    <definedName name="_xlnm.Print_Titles" localSheetId="10">sep!$2:$2</definedName>
  </definedNames>
  <calcPr calcId="162913"/>
</workbook>
</file>

<file path=xl/calcChain.xml><?xml version="1.0" encoding="utf-8"?>
<calcChain xmlns="http://schemas.openxmlformats.org/spreadsheetml/2006/main">
  <c r="A18" i="16" l="1"/>
  <c r="A17" i="16"/>
  <c r="A16" i="16"/>
  <c r="A15" i="16"/>
  <c r="A14" i="16"/>
  <c r="A10" i="16"/>
  <c r="A9" i="16"/>
  <c r="A8" i="16"/>
  <c r="A7" i="16"/>
  <c r="B6" i="2" l="1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N7" i="2" l="1"/>
  <c r="N9" i="2"/>
  <c r="N6" i="2"/>
  <c r="N8" i="2"/>
  <c r="M5" i="2"/>
  <c r="L5" i="2"/>
  <c r="K5" i="2"/>
  <c r="J5" i="2"/>
  <c r="I5" i="2"/>
  <c r="H5" i="2"/>
  <c r="G5" i="2"/>
  <c r="F5" i="2"/>
  <c r="E5" i="2"/>
  <c r="D5" i="2"/>
  <c r="C5" i="2"/>
  <c r="B5" i="2"/>
  <c r="C9" i="14"/>
  <c r="C9" i="13"/>
  <c r="C9" i="12"/>
  <c r="C9" i="11"/>
  <c r="C9" i="10"/>
  <c r="C9" i="9"/>
  <c r="C9" i="8"/>
  <c r="C9" i="7"/>
  <c r="A4" i="7"/>
  <c r="A3" i="7"/>
  <c r="C9" i="6"/>
  <c r="C9" i="3"/>
  <c r="C9" i="5"/>
  <c r="C9" i="4"/>
  <c r="A4" i="4"/>
  <c r="A3" i="4"/>
  <c r="A4" i="3"/>
  <c r="A3" i="3"/>
  <c r="C10" i="2" l="1"/>
  <c r="G10" i="2"/>
  <c r="K10" i="2"/>
  <c r="E10" i="2"/>
  <c r="I10" i="2"/>
  <c r="M10" i="2"/>
  <c r="F10" i="2"/>
  <c r="J10" i="2"/>
  <c r="D10" i="2"/>
  <c r="H10" i="2"/>
  <c r="L10" i="2"/>
  <c r="B10" i="2"/>
  <c r="N5" i="2"/>
  <c r="N10" i="2" l="1"/>
  <c r="A4" i="14"/>
  <c r="A3" i="14"/>
  <c r="A4" i="13"/>
  <c r="A3" i="13"/>
  <c r="A4" i="12"/>
  <c r="A3" i="12"/>
  <c r="A4" i="11"/>
  <c r="A3" i="11"/>
  <c r="A4" i="10"/>
  <c r="A3" i="10"/>
  <c r="A4" i="9"/>
  <c r="A3" i="9"/>
  <c r="A4" i="8"/>
  <c r="A3" i="8"/>
  <c r="A4" i="6"/>
  <c r="A3" i="6"/>
  <c r="A4" i="5"/>
  <c r="A3" i="5"/>
</calcChain>
</file>

<file path=xl/sharedStrings.xml><?xml version="1.0" encoding="utf-8"?>
<sst xmlns="http://schemas.openxmlformats.org/spreadsheetml/2006/main" count="260" uniqueCount="52">
  <si>
    <t>TIPS TIL SKABELON</t>
  </si>
  <si>
    <t>Er der en nem måde at skifte mellem Oversigtsarket over udgiftstendenser og de månedlige udgiftsdetaljer?</t>
  </si>
  <si>
    <r>
      <t xml:space="preserve">Du kan hurtigt navigere til en bestemt måneds udgifter. Du skal klikke på det tilknyttede navigationslink placeret over diagrammet, f.eks </t>
    </r>
    <r>
      <rPr>
        <b/>
        <sz val="11"/>
        <color theme="1"/>
        <rFont val="Calibri"/>
        <family val="2"/>
        <scheme val="minor"/>
      </rPr>
      <t>Jan</t>
    </r>
    <r>
      <rPr>
        <sz val="11"/>
        <color theme="1"/>
        <rFont val="Calibri"/>
        <family val="2"/>
        <scheme val="minor"/>
      </rPr>
      <t xml:space="preserve"> navigationslink i </t>
    </r>
    <r>
      <rPr>
        <b/>
        <sz val="11"/>
        <color theme="1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 xml:space="preserve">. Klik på </t>
    </r>
    <r>
      <rPr>
        <b/>
        <sz val="11"/>
        <color theme="1"/>
        <rFont val="Calibri"/>
        <family val="2"/>
        <scheme val="minor"/>
      </rPr>
      <t>Oversigts-</t>
    </r>
    <r>
      <rPr>
        <sz val="11"/>
        <color theme="1"/>
        <rFont val="Calibri"/>
        <family val="2"/>
        <scheme val="minor"/>
      </rPr>
      <t xml:space="preserve"> navigationslink i </t>
    </r>
    <r>
      <rPr>
        <b/>
        <sz val="11"/>
        <color theme="1"/>
        <rFont val="Calibri"/>
        <family val="2"/>
        <scheme val="minor"/>
      </rPr>
      <t>D1</t>
    </r>
    <r>
      <rPr>
        <sz val="11"/>
        <color theme="1"/>
        <rFont val="Calibri"/>
        <family val="2"/>
        <scheme val="minor"/>
      </rPr>
      <t xml:space="preserve"> for at vende tilbage til regnearket over udgiftstendenser. </t>
    </r>
  </si>
  <si>
    <r>
      <t xml:space="preserve">Vælg </t>
    </r>
    <r>
      <rPr>
        <b/>
        <sz val="11"/>
        <color theme="1"/>
        <rFont val="Calibri"/>
        <family val="2"/>
        <scheme val="minor"/>
      </rPr>
      <t>N2</t>
    </r>
    <r>
      <rPr>
        <sz val="11"/>
        <color theme="1"/>
        <rFont val="Calibri"/>
        <family val="2"/>
        <scheme val="minor"/>
      </rPr>
      <t xml:space="preserve"> for at vende tilbage til tipsregnearket i oversigtsregnearket. I regnearket over alle måneder, skal du vælge </t>
    </r>
    <r>
      <rPr>
        <b/>
        <sz val="11"/>
        <color theme="1"/>
        <rFont val="Calibri"/>
        <family val="2"/>
        <scheme val="minor"/>
      </rPr>
      <t>E1</t>
    </r>
    <r>
      <rPr>
        <sz val="11"/>
        <color theme="1"/>
        <rFont val="Calibri"/>
        <family val="2"/>
        <scheme val="minor"/>
      </rPr>
      <t>.</t>
    </r>
  </si>
  <si>
    <t>Hvordan tilføjer jeg en ny udgiftstype i oversigten over omkostninger eller en ny månedlig udgift?</t>
  </si>
  <si>
    <t>Udgiftsoversigten under diagrammet og udgiftsdetaljerne for hver måned er Excel-tabeller. Gør et af følgende for at føje nye rækker til en Excel-tabel:</t>
  </si>
  <si>
    <r>
      <t xml:space="preserve">Angiv udgift i </t>
    </r>
    <r>
      <rPr>
        <b/>
        <sz val="11"/>
        <color theme="1"/>
        <rFont val="Calibri"/>
        <family val="2"/>
        <scheme val="minor"/>
      </rPr>
      <t>oversigts-</t>
    </r>
    <r>
      <rPr>
        <sz val="11"/>
        <color theme="1"/>
        <rFont val="Calibri"/>
        <family val="2"/>
        <scheme val="minor"/>
      </rPr>
      <t xml:space="preserve"> regnearket i tabellen </t>
    </r>
    <r>
      <rPr>
        <b/>
        <sz val="11"/>
        <color theme="1"/>
        <rFont val="Calibri"/>
        <family val="2"/>
        <scheme val="minor"/>
      </rPr>
      <t>UdgiftsOversigt</t>
    </r>
    <r>
      <rPr>
        <sz val="11"/>
        <color theme="1"/>
        <rFont val="Calibri"/>
        <family val="2"/>
        <scheme val="minor"/>
      </rPr>
      <t xml:space="preserve"> i kolonnen </t>
    </r>
    <r>
      <rPr>
        <b/>
        <sz val="11"/>
        <color theme="1"/>
        <rFont val="Calibri"/>
        <family val="2"/>
        <scheme val="minor"/>
      </rPr>
      <t>Udgifter</t>
    </r>
    <r>
      <rPr>
        <sz val="11"/>
        <color theme="1"/>
        <rFont val="Calibri"/>
        <family val="2"/>
        <scheme val="minor"/>
      </rPr>
      <t xml:space="preserve"> .</t>
    </r>
  </si>
  <si>
    <t>Tilføj udgiftsbeløbet for hver udgiftstype i månedsregnearket, hvor udgiften er gældende.</t>
  </si>
  <si>
    <t xml:space="preserve">for eksempel: "Udgift 1" forekommer i månederne jan til jun samt dec. </t>
  </si>
  <si>
    <t>UDGIFTSTENDENSER</t>
  </si>
  <si>
    <t>Udgifter</t>
  </si>
  <si>
    <t>Udgift 1</t>
  </si>
  <si>
    <t>Udgift 2</t>
  </si>
  <si>
    <t>Udgift 3</t>
  </si>
  <si>
    <t>Udgift 4</t>
  </si>
  <si>
    <t>Udgift 5</t>
  </si>
  <si>
    <t>I alt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</si>
  <si>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</si>
  <si>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</si>
  <si>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</si>
  <si>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</si>
  <si>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</si>
  <si>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</si>
  <si>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</si>
  <si>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</si>
  <si>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</si>
  <si>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</si>
  <si>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</si>
  <si>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</si>
  <si>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Tips</t>
  </si>
  <si>
    <t>Tendens</t>
  </si>
  <si>
    <t>UDGIFTER I JANUAR</t>
  </si>
  <si>
    <t>Dato</t>
  </si>
  <si>
    <t>PO-nummer</t>
  </si>
  <si>
    <t>A-12345</t>
  </si>
  <si>
    <t>A-12346</t>
  </si>
  <si>
    <t>Beløb</t>
  </si>
  <si>
    <t>Oversigt</t>
  </si>
  <si>
    <t>Kategori</t>
  </si>
  <si>
    <t>Beskrivelse</t>
  </si>
  <si>
    <t>Forsyninger</t>
  </si>
  <si>
    <t>UDGIFTER I FEBRUAR</t>
  </si>
  <si>
    <t>UDGIFTER I MARTS</t>
  </si>
  <si>
    <t>UDGIFTER I APRIL</t>
  </si>
  <si>
    <t>UDGIFTER I MAJ</t>
  </si>
  <si>
    <t>UDGIFTER I JUNI</t>
  </si>
  <si>
    <t>UDGIFTER I JULI</t>
  </si>
  <si>
    <t>UDGIFTER I AUGUST</t>
  </si>
  <si>
    <t>UDGIFTER I SEPTEMBER</t>
  </si>
  <si>
    <t>UDGIFTER I OKTOBER</t>
  </si>
  <si>
    <t>UDGIFTER I NOVEMBER</t>
  </si>
  <si>
    <t>UDGIFTER I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</si>
</sst>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dd/mm/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.5"/>
      <color theme="1" tint="0.34998626667073579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10"/>
      <name val="Calibri"/>
      <family val="2"/>
      <scheme val="minor"/>
    </font>
    <font>
      <sz val="11"/>
      <color theme="11"/>
      <name val="Calibri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3" borderId="2" applyNumberFormat="0" applyProtection="0">
      <alignment horizontal="center" vertical="center"/>
    </xf>
    <xf numFmtId="0" fontId="8" fillId="0" borderId="0" applyNumberFormat="0" applyFill="0" applyProtection="0">
      <alignment horizontal="left" indent="1"/>
    </xf>
    <xf numFmtId="4" fontId="8" fillId="0" borderId="0" applyFill="0" applyProtection="0">
      <alignment horizontal="right" indent="1"/>
    </xf>
    <xf numFmtId="0" fontId="7" fillId="2" borderId="0" applyNumberFormat="0" applyBorder="0" applyProtection="0">
      <alignment vertical="center" wrapText="1"/>
    </xf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horizontal="left" wrapText="1" indent="1"/>
    </xf>
    <xf numFmtId="4" fontId="9" fillId="0" borderId="0">
      <alignment horizontal="right" indent="1"/>
    </xf>
    <xf numFmtId="164" fontId="9" fillId="0" borderId="0">
      <alignment horizontal="left" indent="1"/>
    </xf>
    <xf numFmtId="0" fontId="1" fillId="0" borderId="0">
      <alignment horizontal="left" vertical="center" wrapText="1" indent="6"/>
    </xf>
    <xf numFmtId="0" fontId="9" fillId="0" borderId="0">
      <alignment horizontal="left" vertical="center" wrapText="1" indent="3"/>
    </xf>
  </cellStyleXfs>
  <cellXfs count="29">
    <xf numFmtId="0" fontId="0" fillId="0" borderId="0" xfId="0"/>
    <xf numFmtId="0" fontId="3" fillId="0" borderId="0" xfId="1"/>
    <xf numFmtId="0" fontId="9" fillId="0" borderId="0" xfId="8">
      <alignment horizontal="left" wrapText="1" indent="1"/>
    </xf>
    <xf numFmtId="0" fontId="8" fillId="0" borderId="0" xfId="3" applyFill="1">
      <alignment horizontal="left" indent="1"/>
    </xf>
    <xf numFmtId="0" fontId="3" fillId="0" borderId="0" xfId="1"/>
    <xf numFmtId="0" fontId="0" fillId="0" borderId="0" xfId="0" applyFont="1" applyFill="1" applyBorder="1" applyAlignment="1">
      <alignment horizontal="left" indent="1"/>
    </xf>
    <xf numFmtId="0" fontId="1" fillId="0" borderId="0" xfId="11">
      <alignment horizontal="left" vertical="center" wrapText="1" indent="6"/>
    </xf>
    <xf numFmtId="0" fontId="7" fillId="2" borderId="0" xfId="5">
      <alignment vertical="center" wrapText="1"/>
    </xf>
    <xf numFmtId="0" fontId="0" fillId="0" borderId="0" xfId="12" applyFont="1">
      <alignment horizontal="left" vertical="center" wrapText="1" indent="3"/>
    </xf>
    <xf numFmtId="0" fontId="8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right" indent="1"/>
    </xf>
    <xf numFmtId="0" fontId="9" fillId="0" borderId="0" xfId="12" applyFont="1">
      <alignment horizontal="left" vertical="center" wrapText="1" indent="3"/>
    </xf>
    <xf numFmtId="0" fontId="9" fillId="0" borderId="0" xfId="0" applyFont="1"/>
    <xf numFmtId="0" fontId="9" fillId="0" borderId="0" xfId="11" applyFont="1" applyAlignment="1">
      <alignment horizontal="left" vertical="center" wrapText="1" indent="6"/>
    </xf>
    <xf numFmtId="0" fontId="9" fillId="0" borderId="0" xfId="11" applyFont="1">
      <alignment horizontal="left" vertical="center" wrapText="1" indent="6"/>
    </xf>
    <xf numFmtId="0" fontId="8" fillId="0" borderId="0" xfId="3">
      <alignment horizontal="left" indent="1"/>
    </xf>
    <xf numFmtId="0" fontId="5" fillId="3" borderId="2" xfId="6" applyBorder="1" applyAlignment="1">
      <alignment horizontal="center" vertical="center"/>
    </xf>
    <xf numFmtId="0" fontId="0" fillId="0" borderId="0" xfId="11" applyFont="1">
      <alignment horizontal="left" vertical="center" wrapText="1" indent="6"/>
    </xf>
    <xf numFmtId="165" fontId="9" fillId="0" borderId="0" xfId="10" applyNumberFormat="1">
      <alignment horizontal="left" indent="1"/>
    </xf>
    <xf numFmtId="0" fontId="9" fillId="0" borderId="0" xfId="0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indent="1"/>
    </xf>
    <xf numFmtId="4" fontId="9" fillId="0" borderId="0" xfId="9" applyNumberFormat="1">
      <alignment horizontal="right" indent="1"/>
    </xf>
    <xf numFmtId="0" fontId="9" fillId="0" borderId="0" xfId="0" applyFont="1" applyFill="1" applyBorder="1"/>
    <xf numFmtId="0" fontId="9" fillId="0" borderId="0" xfId="12">
      <alignment horizontal="left" vertical="center" wrapText="1" indent="3"/>
    </xf>
    <xf numFmtId="4" fontId="0" fillId="0" borderId="0" xfId="0" applyNumberFormat="1" applyAlignment="1">
      <alignment horizontal="right" indent="1"/>
    </xf>
    <xf numFmtId="0" fontId="0" fillId="0" borderId="0" xfId="0" applyNumberFormat="1" applyFont="1" applyFill="1" applyBorder="1" applyAlignment="1">
      <alignment horizontal="left" indent="1"/>
    </xf>
    <xf numFmtId="0" fontId="3" fillId="0" borderId="0" xfId="1"/>
    <xf numFmtId="0" fontId="3" fillId="0" borderId="1" xfId="1" applyBorder="1"/>
  </cellXfs>
  <cellStyles count="13">
    <cellStyle name="Besøgt link" xfId="7" builtinId="9" customBuiltin="1"/>
    <cellStyle name="Indrykket tekst til tips" xfId="11"/>
    <cellStyle name="Link" xfId="6" builtinId="8" customBuiltin="1"/>
    <cellStyle name="Normal" xfId="0" builtinId="0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abeldato" xfId="10"/>
    <cellStyle name="Tabeldetaljer" xfId="8"/>
    <cellStyle name="Tabelnumre" xfId="9"/>
    <cellStyle name="Tekst til tips" xfId="12"/>
    <cellStyle name="Titel" xfId="1" builtinId="15" customBuiltin="1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dd/mm/yy;@"/>
    </dxf>
    <dxf>
      <numFmt numFmtId="4" formatCode="#,##0.00"/>
      <alignment horizontal="right" vertical="bottom" textRotation="0" wrapText="0" indent="1" justifyLastLine="0" shrinkToFit="0" readingOrder="0"/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numFmt numFmtId="165" formatCode="dd/mm/yy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/>
      </font>
      <border diagonalUp="0" diagonalDown="0">
        <left/>
        <right/>
        <top style="thin">
          <color theme="0" tint="-0.14996795556505021"/>
        </top>
        <bottom style="thin">
          <color theme="1" tint="0.499984740745262"/>
        </bottom>
        <vertical style="thin">
          <color theme="0" tint="-0.14996795556505021"/>
        </vertical>
        <horizontal/>
      </border>
    </dxf>
    <dxf>
      <font>
        <b/>
        <i val="0"/>
        <color theme="1"/>
      </font>
      <border diagonalUp="0" diagonalDown="0">
        <left/>
        <right/>
        <top style="thin">
          <color theme="1" tint="0.499984740745262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/>
        <right/>
        <top/>
        <bottom/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Summary Table" defaultPivotStyle="PivotStyleLight16">
    <tableStyle name="Summary Table" pivot="0" count="6">
      <tableStyleElement type="wholeTable" dxfId="109"/>
      <tableStyleElement type="headerRow" dxfId="108"/>
      <tableStyleElement type="totalRow" dxfId="107"/>
      <tableStyleElement type="firstColumn" dxfId="106"/>
      <tableStyleElement type="lastColumn" dxfId="105"/>
      <tableStyleElement type="firstColumnStripe" dxfId="10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46286529685804E-2"/>
          <c:y val="3.7210342265680076E-2"/>
          <c:w val="0.78649224115488003"/>
          <c:h val="0.93081834948977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oversigt!$A$5</c:f>
              <c:strCache>
                <c:ptCount val="1"/>
                <c:pt idx="0">
                  <c:v>Udgift 1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oversigt!$B$4:$O$4</c15:sqref>
                  </c15:fullRef>
                </c:ext>
              </c:extLst>
              <c:f>oversigt!$B$4:$M$4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oversigt!$B$5:$O$5</c15:sqref>
                  </c15:fullRef>
                </c:ext>
              </c:extLst>
              <c:f>oversigt!$B$5:$M$5</c:f>
              <c:numCache>
                <c:formatCode>#,##0.00</c:formatCode>
                <c:ptCount val="12"/>
                <c:pt idx="0">
                  <c:v>33</c:v>
                </c:pt>
                <c:pt idx="1">
                  <c:v>375</c:v>
                </c:pt>
                <c:pt idx="2">
                  <c:v>33</c:v>
                </c:pt>
                <c:pt idx="3">
                  <c:v>45</c:v>
                </c:pt>
                <c:pt idx="4">
                  <c:v>375</c:v>
                </c:pt>
                <c:pt idx="5">
                  <c:v>201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0-4528-AE8C-51B058EA99EB}"/>
            </c:ext>
          </c:extLst>
        </c:ser>
        <c:ser>
          <c:idx val="1"/>
          <c:order val="1"/>
          <c:tx>
            <c:strRef>
              <c:f>oversigt!$A$6</c:f>
              <c:strCache>
                <c:ptCount val="1"/>
                <c:pt idx="0">
                  <c:v>Udgift 2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oversigt!$B$4:$O$4</c15:sqref>
                  </c15:fullRef>
                </c:ext>
              </c:extLst>
              <c:f>oversigt!$B$4:$M$4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oversigt!$B$6:$O$6</c15:sqref>
                  </c15:fullRef>
                </c:ext>
              </c:extLst>
              <c:f>oversigt!$B$6:$M$6</c:f>
              <c:numCache>
                <c:formatCode>#,##0.00</c:formatCode>
                <c:ptCount val="12"/>
                <c:pt idx="0">
                  <c:v>238</c:v>
                </c:pt>
                <c:pt idx="1">
                  <c:v>238</c:v>
                </c:pt>
                <c:pt idx="2">
                  <c:v>238</c:v>
                </c:pt>
                <c:pt idx="3">
                  <c:v>123</c:v>
                </c:pt>
                <c:pt idx="4">
                  <c:v>111</c:v>
                </c:pt>
                <c:pt idx="5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0-4528-AE8C-51B058EA99EB}"/>
            </c:ext>
          </c:extLst>
        </c:ser>
        <c:ser>
          <c:idx val="2"/>
          <c:order val="2"/>
          <c:tx>
            <c:strRef>
              <c:f>oversigt!$A$7</c:f>
              <c:strCache>
                <c:ptCount val="1"/>
                <c:pt idx="0">
                  <c:v>Udgift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oversigt!$B$4:$O$4</c15:sqref>
                  </c15:fullRef>
                </c:ext>
              </c:extLst>
              <c:f>oversigt!$B$4:$M$4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oversigt!$B$7:$O$7</c15:sqref>
                  </c15:fullRef>
                </c:ext>
              </c:extLst>
              <c:f>oversigt!$B$7:$M$7</c:f>
              <c:numCache>
                <c:formatCode>#,##0.00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125</c:v>
                </c:pt>
                <c:pt idx="4">
                  <c:v>333</c:v>
                </c:pt>
                <c:pt idx="5">
                  <c:v>122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0-4528-AE8C-51B058EA99EB}"/>
            </c:ext>
          </c:extLst>
        </c:ser>
        <c:ser>
          <c:idx val="3"/>
          <c:order val="3"/>
          <c:tx>
            <c:strRef>
              <c:f>oversigt!$A$8</c:f>
              <c:strCache>
                <c:ptCount val="1"/>
                <c:pt idx="0">
                  <c:v>Udgift 4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oversigt!$B$4:$O$4</c15:sqref>
                  </c15:fullRef>
                </c:ext>
              </c:extLst>
              <c:f>oversigt!$B$4:$M$4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oversigt!$B$8:$O$8</c15:sqref>
                  </c15:fullRef>
                </c:ext>
              </c:extLst>
              <c:f>oversigt!$B$8:$M$8</c:f>
              <c:numCache>
                <c:formatCode>#,##0.00</c:formatCode>
                <c:ptCount val="12"/>
                <c:pt idx="0">
                  <c:v>426</c:v>
                </c:pt>
                <c:pt idx="1">
                  <c:v>84</c:v>
                </c:pt>
                <c:pt idx="2">
                  <c:v>84</c:v>
                </c:pt>
                <c:pt idx="3">
                  <c:v>426</c:v>
                </c:pt>
                <c:pt idx="4">
                  <c:v>125</c:v>
                </c:pt>
                <c:pt idx="5">
                  <c:v>187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0-4528-AE8C-51B058EA99EB}"/>
            </c:ext>
          </c:extLst>
        </c:ser>
        <c:ser>
          <c:idx val="4"/>
          <c:order val="4"/>
          <c:tx>
            <c:strRef>
              <c:f>oversigt!$A$9</c:f>
              <c:strCache>
                <c:ptCount val="1"/>
                <c:pt idx="0">
                  <c:v>Udgift 5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oversigt!$B$4:$O$4</c15:sqref>
                  </c15:fullRef>
                </c:ext>
              </c:extLst>
              <c:f>oversigt!$B$4:$M$4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oversigt!$B$9:$O$9</c15:sqref>
                  </c15:fullRef>
                </c:ext>
              </c:extLst>
              <c:f>oversigt!$B$9:$M$9</c:f>
              <c:numCache>
                <c:formatCode>#,##0.00</c:formatCode>
                <c:ptCount val="12"/>
                <c:pt idx="0">
                  <c:v>54</c:v>
                </c:pt>
                <c:pt idx="1">
                  <c:v>54</c:v>
                </c:pt>
                <c:pt idx="2">
                  <c:v>109</c:v>
                </c:pt>
                <c:pt idx="3">
                  <c:v>98</c:v>
                </c:pt>
                <c:pt idx="4">
                  <c:v>33</c:v>
                </c:pt>
                <c:pt idx="5">
                  <c:v>441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0-4528-AE8C-51B058EA9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93864"/>
        <c:axId val="243593472"/>
      </c:barChart>
      <c:catAx>
        <c:axId val="24359386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243593472"/>
        <c:crosses val="autoZero"/>
        <c:auto val="1"/>
        <c:lblAlgn val="ctr"/>
        <c:lblOffset val="100"/>
        <c:noMultiLvlLbl val="0"/>
      </c:catAx>
      <c:valAx>
        <c:axId val="243593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30000"/>
                </a:schemeClr>
              </a:solidFill>
            </a:ln>
          </c:spPr>
        </c:majorGridlines>
        <c:numFmt formatCode="#,##0;;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da-DK"/>
          </a:p>
        </c:txPr>
        <c:crossAx val="243593864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86571588106102315"/>
          <c:y val="5.6239046947426458E-2"/>
          <c:w val="5.738693959597424E-2"/>
          <c:h val="0.44461505590139128"/>
        </c:manualLayout>
      </c:layout>
      <c:overlay val="0"/>
      <c:txPr>
        <a:bodyPr/>
        <a:lstStyle/>
        <a:p>
          <a:pPr>
            <a:defRPr sz="1100" kern="0" spc="-10" baseline="0">
              <a:solidFill>
                <a:schemeClr val="tx1"/>
              </a:solidFill>
              <a:latin typeface="+mj-lt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69850</xdr:rowOff>
    </xdr:from>
    <xdr:to>
      <xdr:col>14</xdr:col>
      <xdr:colOff>996950</xdr:colOff>
      <xdr:row>2</xdr:row>
      <xdr:rowOff>2779711</xdr:rowOff>
    </xdr:to>
    <xdr:graphicFrame macro="">
      <xdr:nvGraphicFramePr>
        <xdr:cNvPr id="2" name="Udgiftstendenser" descr="Søjlediagram, der viser månedlige udgifter efter kategori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4" name="UdgiftsOversigt" displayName="UdgiftsOversigt" ref="A4:O10" totalsRowCount="1">
  <autoFilter ref="A4:O9"/>
  <tableColumns count="15">
    <tableColumn id="1" name="Udgifter" totalsRowLabel="I alt" totalsRowDxfId="103"/>
    <tableColumn id="2" name="Jan" totalsRowFunction="sum" dataDxfId="102" totalsRowDxfId="101">
      <calculatedColumnFormula>SUMIFS(UdgJan[Beløb],UdgJan[Kategori],UdgiftsOversigt[[#This Row],[Udgifter]])</calculatedColumnFormula>
    </tableColumn>
    <tableColumn id="3" name="Feb" totalsRowFunction="sum" dataDxfId="100" totalsRowDxfId="99" dataCellStyle="Tabelnumre">
      <calculatedColumnFormula>SUMIFS(UdgFeb[Beløb],UdgFeb[Kategori],UdgiftsOversigt[[#This Row],[Udgifter]])</calculatedColumnFormula>
    </tableColumn>
    <tableColumn id="4" name="Mar" totalsRowFunction="sum" dataDxfId="98" totalsRowDxfId="97" dataCellStyle="Tabelnumre">
      <calculatedColumnFormula>SUMIFS(UdgMar[Beløb],UdgMar[Kategori],UdgiftsOversigt[[#This Row],[Udgifter]])</calculatedColumnFormula>
    </tableColumn>
    <tableColumn id="5" name="Apr" totalsRowFunction="sum" dataDxfId="96" totalsRowDxfId="95" dataCellStyle="Tabelnumre">
      <calculatedColumnFormula>SUMIFS(UdgApr[Beløb],UdgApr[Kategori],UdgiftsOversigt[[#This Row],[Udgifter]])</calculatedColumnFormula>
    </tableColumn>
    <tableColumn id="6" name="Maj" totalsRowFunction="sum" dataDxfId="94" totalsRowDxfId="93">
      <calculatedColumnFormula>SUMIFS(UdgMaj[Beløb],UdgMaj[Kategori],UdgiftsOversigt[[#This Row],[Udgifter]])</calculatedColumnFormula>
    </tableColumn>
    <tableColumn id="7" name="Jun" totalsRowFunction="sum" dataDxfId="92" totalsRowDxfId="91">
      <calculatedColumnFormula>SUMIFS(UdgJun[Beløb],UdgJun[Kategori],UdgiftsOversigt[[#This Row],[Udgifter]])</calculatedColumnFormula>
    </tableColumn>
    <tableColumn id="8" name="Jul" totalsRowFunction="sum" dataDxfId="90" totalsRowDxfId="89">
      <calculatedColumnFormula>SUMIFS(UdgJul[Beløb],UdgJun[Kategori],UdgiftsOversigt[[#This Row],[Udgifter]])</calculatedColumnFormula>
    </tableColumn>
    <tableColumn id="9" name="Aug" totalsRowFunction="sum" dataDxfId="88" totalsRowDxfId="87">
      <calculatedColumnFormula>SUMIFS(UdgAug[Beløb],UdgAug[Kategori],UdgiftsOversigt[[#This Row],[Udgifter]])</calculatedColumnFormula>
    </tableColumn>
    <tableColumn id="10" name="Sep" totalsRowFunction="sum" dataDxfId="86" totalsRowDxfId="85">
      <calculatedColumnFormula>SUMIFS(UdgSep[Beløb],UdgSep[Kategori],UdgiftsOversigt[[#This Row],[Udgifter]])</calculatedColumnFormula>
    </tableColumn>
    <tableColumn id="11" name="Okt" totalsRowFunction="sum" dataDxfId="84" totalsRowDxfId="83">
      <calculatedColumnFormula>SUMIFS(UdgOkt[Beløb],UdgOkt[Kategori],UdgiftsOversigt[[#This Row],[Udgifter]])</calculatedColumnFormula>
    </tableColumn>
    <tableColumn id="12" name="Nov" totalsRowFunction="sum" dataDxfId="82" totalsRowDxfId="81">
      <calculatedColumnFormula>SUMIFS(UdgNov[Beløb],UdgNov[Kategori],UdgiftsOversigt[[#This Row],[Udgifter]])</calculatedColumnFormula>
    </tableColumn>
    <tableColumn id="13" name="Dec" totalsRowFunction="sum" dataDxfId="80" totalsRowDxfId="79">
      <calculatedColumnFormula>SUMIFS(UdgDec[Beløb],UdgDec[Kategori],UdgiftsOversigt[[#This Row],[Udgifter]])</calculatedColumnFormula>
    </tableColumn>
    <tableColumn id="14" name="I alt" totalsRowFunction="sum" dataDxfId="78" totalsRowDxfId="77">
      <calculatedColumnFormula>SUM(UdgiftsOversigt[[#This Row],[Jan]:[Dec]])</calculatedColumnFormula>
    </tableColumn>
    <tableColumn id="15" name="Tendens" dataCellStyle="Normal"/>
  </tableColumns>
  <tableStyleInfo name="Summary Table" showFirstColumn="0" showLastColumn="1" showRowStripes="0" showColumnStripes="1"/>
  <extLst>
    <ext xmlns:x14="http://schemas.microsoft.com/office/spreadsheetml/2009/9/main" uri="{504A1905-F514-4f6f-8877-14C23A59335A}">
      <x14:table altTextSummary="Tabellen viser månedlige udgifter, der summeres efter kategori for hver måned i året. Den starter med januar.  Tabellen er formateret til at være lodret med et diagram, der er placeret direkte over, så hver måned i tabellen er på linje med hver månedsgruppering på diagrammet"/>
    </ext>
  </extLst>
</table>
</file>

<file path=xl/tables/table10.xml><?xml version="1.0" encoding="utf-8"?>
<table xmlns="http://schemas.openxmlformats.org/spreadsheetml/2006/main" id="10" name="UdgSep" displayName="UdgSep" ref="A2:E9" totalsRowCount="1">
  <autoFilter ref="A2:E8"/>
  <tableColumns count="5">
    <tableColumn id="1" name="Dato" totalsRowLabel="I alt" dataDxfId="27" totalsRowDxfId="26"/>
    <tableColumn id="2" name="PO-nummer" totalsRowDxfId="25"/>
    <tableColumn id="3" name="Beløb" totalsRowFunction="sum" dataDxfId="24" totalsRowDxfId="23"/>
    <tableColumn id="4" name="Kategori" totalsRowDxfId="22"/>
    <tableColumn id="5" name="Beskrivelse" totalsRowDxfId="21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11.xml><?xml version="1.0" encoding="utf-8"?>
<table xmlns="http://schemas.openxmlformats.org/spreadsheetml/2006/main" id="11" name="UdgOkt" displayName="UdgOkt" ref="A2:E9" totalsRowCount="1">
  <autoFilter ref="A2:E8"/>
  <tableColumns count="5">
    <tableColumn id="1" name="Dato" totalsRowLabel="I alt" dataDxfId="20" totalsRowDxfId="19"/>
    <tableColumn id="2" name="PO-nummer" totalsRowDxfId="18"/>
    <tableColumn id="3" name="Beløb" totalsRowFunction="sum" dataDxfId="17" totalsRowDxfId="16"/>
    <tableColumn id="4" name="Kategori" totalsRowDxfId="15"/>
    <tableColumn id="5" name="Beskrivelse" totalsRowDxfId="14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12.xml><?xml version="1.0" encoding="utf-8"?>
<table xmlns="http://schemas.openxmlformats.org/spreadsheetml/2006/main" id="12" name="UdgNov" displayName="UdgNov" ref="A2:E9" totalsRowCount="1">
  <autoFilter ref="A2:E8"/>
  <tableColumns count="5">
    <tableColumn id="1" name="Dato" totalsRowLabel="I alt" dataDxfId="13" totalsRowDxfId="12"/>
    <tableColumn id="2" name="PO-nummer" totalsRowDxfId="11"/>
    <tableColumn id="3" name="Beløb" totalsRowFunction="sum" dataDxfId="10" totalsRowDxfId="9"/>
    <tableColumn id="4" name="Kategori" totalsRowDxfId="8"/>
    <tableColumn id="5" name="Beskrivelse" totalsRowDxfId="7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13.xml><?xml version="1.0" encoding="utf-8"?>
<table xmlns="http://schemas.openxmlformats.org/spreadsheetml/2006/main" id="13" name="UdgDec" displayName="UdgDec" ref="A2:E9" totalsRowCount="1">
  <autoFilter ref="A2:E8"/>
  <tableColumns count="5">
    <tableColumn id="1" name="Dato" totalsRowLabel="I alt" dataDxfId="6" totalsRowDxfId="5"/>
    <tableColumn id="2" name="PO-nummer" totalsRowDxfId="4"/>
    <tableColumn id="3" name="Beløb" totalsRowFunction="sum" dataDxfId="3" totalsRowDxfId="2"/>
    <tableColumn id="4" name="Kategori" totalsRowDxfId="1"/>
    <tableColumn id="5" name="Beskrivelse" totalsRowDxfId="0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2.xml><?xml version="1.0" encoding="utf-8"?>
<table xmlns="http://schemas.openxmlformats.org/spreadsheetml/2006/main" id="2" name="UdgJan" displayName="UdgJan" ref="A2:E9" totalsRowCount="1">
  <autoFilter ref="A2:E8"/>
  <tableColumns count="5">
    <tableColumn id="1" name="Dato" totalsRowLabel="I alt" dataDxfId="76" totalsRowDxfId="75"/>
    <tableColumn id="2" name="PO-nummer"/>
    <tableColumn id="3" name="Beløb" totalsRowFunction="sum" dataDxfId="74" totalsRowDxfId="73"/>
    <tableColumn id="4" name="Kategori"/>
    <tableColumn id="5" name="Beskrivelse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3.xml><?xml version="1.0" encoding="utf-8"?>
<table xmlns="http://schemas.openxmlformats.org/spreadsheetml/2006/main" id="3" name="UdgFeb" displayName="UdgFeb" ref="A2:E9" totalsRowCount="1">
  <autoFilter ref="A2:E8"/>
  <tableColumns count="5">
    <tableColumn id="1" name="Dato" totalsRowLabel="I alt" dataDxfId="72" totalsRowDxfId="71"/>
    <tableColumn id="2" name="PO-nummer" totalsRowDxfId="70"/>
    <tableColumn id="3" name="Beløb" totalsRowFunction="sum" dataDxfId="69" totalsRowDxfId="68"/>
    <tableColumn id="4" name="Kategori" totalsRowDxfId="67"/>
    <tableColumn id="5" name="Beskrivelse" totalsRowDxfId="66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4.xml><?xml version="1.0" encoding="utf-8"?>
<table xmlns="http://schemas.openxmlformats.org/spreadsheetml/2006/main" id="4" name="UdgMar" displayName="UdgMar" ref="A2:E9" totalsRowCount="1">
  <autoFilter ref="A2:E8"/>
  <tableColumns count="5">
    <tableColumn id="1" name="Dato" totalsRowLabel="I alt" dataDxfId="65" totalsRowDxfId="64"/>
    <tableColumn id="2" name="PO-nummer" totalsRowDxfId="63"/>
    <tableColumn id="3" name="Beløb" totalsRowFunction="sum" dataDxfId="62" totalsRowDxfId="61"/>
    <tableColumn id="4" name="Kategori" totalsRowDxfId="60"/>
    <tableColumn id="5" name="Beskrivelse" totalsRowDxfId="59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5.xml><?xml version="1.0" encoding="utf-8"?>
<table xmlns="http://schemas.openxmlformats.org/spreadsheetml/2006/main" id="5" name="UdgApr" displayName="UdgApr" ref="A2:E9" totalsRowCount="1">
  <autoFilter ref="A2:E8"/>
  <tableColumns count="5">
    <tableColumn id="1" name="Dato" totalsRowLabel="I alt" dataDxfId="58" totalsRowDxfId="57"/>
    <tableColumn id="2" name="PO-nummer" totalsRowDxfId="56"/>
    <tableColumn id="3" name="Beløb" totalsRowFunction="sum" dataDxfId="55" totalsRowDxfId="54"/>
    <tableColumn id="4" name="Kategori" totalsRowDxfId="53"/>
    <tableColumn id="5" name="Beskrivelse" totalsRowDxfId="52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6.xml><?xml version="1.0" encoding="utf-8"?>
<table xmlns="http://schemas.openxmlformats.org/spreadsheetml/2006/main" id="6" name="UdgMaj" displayName="UdgMaj" ref="A2:E9" totalsRowCount="1">
  <autoFilter ref="A2:E8"/>
  <tableColumns count="5">
    <tableColumn id="1" name="Dato" totalsRowLabel="I alt" dataDxfId="51" totalsRowDxfId="50"/>
    <tableColumn id="2" name="PO-nummer"/>
    <tableColumn id="3" name="Beløb" totalsRowFunction="sum" dataDxfId="49" totalsRowDxfId="48"/>
    <tableColumn id="4" name="Kategori"/>
    <tableColumn id="5" name="Beskrivelse" totalsRowDxfId="47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7.xml><?xml version="1.0" encoding="utf-8"?>
<table xmlns="http://schemas.openxmlformats.org/spreadsheetml/2006/main" id="7" name="UdgJun" displayName="UdgJun" ref="A2:E9" totalsRowCount="1">
  <autoFilter ref="A2:E8"/>
  <tableColumns count="5">
    <tableColumn id="1" name="Dato" totalsRowLabel="I alt" dataDxfId="46" totalsRowDxfId="45"/>
    <tableColumn id="2" name="PO-nummer" totalsRowDxfId="44"/>
    <tableColumn id="3" name="Beløb" totalsRowFunction="sum" dataDxfId="43" totalsRowDxfId="42"/>
    <tableColumn id="4" name="Kategori"/>
    <tableColumn id="5" name="Beskrivelse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8.xml><?xml version="1.0" encoding="utf-8"?>
<table xmlns="http://schemas.openxmlformats.org/spreadsheetml/2006/main" id="8" name="UdgJul" displayName="UdgJul" ref="A2:E9" totalsRowCount="1">
  <autoFilter ref="A2:E8"/>
  <tableColumns count="5">
    <tableColumn id="1" name="Dato" totalsRowLabel="I alt" dataDxfId="41" totalsRowDxfId="40"/>
    <tableColumn id="2" name="PO-nummer" totalsRowDxfId="39"/>
    <tableColumn id="3" name="Beløb" totalsRowFunction="sum" dataDxfId="38" totalsRowDxfId="37"/>
    <tableColumn id="4" name="Kategori" totalsRowDxfId="36"/>
    <tableColumn id="5" name="Beskrivelse" totalsRowDxfId="35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ables/table9.xml><?xml version="1.0" encoding="utf-8"?>
<table xmlns="http://schemas.openxmlformats.org/spreadsheetml/2006/main" id="9" name="UdgAug" displayName="UdgAug" ref="A2:E9" totalsRowCount="1">
  <autoFilter ref="A2:E8"/>
  <tableColumns count="5">
    <tableColumn id="1" name="Dato" totalsRowLabel="I alt" dataDxfId="34" totalsRowDxfId="33"/>
    <tableColumn id="2" name="PO-nummer" totalsRowDxfId="32"/>
    <tableColumn id="3" name="Beløb" totalsRowFunction="sum" dataDxfId="31" totalsRowDxfId="30"/>
    <tableColumn id="4" name="Kategori" totalsRowDxfId="29"/>
    <tableColumn id="5" name="Beskrivelse" totalsRowDxfId="28"/>
  </tableColumns>
  <tableStyleInfo name="Summary Table" showFirstColumn="0" showLastColumn="0" showRowStripes="0" showColumnStripes="1"/>
  <extLst>
    <ext xmlns:x14="http://schemas.microsoft.com/office/spreadsheetml/2009/9/main" uri="{504A1905-F514-4f6f-8877-14C23A59335A}">
      <x14:table altTextSummary="Liste over månedlige udgiftsoplysninger som f.eks. Dato, PO-nummer, Beløb, Kategori og Beskrivelse"/>
    </ext>
  </extLst>
</table>
</file>

<file path=xl/theme/theme1.xml><?xml version="1.0" encoding="utf-8"?>
<a:theme xmlns:a="http://schemas.openxmlformats.org/drawingml/2006/main" name="Office Theme">
  <a:themeElements>
    <a:clrScheme name="Expense Trends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7B9C7"/>
      </a:accent1>
      <a:accent2>
        <a:srgbClr val="FFCC4F"/>
      </a:accent2>
      <a:accent3>
        <a:srgbClr val="9AB294"/>
      </a:accent3>
      <a:accent4>
        <a:srgbClr val="F15926"/>
      </a:accent4>
      <a:accent5>
        <a:srgbClr val="906083"/>
      </a:accent5>
      <a:accent6>
        <a:srgbClr val="E89C2B"/>
      </a:accent6>
      <a:hlink>
        <a:srgbClr val="FFFFFF"/>
      </a:hlink>
      <a:folHlink>
        <a:srgbClr val="FFFFFF"/>
      </a:folHlink>
    </a:clrScheme>
    <a:fontScheme name="Expense Trends Budge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A18"/>
  <sheetViews>
    <sheetView showGridLines="0" zoomScale="90" zoomScaleNormal="90" workbookViewId="0"/>
  </sheetViews>
  <sheetFormatPr defaultColWidth="9" defaultRowHeight="30" customHeight="1" x14ac:dyDescent="0.25"/>
  <cols>
    <col min="1" max="1" width="152.42578125" style="12" customWidth="1"/>
    <col min="2" max="16384" width="9" style="12"/>
  </cols>
  <sheetData>
    <row r="1" spans="1:1" ht="35.1" customHeight="1" x14ac:dyDescent="0.4">
      <c r="A1" s="4" t="s">
        <v>0</v>
      </c>
    </row>
    <row r="2" spans="1:1" ht="30" customHeight="1" x14ac:dyDescent="0.25">
      <c r="A2" s="7" t="s">
        <v>1</v>
      </c>
    </row>
    <row r="3" spans="1:1" ht="30" customHeight="1" x14ac:dyDescent="0.25">
      <c r="A3" s="11" t="s">
        <v>2</v>
      </c>
    </row>
    <row r="4" spans="1:1" ht="30" customHeight="1" x14ac:dyDescent="0.25">
      <c r="A4" s="11" t="s">
        <v>3</v>
      </c>
    </row>
    <row r="5" spans="1:1" ht="30" customHeight="1" x14ac:dyDescent="0.25">
      <c r="A5" s="7" t="s">
        <v>4</v>
      </c>
    </row>
    <row r="6" spans="1:1" ht="30" customHeight="1" x14ac:dyDescent="0.25">
      <c r="A6" s="24" t="s">
        <v>5</v>
      </c>
    </row>
    <row r="7" spans="1:1" ht="30" customHeight="1" x14ac:dyDescent="0.25">
      <c r="A7" s="13" t="str">
        <f>ROW(A1)&amp;". Hvis tabellen ikke har en række med totaler, skal du starte med at skrive under tabellen, og den vil udvides automatisk, når du trykker på Enter eller tabulatortasten."</f>
        <v>1. Hvis tabellen ikke har en række med totaler, skal du starte med at skrive under tabellen, og den vil udvides automatisk, når du trykker på Enter eller tabulatortasten.</v>
      </c>
    </row>
    <row r="8" spans="1:1" ht="30" customHeight="1" x14ac:dyDescent="0.25">
      <c r="A8" s="17" t="str">
        <f>ROW(A2)&amp;". Placer cellemarkøren i den sidste celle over rækken med totaler, f.eks. det samlede beløb for den seneste udgift, og tryk derefter på tabulatortasten."</f>
        <v>2. Placer cellemarkøren i den sidste celle over rækken med totaler, f.eks. det samlede beløb for den seneste udgift, og tryk derefter på tabulatortasten.</v>
      </c>
    </row>
    <row r="9" spans="1:1" ht="30" customHeight="1" x14ac:dyDescent="0.25">
      <c r="A9" s="17" t="str">
        <f>ROW(A3)&amp;". Højreklik på tabellen og i pop op-menuen, peg på Indsæt, og klik derefter på Tabelrækker ovenfor eller Tabelrækker nedenunder."</f>
        <v>3. Højreklik på tabellen og i pop op-menuen, peg på Indsæt, og klik derefter på Tabelrækker ovenfor eller Tabelrækker nedenunder.</v>
      </c>
    </row>
    <row r="10" spans="1:1" ht="30" customHeight="1" x14ac:dyDescent="0.25">
      <c r="A10" s="14" t="str">
        <f>ROW(A4)&amp;". Placer musen på i størrelseshåndtaget i nederste højre hjørne af tabellen, og træk ned for at øge antallet af tilgængelige rækker."</f>
        <v>4. Placer musen på i størrelseshåndtaget i nederste højre hjørne af tabellen, og træk ned for at øge antallet af tilgængelige rækker.</v>
      </c>
    </row>
    <row r="11" spans="1:1" ht="30" customHeight="1" x14ac:dyDescent="0.25">
      <c r="A11" s="11" t="s">
        <v>6</v>
      </c>
    </row>
    <row r="12" spans="1:1" ht="30" customHeight="1" x14ac:dyDescent="0.25">
      <c r="A12" s="11" t="s">
        <v>7</v>
      </c>
    </row>
    <row r="13" spans="1:1" ht="30" customHeight="1" x14ac:dyDescent="0.25">
      <c r="A13" s="8" t="s">
        <v>8</v>
      </c>
    </row>
    <row r="14" spans="1:1" ht="30" customHeight="1" x14ac:dyDescent="0.25">
      <c r="A14" s="14" t="str">
        <f>ROW(A1)&amp;". Udgift 1 angives i oversigtsregnearket under udgifter i tabellen UdgiftsOversigt (som titel for udgiftstypen)"</f>
        <v>1. Udgift 1 angives i oversigtsregnearket under udgifter i tabellen UdgiftsOversigt (som titel for udgiftstypen)</v>
      </c>
    </row>
    <row r="15" spans="1:1" ht="30" customHeight="1" x14ac:dyDescent="0.25">
      <c r="A15" s="14" t="str">
        <f>ROW(A2)&amp;". For hver måned udgiften forekommer skal du angive beløbet for udgiften i det tilsvarende månedsregneark."</f>
        <v>2. For hver måned udgiften forekommer skal du angive beløbet for udgiften i det tilsvarende månedsregneark.</v>
      </c>
    </row>
    <row r="16" spans="1:1" ht="30" customHeight="1" x14ac:dyDescent="0.25">
      <c r="A16" s="6" t="str">
        <f>ROW(A3)&amp;". Udgiftstypen fra regnearket UdgiftsOversigt opretter en kategorilisten for kolonnen Kategori i hver måneds regneark."</f>
        <v>3. Udgiftstypen fra regnearket UdgiftsOversigt opretter en kategorilisten for kolonnen Kategori i hver måneds regneark.</v>
      </c>
    </row>
    <row r="17" spans="1:1" ht="30" customHeight="1" x14ac:dyDescent="0.25">
      <c r="A17" s="6" t="str">
        <f>ROW(A4)&amp;". Bruge kategorilisten i kolonnen Kategori til at markere den tilsvarende udgift for det angivne udgiftsbeløb"</f>
        <v>4. Bruge kategorilisten i kolonnen Kategori til at markere den tilsvarende udgift for det angivne udgiftsbeløb</v>
      </c>
    </row>
    <row r="18" spans="1:1" ht="30" customHeight="1" x14ac:dyDescent="0.25">
      <c r="A18" s="6" t="str">
        <f>ROW(A5)&amp;". Tilføj en ny række til tabellen UdgiftsOversigt i oversigtsregnearket for at tilføje nye udgifter efter måned, og angiv derefter tilsvarende udgifter detaljer i det månedsregneark, som de gælder for."</f>
        <v>5. Tilføj en ny række til tabellen UdgiftsOversigt i oversigtsregnearket for at tilføje nye udgifter efter måned, og angiv derefter tilsvarende udgifter detaljer i det månedsregneark, som de gælder for.</v>
      </c>
    </row>
  </sheetData>
  <dataValidations count="1">
    <dataValidation allowBlank="1" showInputMessage="1" showErrorMessage="1" prompt="Tipsregnearket, der beskriver, hvordan du bruger denne projektmappe" sqref="A1"/>
  </dataValidations>
  <printOptions horizontalCentered="1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autoPageBreaks="0" fitToPage="1"/>
  </sheetPr>
  <dimension ref="A1:E9"/>
  <sheetViews>
    <sheetView showGridLines="0" zoomScaleNormal="10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47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15" t="s">
        <v>32</v>
      </c>
      <c r="B2" s="15" t="s">
        <v>33</v>
      </c>
      <c r="C2" s="15" t="s">
        <v>36</v>
      </c>
      <c r="D2" s="15" t="s">
        <v>38</v>
      </c>
      <c r="E2" s="15" t="s">
        <v>39</v>
      </c>
    </row>
    <row r="3" spans="1:5" ht="30" customHeight="1" x14ac:dyDescent="0.25">
      <c r="A3" s="18">
        <f ca="1">DATE(YEAR(TODAY()),8,8)</f>
        <v>42590</v>
      </c>
      <c r="B3" s="2" t="s">
        <v>34</v>
      </c>
      <c r="C3" s="22"/>
      <c r="D3" s="2" t="s">
        <v>11</v>
      </c>
      <c r="E3" s="2" t="s">
        <v>40</v>
      </c>
    </row>
    <row r="4" spans="1:5" ht="30" customHeight="1" x14ac:dyDescent="0.25">
      <c r="A4" s="18">
        <f ca="1">DATE(YEAR(TODAY()),8,9)</f>
        <v>42591</v>
      </c>
      <c r="B4" s="2" t="s">
        <v>35</v>
      </c>
      <c r="C4" s="22"/>
      <c r="D4" s="2" t="s">
        <v>12</v>
      </c>
      <c r="E4" s="2"/>
    </row>
    <row r="5" spans="1:5" ht="30" customHeight="1" x14ac:dyDescent="0.25">
      <c r="A5" s="18"/>
      <c r="B5" s="2"/>
      <c r="C5" s="22"/>
      <c r="D5" s="2" t="s">
        <v>12</v>
      </c>
      <c r="E5" s="2"/>
    </row>
    <row r="6" spans="1:5" ht="30" customHeight="1" x14ac:dyDescent="0.25">
      <c r="A6" s="18"/>
      <c r="B6" s="2"/>
      <c r="C6" s="22"/>
      <c r="D6" s="2" t="s">
        <v>13</v>
      </c>
      <c r="E6" s="2"/>
    </row>
    <row r="7" spans="1:5" ht="30" customHeight="1" x14ac:dyDescent="0.25">
      <c r="A7" s="18"/>
      <c r="B7" s="2"/>
      <c r="C7" s="22"/>
      <c r="D7" s="2" t="s">
        <v>14</v>
      </c>
      <c r="E7" s="2"/>
    </row>
    <row r="8" spans="1:5" ht="30" customHeight="1" x14ac:dyDescent="0.25">
      <c r="A8" s="18"/>
      <c r="B8" s="2"/>
      <c r="C8" s="22"/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SUBTOTAL(109,UdgAug[Beløb])</f>
        <v>0</v>
      </c>
      <c r="D9" s="19"/>
      <c r="E9" s="19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august skal angives, for at denne udgift kan føjes til arket Oversigt" sqref="A3:A8">
      <formula1>MONTH($A3)=8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39997558519241921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48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3" t="s">
        <v>32</v>
      </c>
      <c r="B2" s="3" t="s">
        <v>33</v>
      </c>
      <c r="C2" s="3" t="s">
        <v>36</v>
      </c>
      <c r="D2" s="3" t="s">
        <v>38</v>
      </c>
      <c r="E2" s="3" t="s">
        <v>39</v>
      </c>
    </row>
    <row r="3" spans="1:5" ht="30" customHeight="1" x14ac:dyDescent="0.25">
      <c r="A3" s="18">
        <f ca="1">DATE(YEAR(TODAY()),9,9)</f>
        <v>42622</v>
      </c>
      <c r="B3" s="2" t="s">
        <v>34</v>
      </c>
      <c r="C3" s="22"/>
      <c r="D3" s="2" t="s">
        <v>11</v>
      </c>
      <c r="E3" s="2" t="s">
        <v>40</v>
      </c>
    </row>
    <row r="4" spans="1:5" ht="30" customHeight="1" x14ac:dyDescent="0.25">
      <c r="A4" s="18">
        <f ca="1">DATE(YEAR(TODAY()),9,15)</f>
        <v>42628</v>
      </c>
      <c r="B4" s="2" t="s">
        <v>35</v>
      </c>
      <c r="C4" s="22"/>
      <c r="D4" s="2" t="s">
        <v>12</v>
      </c>
      <c r="E4" s="2"/>
    </row>
    <row r="5" spans="1:5" ht="30" customHeight="1" x14ac:dyDescent="0.25">
      <c r="A5" s="18"/>
      <c r="B5" s="2"/>
      <c r="C5" s="22"/>
      <c r="D5" s="2" t="s">
        <v>12</v>
      </c>
      <c r="E5" s="2"/>
    </row>
    <row r="6" spans="1:5" ht="30" customHeight="1" x14ac:dyDescent="0.25">
      <c r="A6" s="18"/>
      <c r="B6" s="2"/>
      <c r="C6" s="22"/>
      <c r="D6" s="2" t="s">
        <v>13</v>
      </c>
      <c r="E6" s="2"/>
    </row>
    <row r="7" spans="1:5" ht="30" customHeight="1" x14ac:dyDescent="0.25">
      <c r="A7" s="18"/>
      <c r="B7" s="2"/>
      <c r="C7" s="22"/>
      <c r="D7" s="2" t="s">
        <v>14</v>
      </c>
      <c r="E7" s="2"/>
    </row>
    <row r="8" spans="1:5" ht="30" customHeight="1" x14ac:dyDescent="0.25">
      <c r="A8" s="18"/>
      <c r="B8" s="2"/>
      <c r="C8" s="22"/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SUBTOTAL(109,UdgSep[Beløb])</f>
        <v>0</v>
      </c>
      <c r="D9" s="19"/>
      <c r="E9" s="19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september skal angives, for at denne udgift kan føjes til arket Oversigt" sqref="A3:A8">
      <formula1>MONTH($A3)=9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59999389629810485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49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15" t="s">
        <v>32</v>
      </c>
      <c r="B2" s="15" t="s">
        <v>33</v>
      </c>
      <c r="C2" s="15" t="s">
        <v>36</v>
      </c>
      <c r="D2" s="15" t="s">
        <v>38</v>
      </c>
      <c r="E2" s="15" t="s">
        <v>39</v>
      </c>
    </row>
    <row r="3" spans="1:5" ht="30" customHeight="1" x14ac:dyDescent="0.25">
      <c r="A3" s="18">
        <f ca="1">DATE(YEAR(TODAY()),10,10)</f>
        <v>42653</v>
      </c>
      <c r="B3" s="2" t="s">
        <v>34</v>
      </c>
      <c r="C3" s="22"/>
      <c r="D3" s="2" t="s">
        <v>11</v>
      </c>
      <c r="E3" s="2" t="s">
        <v>40</v>
      </c>
    </row>
    <row r="4" spans="1:5" ht="30" customHeight="1" x14ac:dyDescent="0.25">
      <c r="A4" s="18">
        <f ca="1">DATE(YEAR(TODAY()),10,21)</f>
        <v>42664</v>
      </c>
      <c r="B4" s="2" t="s">
        <v>35</v>
      </c>
      <c r="C4" s="22"/>
      <c r="D4" s="2" t="s">
        <v>12</v>
      </c>
      <c r="E4" s="2"/>
    </row>
    <row r="5" spans="1:5" ht="30" customHeight="1" x14ac:dyDescent="0.25">
      <c r="A5" s="18"/>
      <c r="B5" s="2"/>
      <c r="C5" s="22"/>
      <c r="D5" s="2" t="s">
        <v>12</v>
      </c>
      <c r="E5" s="2"/>
    </row>
    <row r="6" spans="1:5" ht="30" customHeight="1" x14ac:dyDescent="0.25">
      <c r="A6" s="18"/>
      <c r="B6" s="2"/>
      <c r="C6" s="22"/>
      <c r="D6" s="2" t="s">
        <v>13</v>
      </c>
      <c r="E6" s="2"/>
    </row>
    <row r="7" spans="1:5" ht="30" customHeight="1" x14ac:dyDescent="0.25">
      <c r="A7" s="18"/>
      <c r="B7" s="2"/>
      <c r="C7" s="22"/>
      <c r="D7" s="2" t="s">
        <v>14</v>
      </c>
      <c r="E7" s="2"/>
    </row>
    <row r="8" spans="1:5" ht="30" customHeight="1" x14ac:dyDescent="0.25">
      <c r="A8" s="18"/>
      <c r="B8" s="2"/>
      <c r="C8" s="22"/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SUBTOTAL(109,UdgOkt[Beløb])</f>
        <v>0</v>
      </c>
      <c r="D9" s="19"/>
      <c r="E9" s="19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oktober skal angives, for at denne udgift kan føjes til arket Oversigt" sqref="A3:A8">
      <formula1>MONTH($A3)=10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7999816888943144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50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15" t="s">
        <v>32</v>
      </c>
      <c r="B2" s="15" t="s">
        <v>33</v>
      </c>
      <c r="C2" s="15" t="s">
        <v>36</v>
      </c>
      <c r="D2" s="15" t="s">
        <v>38</v>
      </c>
      <c r="E2" s="15" t="s">
        <v>39</v>
      </c>
    </row>
    <row r="3" spans="1:5" ht="30" customHeight="1" x14ac:dyDescent="0.25">
      <c r="A3" s="18">
        <f ca="1">DATE(YEAR(TODAY()),11,14)</f>
        <v>42688</v>
      </c>
      <c r="B3" s="2" t="s">
        <v>34</v>
      </c>
      <c r="C3" s="22"/>
      <c r="D3" s="2" t="s">
        <v>11</v>
      </c>
      <c r="E3" s="2" t="s">
        <v>40</v>
      </c>
    </row>
    <row r="4" spans="1:5" ht="30" customHeight="1" x14ac:dyDescent="0.25">
      <c r="A4" s="18">
        <f ca="1">DATE(YEAR(TODAY()),11,21)</f>
        <v>42695</v>
      </c>
      <c r="B4" s="2" t="s">
        <v>35</v>
      </c>
      <c r="C4" s="22"/>
      <c r="D4" s="2" t="s">
        <v>12</v>
      </c>
      <c r="E4" s="2"/>
    </row>
    <row r="5" spans="1:5" ht="30" customHeight="1" x14ac:dyDescent="0.25">
      <c r="A5" s="18"/>
      <c r="B5" s="2"/>
      <c r="C5" s="22"/>
      <c r="D5" s="2" t="s">
        <v>12</v>
      </c>
      <c r="E5" s="2"/>
    </row>
    <row r="6" spans="1:5" ht="30" customHeight="1" x14ac:dyDescent="0.25">
      <c r="A6" s="18"/>
      <c r="B6" s="2"/>
      <c r="C6" s="22"/>
      <c r="D6" s="2" t="s">
        <v>13</v>
      </c>
      <c r="E6" s="2"/>
    </row>
    <row r="7" spans="1:5" ht="30" customHeight="1" x14ac:dyDescent="0.25">
      <c r="A7" s="18"/>
      <c r="B7" s="2"/>
      <c r="C7" s="22"/>
      <c r="D7" s="2" t="s">
        <v>14</v>
      </c>
      <c r="E7" s="2"/>
    </row>
    <row r="8" spans="1:5" ht="30" customHeight="1" x14ac:dyDescent="0.25">
      <c r="A8" s="18"/>
      <c r="B8" s="2"/>
      <c r="C8" s="22"/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SUBTOTAL(109,UdgNov[Beløb])</f>
        <v>0</v>
      </c>
      <c r="D9" s="19"/>
      <c r="E9" s="19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november skal angives, for at denne udgift kan føjes til arket Oversigt" sqref="A3:A8">
      <formula1>MONTH($A3)=11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51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15" t="s">
        <v>32</v>
      </c>
      <c r="B2" s="15" t="s">
        <v>33</v>
      </c>
      <c r="C2" s="15" t="s">
        <v>36</v>
      </c>
      <c r="D2" s="15" t="s">
        <v>38</v>
      </c>
      <c r="E2" s="15" t="s">
        <v>39</v>
      </c>
    </row>
    <row r="3" spans="1:5" ht="30" customHeight="1" x14ac:dyDescent="0.25">
      <c r="A3" s="18">
        <f ca="1">DATE(YEAR(TODAY()),12,2)</f>
        <v>42706</v>
      </c>
      <c r="B3" s="2" t="s">
        <v>34</v>
      </c>
      <c r="C3" s="22">
        <v>201</v>
      </c>
      <c r="D3" s="2" t="s">
        <v>11</v>
      </c>
      <c r="E3" s="2" t="s">
        <v>40</v>
      </c>
    </row>
    <row r="4" spans="1:5" ht="30" customHeight="1" x14ac:dyDescent="0.25">
      <c r="A4" s="18">
        <f ca="1">DATE(YEAR(TODAY()),12,24)</f>
        <v>42728</v>
      </c>
      <c r="B4" s="2" t="s">
        <v>35</v>
      </c>
      <c r="C4" s="22">
        <v>98</v>
      </c>
      <c r="D4" s="2" t="s">
        <v>12</v>
      </c>
      <c r="E4" s="2"/>
    </row>
    <row r="5" spans="1:5" ht="30" customHeight="1" x14ac:dyDescent="0.25">
      <c r="A5" s="18"/>
      <c r="B5" s="2"/>
      <c r="C5" s="22">
        <v>342</v>
      </c>
      <c r="D5" s="2" t="s">
        <v>12</v>
      </c>
      <c r="E5" s="2"/>
    </row>
    <row r="6" spans="1:5" ht="30" customHeight="1" x14ac:dyDescent="0.25">
      <c r="A6" s="18"/>
      <c r="B6" s="2"/>
      <c r="C6" s="22">
        <v>122</v>
      </c>
      <c r="D6" s="2" t="s">
        <v>13</v>
      </c>
      <c r="E6" s="2"/>
    </row>
    <row r="7" spans="1:5" ht="30" customHeight="1" x14ac:dyDescent="0.25">
      <c r="A7" s="18"/>
      <c r="B7" s="2"/>
      <c r="C7" s="22">
        <v>187</v>
      </c>
      <c r="D7" s="2" t="s">
        <v>14</v>
      </c>
      <c r="E7" s="2"/>
    </row>
    <row r="8" spans="1:5" ht="30" customHeight="1" x14ac:dyDescent="0.25">
      <c r="A8" s="18"/>
      <c r="B8" s="2"/>
      <c r="C8" s="22">
        <v>99</v>
      </c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SUBTOTAL(109,UdgDec[Beløb])</f>
        <v>1049</v>
      </c>
      <c r="D9" s="19"/>
      <c r="E9" s="23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december skal angives, for at denne udgift kan føjes til arket Oversigt" sqref="A3:A8">
      <formula1>MONTH($A3)=12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O10"/>
  <sheetViews>
    <sheetView showGridLines="0" tabSelected="1" zoomScaleNormal="100" workbookViewId="0"/>
  </sheetViews>
  <sheetFormatPr defaultRowHeight="30" customHeight="1" x14ac:dyDescent="0.25"/>
  <cols>
    <col min="1" max="1" width="15.85546875" customWidth="1"/>
    <col min="2" max="14" width="12.5703125" customWidth="1"/>
    <col min="15" max="15" width="15.140625" customWidth="1"/>
    <col min="16" max="16" width="9.140625" customWidth="1"/>
    <col min="17" max="17" width="7.28515625" customWidth="1"/>
  </cols>
  <sheetData>
    <row r="1" spans="1:15" ht="35.1" customHeight="1" x14ac:dyDescent="0.4">
      <c r="A1" s="1" t="s">
        <v>9</v>
      </c>
      <c r="B1" s="1"/>
      <c r="C1" s="1"/>
    </row>
    <row r="2" spans="1:15" ht="17.100000000000001" customHeight="1" x14ac:dyDescent="0.25">
      <c r="B2" s="16" t="s">
        <v>17</v>
      </c>
      <c r="C2" s="16" t="s">
        <v>18</v>
      </c>
      <c r="D2" s="16" t="s">
        <v>19</v>
      </c>
      <c r="E2" s="16" t="s">
        <v>20</v>
      </c>
      <c r="F2" s="16" t="s">
        <v>21</v>
      </c>
      <c r="G2" s="16" t="s">
        <v>22</v>
      </c>
      <c r="H2" s="16" t="s">
        <v>23</v>
      </c>
      <c r="I2" s="16" t="s">
        <v>24</v>
      </c>
      <c r="J2" s="16" t="s">
        <v>25</v>
      </c>
      <c r="K2" s="16" t="s">
        <v>26</v>
      </c>
      <c r="L2" s="16" t="s">
        <v>27</v>
      </c>
      <c r="M2" s="16" t="s">
        <v>28</v>
      </c>
      <c r="N2" s="16" t="s">
        <v>29</v>
      </c>
    </row>
    <row r="3" spans="1:15" ht="224.1" customHeight="1" x14ac:dyDescent="0.25"/>
    <row r="4" spans="1:15" ht="17.100000000000001" customHeight="1" x14ac:dyDescent="0.25">
      <c r="A4" s="3" t="s">
        <v>10</v>
      </c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  <c r="H4" s="3" t="s">
        <v>23</v>
      </c>
      <c r="I4" s="3" t="s">
        <v>24</v>
      </c>
      <c r="J4" s="3" t="s">
        <v>25</v>
      </c>
      <c r="K4" s="3" t="s">
        <v>26</v>
      </c>
      <c r="L4" s="3" t="s">
        <v>27</v>
      </c>
      <c r="M4" s="3" t="s">
        <v>28</v>
      </c>
      <c r="N4" s="3" t="s">
        <v>16</v>
      </c>
      <c r="O4" s="3" t="s">
        <v>30</v>
      </c>
    </row>
    <row r="5" spans="1:15" ht="30" customHeight="1" x14ac:dyDescent="0.25">
      <c r="A5" s="2" t="s">
        <v>11</v>
      </c>
      <c r="B5" s="22">
        <f>SUMIFS(UdgJan[Beløb],UdgJan[Kategori],UdgiftsOversigt[[#This Row],[Udgifter]])</f>
        <v>33</v>
      </c>
      <c r="C5" s="22">
        <f>SUMIFS(UdgFeb[Beløb],UdgFeb[Kategori],UdgiftsOversigt[[#This Row],[Udgifter]])</f>
        <v>375</v>
      </c>
      <c r="D5" s="22">
        <f>SUMIFS(UdgMar[Beløb],UdgMar[Kategori],UdgiftsOversigt[[#This Row],[Udgifter]])</f>
        <v>33</v>
      </c>
      <c r="E5" s="22">
        <f>SUMIFS(UdgApr[Beløb],UdgApr[Kategori],UdgiftsOversigt[[#This Row],[Udgifter]])</f>
        <v>45</v>
      </c>
      <c r="F5" s="22">
        <f>SUMIFS(UdgMaj[Beløb],UdgMaj[Kategori],UdgiftsOversigt[[#This Row],[Udgifter]])</f>
        <v>375</v>
      </c>
      <c r="G5" s="22">
        <f>SUMIFS(UdgJun[Beløb],UdgJun[Kategori],UdgiftsOversigt[[#This Row],[Udgifter]])</f>
        <v>201</v>
      </c>
      <c r="H5" s="22">
        <f>SUMIFS(UdgJul[Beløb],UdgJun[Kategori],UdgiftsOversigt[[#This Row],[Udgifter]])</f>
        <v>0</v>
      </c>
      <c r="I5" s="22">
        <f>SUMIFS(UdgAug[Beløb],UdgAug[Kategori],UdgiftsOversigt[[#This Row],[Udgifter]])</f>
        <v>0</v>
      </c>
      <c r="J5" s="22">
        <f>SUMIFS(UdgSep[Beløb],UdgSep[Kategori],UdgiftsOversigt[[#This Row],[Udgifter]])</f>
        <v>0</v>
      </c>
      <c r="K5" s="22">
        <f>SUMIFS(UdgOkt[Beløb],UdgOkt[Kategori],UdgiftsOversigt[[#This Row],[Udgifter]])</f>
        <v>0</v>
      </c>
      <c r="L5" s="22">
        <f>SUMIFS(UdgNov[Beløb],UdgNov[Kategori],UdgiftsOversigt[[#This Row],[Udgifter]])</f>
        <v>0</v>
      </c>
      <c r="M5" s="22">
        <f>SUMIFS(UdgDec[Beløb],UdgDec[Kategori],UdgiftsOversigt[[#This Row],[Udgifter]])</f>
        <v>201</v>
      </c>
      <c r="N5" s="22">
        <f>SUM(UdgiftsOversigt[[#This Row],[Jan]:[Dec]])</f>
        <v>1263</v>
      </c>
    </row>
    <row r="6" spans="1:15" ht="30" customHeight="1" x14ac:dyDescent="0.25">
      <c r="A6" s="2" t="s">
        <v>12</v>
      </c>
      <c r="B6" s="22">
        <f>SUMIFS(UdgJan[Beløb],UdgJan[Kategori],UdgiftsOversigt[[#This Row],[Udgifter]])</f>
        <v>238</v>
      </c>
      <c r="C6" s="22">
        <f>SUMIFS(UdgFeb[Beløb],UdgFeb[Kategori],UdgiftsOversigt[[#This Row],[Udgifter]])</f>
        <v>238</v>
      </c>
      <c r="D6" s="22">
        <f>SUMIFS(UdgMar[Beløb],UdgMar[Kategori],UdgiftsOversigt[[#This Row],[Udgifter]])</f>
        <v>238</v>
      </c>
      <c r="E6" s="22">
        <f>SUMIFS(UdgApr[Beløb],UdgApr[Kategori],UdgiftsOversigt[[#This Row],[Udgifter]])</f>
        <v>123</v>
      </c>
      <c r="F6" s="22">
        <f>SUMIFS(UdgMaj[Beløb],UdgMaj[Kategori],UdgiftsOversigt[[#This Row],[Udgifter]])</f>
        <v>111</v>
      </c>
      <c r="G6" s="22">
        <f>SUMIFS(UdgJun[Beløb],UdgJun[Kategori],UdgiftsOversigt[[#This Row],[Udgifter]])</f>
        <v>98</v>
      </c>
      <c r="H6" s="22">
        <f>SUMIFS(UdgJul[Beløb],UdgJun[Kategori],UdgiftsOversigt[[#This Row],[Udgifter]])</f>
        <v>0</v>
      </c>
      <c r="I6" s="22">
        <f>SUMIFS(UdgAug[Beløb],UdgAug[Kategori],UdgiftsOversigt[[#This Row],[Udgifter]])</f>
        <v>0</v>
      </c>
      <c r="J6" s="22">
        <f>SUMIFS(UdgSep[Beløb],UdgSep[Kategori],UdgiftsOversigt[[#This Row],[Udgifter]])</f>
        <v>0</v>
      </c>
      <c r="K6" s="22">
        <f>SUMIFS(UdgOkt[Beløb],UdgOkt[Kategori],UdgiftsOversigt[[#This Row],[Udgifter]])</f>
        <v>0</v>
      </c>
      <c r="L6" s="22">
        <f>SUMIFS(UdgNov[Beløb],UdgNov[Kategori],UdgiftsOversigt[[#This Row],[Udgifter]])</f>
        <v>0</v>
      </c>
      <c r="M6" s="22">
        <f>SUMIFS(UdgDec[Beløb],UdgDec[Kategori],UdgiftsOversigt[[#This Row],[Udgifter]])</f>
        <v>440</v>
      </c>
      <c r="N6" s="22">
        <f>SUM(UdgiftsOversigt[[#This Row],[Jan]:[Dec]])</f>
        <v>1486</v>
      </c>
    </row>
    <row r="7" spans="1:15" ht="30" customHeight="1" x14ac:dyDescent="0.25">
      <c r="A7" s="2" t="s">
        <v>13</v>
      </c>
      <c r="B7" s="22">
        <f>SUMIFS(UdgJan[Beløb],UdgJan[Kategori],UdgiftsOversigt[[#This Row],[Udgifter]])</f>
        <v>110</v>
      </c>
      <c r="C7" s="22">
        <f>SUMIFS(UdgFeb[Beløb],UdgFeb[Kategori],UdgiftsOversigt[[#This Row],[Udgifter]])</f>
        <v>110</v>
      </c>
      <c r="D7" s="22">
        <f>SUMIFS(UdgMar[Beløb],UdgMar[Kategori],UdgiftsOversigt[[#This Row],[Udgifter]])</f>
        <v>110</v>
      </c>
      <c r="E7" s="22">
        <f>SUMIFS(UdgApr[Beløb],UdgApr[Kategori],UdgiftsOversigt[[#This Row],[Udgifter]])</f>
        <v>125</v>
      </c>
      <c r="F7" s="22">
        <f>SUMIFS(UdgMaj[Beløb],UdgMaj[Kategori],UdgiftsOversigt[[#This Row],[Udgifter]])</f>
        <v>333</v>
      </c>
      <c r="G7" s="22">
        <f>SUMIFS(UdgJun[Beløb],UdgJun[Kategori],UdgiftsOversigt[[#This Row],[Udgifter]])</f>
        <v>122</v>
      </c>
      <c r="H7" s="22">
        <f>SUMIFS(UdgJul[Beløb],UdgJun[Kategori],UdgiftsOversigt[[#This Row],[Udgifter]])</f>
        <v>0</v>
      </c>
      <c r="I7" s="22">
        <f>SUMIFS(UdgAug[Beløb],UdgAug[Kategori],UdgiftsOversigt[[#This Row],[Udgifter]])</f>
        <v>0</v>
      </c>
      <c r="J7" s="22">
        <f>SUMIFS(UdgSep[Beløb],UdgSep[Kategori],UdgiftsOversigt[[#This Row],[Udgifter]])</f>
        <v>0</v>
      </c>
      <c r="K7" s="22">
        <f>SUMIFS(UdgOkt[Beløb],UdgOkt[Kategori],UdgiftsOversigt[[#This Row],[Udgifter]])</f>
        <v>0</v>
      </c>
      <c r="L7" s="22">
        <f>SUMIFS(UdgNov[Beløb],UdgNov[Kategori],UdgiftsOversigt[[#This Row],[Udgifter]])</f>
        <v>0</v>
      </c>
      <c r="M7" s="22">
        <f>SUMIFS(UdgDec[Beløb],UdgDec[Kategori],UdgiftsOversigt[[#This Row],[Udgifter]])</f>
        <v>122</v>
      </c>
      <c r="N7" s="22">
        <f>SUM(UdgiftsOversigt[[#This Row],[Jan]:[Dec]])</f>
        <v>1032</v>
      </c>
    </row>
    <row r="8" spans="1:15" ht="30" customHeight="1" x14ac:dyDescent="0.25">
      <c r="A8" s="2" t="s">
        <v>14</v>
      </c>
      <c r="B8" s="22">
        <f>SUMIFS(UdgJan[Beløb],UdgJan[Kategori],UdgiftsOversigt[[#This Row],[Udgifter]])</f>
        <v>426</v>
      </c>
      <c r="C8" s="22">
        <f>SUMIFS(UdgFeb[Beløb],UdgFeb[Kategori],UdgiftsOversigt[[#This Row],[Udgifter]])</f>
        <v>84</v>
      </c>
      <c r="D8" s="22">
        <f>SUMIFS(UdgMar[Beløb],UdgMar[Kategori],UdgiftsOversigt[[#This Row],[Udgifter]])</f>
        <v>84</v>
      </c>
      <c r="E8" s="22">
        <f>SUMIFS(UdgApr[Beløb],UdgApr[Kategori],UdgiftsOversigt[[#This Row],[Udgifter]])</f>
        <v>426</v>
      </c>
      <c r="F8" s="22">
        <f>SUMIFS(UdgMaj[Beløb],UdgMaj[Kategori],UdgiftsOversigt[[#This Row],[Udgifter]])</f>
        <v>125</v>
      </c>
      <c r="G8" s="22">
        <f>SUMIFS(UdgJun[Beløb],UdgJun[Kategori],UdgiftsOversigt[[#This Row],[Udgifter]])</f>
        <v>187</v>
      </c>
      <c r="H8" s="22">
        <f>SUMIFS(UdgJul[Beløb],UdgJun[Kategori],UdgiftsOversigt[[#This Row],[Udgifter]])</f>
        <v>0</v>
      </c>
      <c r="I8" s="22">
        <f>SUMIFS(UdgAug[Beløb],UdgAug[Kategori],UdgiftsOversigt[[#This Row],[Udgifter]])</f>
        <v>0</v>
      </c>
      <c r="J8" s="22">
        <f>SUMIFS(UdgSep[Beløb],UdgSep[Kategori],UdgiftsOversigt[[#This Row],[Udgifter]])</f>
        <v>0</v>
      </c>
      <c r="K8" s="22">
        <f>SUMIFS(UdgOkt[Beløb],UdgOkt[Kategori],UdgiftsOversigt[[#This Row],[Udgifter]])</f>
        <v>0</v>
      </c>
      <c r="L8" s="22">
        <f>SUMIFS(UdgNov[Beløb],UdgNov[Kategori],UdgiftsOversigt[[#This Row],[Udgifter]])</f>
        <v>0</v>
      </c>
      <c r="M8" s="22">
        <f>SUMIFS(UdgDec[Beløb],UdgDec[Kategori],UdgiftsOversigt[[#This Row],[Udgifter]])</f>
        <v>187</v>
      </c>
      <c r="N8" s="22">
        <f>SUM(UdgiftsOversigt[[#This Row],[Jan]:[Dec]])</f>
        <v>1519</v>
      </c>
    </row>
    <row r="9" spans="1:15" ht="30" customHeight="1" x14ac:dyDescent="0.25">
      <c r="A9" s="2" t="s">
        <v>15</v>
      </c>
      <c r="B9" s="22">
        <f>SUMIFS(UdgJan[Beløb],UdgJan[Kategori],UdgiftsOversigt[[#This Row],[Udgifter]])</f>
        <v>54</v>
      </c>
      <c r="C9" s="22">
        <f>SUMIFS(UdgFeb[Beløb],UdgFeb[Kategori],UdgiftsOversigt[[#This Row],[Udgifter]])</f>
        <v>54</v>
      </c>
      <c r="D9" s="22">
        <f>SUMIFS(UdgMar[Beløb],UdgMar[Kategori],UdgiftsOversigt[[#This Row],[Udgifter]])</f>
        <v>109</v>
      </c>
      <c r="E9" s="22">
        <f>SUMIFS(UdgApr[Beløb],UdgApr[Kategori],UdgiftsOversigt[[#This Row],[Udgifter]])</f>
        <v>98</v>
      </c>
      <c r="F9" s="22">
        <f>SUMIFS(UdgMaj[Beløb],UdgMaj[Kategori],UdgiftsOversigt[[#This Row],[Udgifter]])</f>
        <v>33</v>
      </c>
      <c r="G9" s="22">
        <f>SUMIFS(UdgJun[Beløb],UdgJun[Kategori],UdgiftsOversigt[[#This Row],[Udgifter]])</f>
        <v>441</v>
      </c>
      <c r="H9" s="22">
        <f>SUMIFS(UdgJul[Beløb],UdgJun[Kategori],UdgiftsOversigt[[#This Row],[Udgifter]])</f>
        <v>0</v>
      </c>
      <c r="I9" s="22">
        <f>SUMIFS(UdgAug[Beløb],UdgAug[Kategori],UdgiftsOversigt[[#This Row],[Udgifter]])</f>
        <v>0</v>
      </c>
      <c r="J9" s="22">
        <f>SUMIFS(UdgSep[Beløb],UdgSep[Kategori],UdgiftsOversigt[[#This Row],[Udgifter]])</f>
        <v>0</v>
      </c>
      <c r="K9" s="22">
        <f>SUMIFS(UdgOkt[Beløb],UdgOkt[Kategori],UdgiftsOversigt[[#This Row],[Udgifter]])</f>
        <v>0</v>
      </c>
      <c r="L9" s="22">
        <f>SUMIFS(UdgNov[Beløb],UdgNov[Kategori],UdgiftsOversigt[[#This Row],[Udgifter]])</f>
        <v>0</v>
      </c>
      <c r="M9" s="22">
        <f>SUMIFS(UdgDec[Beløb],UdgDec[Kategori],UdgiftsOversigt[[#This Row],[Udgifter]])</f>
        <v>99</v>
      </c>
      <c r="N9" s="22">
        <f>SUM(UdgiftsOversigt[[#This Row],[Jan]:[Dec]])</f>
        <v>888</v>
      </c>
    </row>
    <row r="10" spans="1:15" ht="30" customHeight="1" x14ac:dyDescent="0.25">
      <c r="A10" s="9" t="s">
        <v>16</v>
      </c>
      <c r="B10" s="10">
        <f>SUBTOTAL(109,UdgiftsOversigt[Jan])</f>
        <v>861</v>
      </c>
      <c r="C10" s="10">
        <f>SUBTOTAL(109,UdgiftsOversigt[Feb])</f>
        <v>861</v>
      </c>
      <c r="D10" s="10">
        <f>SUBTOTAL(109,UdgiftsOversigt[Mar])</f>
        <v>574</v>
      </c>
      <c r="E10" s="10">
        <f>SUBTOTAL(109,UdgiftsOversigt[Apr])</f>
        <v>817</v>
      </c>
      <c r="F10" s="10">
        <f>SUBTOTAL(109,UdgiftsOversigt[Maj])</f>
        <v>977</v>
      </c>
      <c r="G10" s="10">
        <f>SUBTOTAL(109,UdgiftsOversigt[Jun])</f>
        <v>1049</v>
      </c>
      <c r="H10" s="10">
        <f>SUBTOTAL(109,UdgiftsOversigt[Jul])</f>
        <v>0</v>
      </c>
      <c r="I10" s="10">
        <f>SUBTOTAL(109,UdgiftsOversigt[Aug])</f>
        <v>0</v>
      </c>
      <c r="J10" s="10">
        <f>SUBTOTAL(109,UdgiftsOversigt[Sep])</f>
        <v>0</v>
      </c>
      <c r="K10" s="10">
        <f>SUBTOTAL(109,UdgiftsOversigt[Okt])</f>
        <v>0</v>
      </c>
      <c r="L10" s="10">
        <f>SUBTOTAL(109,UdgiftsOversigt[Nov])</f>
        <v>0</v>
      </c>
      <c r="M10" s="10">
        <f>SUBTOTAL(109,UdgiftsOversigt[Dec])</f>
        <v>1049</v>
      </c>
      <c r="N10" s="10">
        <f>SUBTOTAL(109,UdgiftsOversigt[I alt])</f>
        <v>6188</v>
      </c>
    </row>
  </sheetData>
  <dataConsolidate/>
  <dataValidations count="22">
    <dataValidation allowBlank="1" showInputMessage="1" showErrorMessage="1" prompt="En projektmappe med udgiftstendenser, der registrerer specifikke udgifter over en periode på 12 måneder. Denne projektmappe indeholder et tipsregneark, dette oversigtsregneark og et regneark for hver måned" sqref="A1"/>
    <dataValidation allowBlank="1" showInputMessage="1" showErrorMessage="1" prompt="Angiv navnet på en udgift i denne kolonne" sqref="A4"/>
    <dataValidation allowBlank="1" showInputMessage="1" showErrorMessage="1" prompt="De samlede udgifter over de 12 måneder, vises automatisk i denne kolonne" sqref="N4"/>
    <dataValidation allowBlank="1" showInputMessage="1" showErrorMessage="1" prompt="Et minidiagram, der tydeliggør tendensen for 1 udgift over 12 måneder, vises i denne kolonne" sqref="O4"/>
    <dataValidation allowBlank="1" showInputMessage="1" showErrorMessage="1" prompt="Cellerne B2 til M2 indeholder navigationslinks til en detaljeret beskrivelse af udgifter for hver måned i et kalenderår, startende med januar og slutter med December.  Celle N2 indeholder et navigationslink til tipsregnearket" sqref="A2"/>
    <dataValidation allowBlank="1" showInputMessage="1" showErrorMessage="1" prompt="Navigationslink til udgiftsdetaljerne for denne måned" sqref="B2:M2"/>
    <dataValidation allowBlank="1" showInputMessage="1" showErrorMessage="1" prompt="Navigationslink til tipsregnearket, der forklarer, hvordan du bruger denne projektmappe" sqref="N2"/>
    <dataValidation allowBlank="1" showInputMessage="1" showErrorMessage="1" prompt="Grupperet søjlediagram, der sammenligner udgifter fra jan til dec, vises i B3 til M3. Et navigationslink til hver måned findes over hver enkelt grupperede søjlediagram fra B2 til M2. Udgiftsoversigten for hver måned findes i tabellen Omkostningsoversigt" sqref="A3"/>
    <dataValidation allowBlank="1" showInputMessage="1" showErrorMessage="1" prompt="Et grupperet søjlediagram, der sammenligner udgifter for januar måned. Vælg navigationslinket fra B2 for at få vist udgiftsdetaljerne. Gå til tabellen Udgiftsoversigt i B4 for at få vist en oversigt over hver udgiftsbeløb" sqref="B3"/>
    <dataValidation allowBlank="1" showInputMessage="1" showErrorMessage="1" prompt="Et grupperet søjlediagram, der sammenligner udgifter for februar måned. Vælg navigationslinket fra C2 for at få vist udgiftsdetaljerne. Gå til tabellen Udgiftsoversigt i C4 for at få vist en oversigt over hver udgiftsbeløb" sqref="C3"/>
    <dataValidation allowBlank="1" showInputMessage="1" showErrorMessage="1" prompt="Et grupperet søjlediagram, der sammenligner udgifter for marts måned. Vælg navigationslinket i D2 for at få vist udgiftsdetaljerne. Gå til tabellen Udgiftsoversigt i D4 for at få vist en oversigt over hver udgiftsbeløb" sqref="D3"/>
    <dataValidation allowBlank="1" showInputMessage="1" showErrorMessage="1" prompt="Et grupperet søjlediagram, der sammenligner udgifter for april måned. Vælg navigationslinket i E2 for at få vist udgiftsdetaljerne. Gå til tabellen Udgiftsoversigt i E4 for at få vist en oversigt over hver udgiftsbeløb" sqref="E3"/>
    <dataValidation allowBlank="1" showInputMessage="1" showErrorMessage="1" prompt="Et grupperet søjlediagram, der sammenligner udgifter for maj måned. Vælg navigationslinket i F2 for at få vist udgiftsdetaljerne. Gå til tabellen Udgiftsoversigt i F4 for at få vist en oversigt over hver udgiftsbeløb" sqref="F3"/>
    <dataValidation allowBlank="1" showInputMessage="1" showErrorMessage="1" prompt="Et grupperet søjlediagram, der sammenligner udgifter for juni måned. Vælg navigationslinket i G2 for at få vist udgiftsdetaljerne. Gå til tabellen Udgiftsoversigt i G4 for at få vist en oversigt over hver udgiftsbeløb" sqref="G3"/>
    <dataValidation allowBlank="1" showInputMessage="1" showErrorMessage="1" prompt="Et grupperet søjlediagram, der sammenligner udgifter for juli måned. Vælg navigationslinket i H2 for at få vist udgiftsdetaljerne. Gå til tabellen Udgiftsoversigt i H4 for at få vist en oversigt over hver udgiftsbeløb" sqref="H3"/>
    <dataValidation allowBlank="1" showInputMessage="1" showErrorMessage="1" prompt="Et grupperet søjlediagram, der sammenligner udgifter for august måned. Vælg navigationslinket i I2 for at få vist udgiftsdetaljerne. Gå til tabellen Udgiftsoversigt i I4 for at få vist en oversigt over hver udgiftsbeløb" sqref="I3"/>
    <dataValidation allowBlank="1" showInputMessage="1" showErrorMessage="1" prompt="Et grupperet søjlediagram, der sammenligner udgifter for september måned. Vælg navigationslinket i J2 for at få vist udgiftsdetaljerne. Gå til tabellen Udgiftsoversigt i J4 for at få vist en oversigt over hver udgiftsbeløb" sqref="J3"/>
    <dataValidation allowBlank="1" showInputMessage="1" showErrorMessage="1" prompt="Et grupperet søjlediagram, der sammenligner udgifter for oktober måned. Vælg navigationslinket i K2 for at få vist udgiftsdetaljerne. Gå til tabellen Udgiftsoversigt i K4 for at få vist en oversigt over hver udgiftsbeløb" sqref="K3"/>
    <dataValidation allowBlank="1" showInputMessage="1" showErrorMessage="1" prompt="Et grupperet søjlediagram, der sammenligner udgifter for november måned. Vælg navigationslinket i L2 for at få vist udgiftsdetaljerne. Gå til tabellen Udgiftsoversigt i L4 for at få vist en oversigt over hver udgiftsbeløb" sqref="L3"/>
    <dataValidation allowBlank="1" showInputMessage="1" showErrorMessage="1" prompt="Et grupperet søjlediagram, der sammenligner udgifter for december måned. Vælg navigationslinket i M2 for at få vist udgiftsdetaljerne. Gå til tabellen Udgiftsoversigt i M4 for at få vist en oversigt over hver udgiftsbeløb" sqref="M3"/>
    <dataValidation allowBlank="1" showInputMessage="1" showErrorMessage="1" prompt="Forklaring til grupperet søjlediagram" sqref="N3"/>
    <dataValidation allowBlank="1" showInputMessage="1" showErrorMessage="1" prompt="Udgiftsbeløbet vises automatisk i denne kolonne" sqref="B4:M4"/>
  </dataValidations>
  <hyperlinks>
    <hyperlink ref="B2" location="jan!A1" tooltip="Vælg for at gå til jan" display="Jan"/>
    <hyperlink ref="C2" location="feb!A1" tooltip="Vælg for at gå til feb" display="Feb"/>
    <hyperlink ref="D2" location="mar!A1" tooltip="Vælg for at gå til mar" display="Mar"/>
    <hyperlink ref="E2" location="apr!A1" tooltip="Vælg for at gå til apr" display="Apr"/>
    <hyperlink ref="F2" location="maj!A1" tooltip="Vælg for at gå til maj" display="Maj"/>
    <hyperlink ref="G2" location="jun!A1" tooltip="Vælg for at gå til jun" display="Jun"/>
    <hyperlink ref="H2" location="jul!A1" tooltip="Vælg for at gå til jul" display="Jul"/>
    <hyperlink ref="I2" location="aug!A1" tooltip="Vælg for at gå til aug" display="Aug"/>
    <hyperlink ref="J2" location="sep!A1" tooltip="Vælg for at gå til sep" display="Sep"/>
    <hyperlink ref="K2" location="okt!A1" tooltip="Vælg for at gå til okt" display="Okt"/>
    <hyperlink ref="L2" location="nov!A1" tooltip="Vælg for at gå til nov" display="Nov"/>
    <hyperlink ref="M2" location="dec!A1" tooltip="Vælg for at gå til dec" display="Dec"/>
    <hyperlink ref="N2" location="tips!A1" tooltip="Vælg for at gå til tips" display="Tips"/>
  </hyperlinks>
  <printOptions horizontalCentered="1"/>
  <pageMargins left="0.7" right="0.7" top="0.75" bottom="0.75" header="0.3" footer="0.3"/>
  <pageSetup paperSize="9" fitToHeight="0" orientation="portrait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ast="1" negative="1">
          <x14:colorSeries theme="0" tint="-0.499984740745262"/>
          <x14:colorNegative theme="6" tint="-0.499984740745262"/>
          <x14:colorAxis rgb="FF000000"/>
          <x14:colorMarkers theme="7"/>
          <x14:colorFirst theme="5" tint="-0.249977111117893"/>
          <x14:colorLast theme="7" tint="-0.499984740745262"/>
          <x14:colorHigh theme="7"/>
          <x14:colorLow theme="5" tint="-0.249977111117893"/>
          <x14:sparklines>
            <x14:sparkline>
              <xm:f>oversigt!B10:M10</xm:f>
              <xm:sqref>O10</xm:sqref>
            </x14:sparkline>
          </x14:sparklines>
        </x14:sparklineGroup>
        <x14:sparklineGroup displayEmptyCellsAs="gap" markers="1" last="1" negative="1">
          <x14:colorSeries theme="4" tint="-0.499984740745262"/>
          <x14:colorNegative theme="6" tint="-0.499984740745262"/>
          <x14:colorAxis rgb="FF000000"/>
          <x14:colorMarkers theme="7" tint="-0.249977111117893"/>
          <x14:colorFirst theme="5" tint="-0.249977111117893"/>
          <x14:colorLast theme="7" tint="-0.499984740745262"/>
          <x14:colorHigh theme="5" tint="-0.249977111117893"/>
          <x14:colorLow theme="5" tint="-0.249977111117893"/>
          <x14:sparklines>
            <x14:sparkline>
              <xm:f>oversigt!B5:M5</xm:f>
              <xm:sqref>O5</xm:sqref>
            </x14:sparkline>
            <x14:sparkline>
              <xm:f>oversigt!B6:M6</xm:f>
              <xm:sqref>O6</xm:sqref>
            </x14:sparkline>
            <x14:sparkline>
              <xm:f>oversigt!B7:M7</xm:f>
              <xm:sqref>O7</xm:sqref>
            </x14:sparkline>
            <x14:sparkline>
              <xm:f>oversigt!B8:M8</xm:f>
              <xm:sqref>O8</xm:sqref>
            </x14:sparkline>
            <x14:sparkline>
              <xm:f>oversigt!B9:M9</xm:f>
              <xm:sqref>O9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31</v>
      </c>
      <c r="B1" s="27"/>
      <c r="C1" s="27"/>
      <c r="D1" s="16" t="s">
        <v>37</v>
      </c>
      <c r="E1" s="16" t="s">
        <v>29</v>
      </c>
    </row>
    <row r="2" spans="1:5" ht="17.100000000000001" customHeight="1" x14ac:dyDescent="0.25">
      <c r="A2" s="15" t="s">
        <v>32</v>
      </c>
      <c r="B2" s="15" t="s">
        <v>33</v>
      </c>
      <c r="C2" s="15" t="s">
        <v>36</v>
      </c>
      <c r="D2" s="15" t="s">
        <v>38</v>
      </c>
      <c r="E2" s="15" t="s">
        <v>39</v>
      </c>
    </row>
    <row r="3" spans="1:5" ht="30" customHeight="1" x14ac:dyDescent="0.25">
      <c r="A3" s="18">
        <f ca="1">DATE(YEAR(TODAY()),1,4)</f>
        <v>42373</v>
      </c>
      <c r="B3" s="2" t="s">
        <v>34</v>
      </c>
      <c r="C3" s="22">
        <v>33</v>
      </c>
      <c r="D3" s="2" t="s">
        <v>11</v>
      </c>
      <c r="E3" s="2" t="s">
        <v>40</v>
      </c>
    </row>
    <row r="4" spans="1:5" ht="30" customHeight="1" x14ac:dyDescent="0.25">
      <c r="A4" s="18">
        <f ca="1">DATE(YEAR(TODAY()),1,5)</f>
        <v>42374</v>
      </c>
      <c r="B4" s="2" t="s">
        <v>35</v>
      </c>
      <c r="C4" s="22">
        <v>238</v>
      </c>
      <c r="D4" s="2" t="s">
        <v>12</v>
      </c>
      <c r="E4" s="2"/>
    </row>
    <row r="5" spans="1:5" ht="30" customHeight="1" x14ac:dyDescent="0.25">
      <c r="A5" s="18"/>
      <c r="B5" s="2"/>
      <c r="C5" s="22">
        <v>342</v>
      </c>
      <c r="D5" s="2" t="s">
        <v>14</v>
      </c>
      <c r="E5" s="2"/>
    </row>
    <row r="6" spans="1:5" ht="30" customHeight="1" x14ac:dyDescent="0.25">
      <c r="A6" s="18"/>
      <c r="B6" s="2"/>
      <c r="C6" s="22">
        <v>110</v>
      </c>
      <c r="D6" s="2" t="s">
        <v>13</v>
      </c>
      <c r="E6" s="2"/>
    </row>
    <row r="7" spans="1:5" ht="30" customHeight="1" x14ac:dyDescent="0.25">
      <c r="A7" s="18"/>
      <c r="B7" s="2"/>
      <c r="C7" s="22">
        <v>84</v>
      </c>
      <c r="D7" s="2" t="s">
        <v>14</v>
      </c>
      <c r="E7" s="2"/>
    </row>
    <row r="8" spans="1:5" ht="30" customHeight="1" x14ac:dyDescent="0.25">
      <c r="A8" s="18"/>
      <c r="B8" s="2"/>
      <c r="C8" s="22">
        <v>54</v>
      </c>
      <c r="D8" s="2" t="s">
        <v>15</v>
      </c>
      <c r="E8" s="2"/>
    </row>
    <row r="9" spans="1:5" ht="30" customHeight="1" x14ac:dyDescent="0.25">
      <c r="A9" s="21" t="s">
        <v>16</v>
      </c>
      <c r="C9" s="25">
        <f>SUBTOTAL(109,UdgJan[Beløb])</f>
        <v>861</v>
      </c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januar skal angives, for at denne udgift kan føjes til arket Oversigt" sqref="A3:A8">
      <formula1>MONTH($A3)=1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41</v>
      </c>
      <c r="B1" s="27"/>
      <c r="C1" s="27"/>
      <c r="D1" s="16" t="s">
        <v>37</v>
      </c>
      <c r="E1" s="16" t="s">
        <v>29</v>
      </c>
    </row>
    <row r="2" spans="1:5" ht="17.100000000000001" customHeight="1" x14ac:dyDescent="0.25">
      <c r="A2" s="3" t="s">
        <v>32</v>
      </c>
      <c r="B2" s="3" t="s">
        <v>33</v>
      </c>
      <c r="C2" s="3" t="s">
        <v>36</v>
      </c>
      <c r="D2" s="3" t="s">
        <v>38</v>
      </c>
      <c r="E2" s="3" t="s">
        <v>39</v>
      </c>
    </row>
    <row r="3" spans="1:5" ht="30" customHeight="1" x14ac:dyDescent="0.25">
      <c r="A3" s="18">
        <f ca="1">DATE(YEAR(TODAY()),2,3)</f>
        <v>42403</v>
      </c>
      <c r="B3" s="2" t="s">
        <v>34</v>
      </c>
      <c r="C3" s="22">
        <v>33</v>
      </c>
      <c r="D3" s="2" t="s">
        <v>11</v>
      </c>
      <c r="E3" s="2" t="s">
        <v>40</v>
      </c>
    </row>
    <row r="4" spans="1:5" ht="30" customHeight="1" x14ac:dyDescent="0.25">
      <c r="A4" s="18">
        <f ca="1">DATE(YEAR(TODAY()),2,4)</f>
        <v>42404</v>
      </c>
      <c r="B4" s="2" t="s">
        <v>35</v>
      </c>
      <c r="C4" s="22">
        <v>238</v>
      </c>
      <c r="D4" s="2" t="s">
        <v>12</v>
      </c>
      <c r="E4" s="2"/>
    </row>
    <row r="5" spans="1:5" ht="30" customHeight="1" x14ac:dyDescent="0.25">
      <c r="A5" s="18"/>
      <c r="B5" s="2"/>
      <c r="C5" s="22">
        <v>342</v>
      </c>
      <c r="D5" s="2" t="s">
        <v>11</v>
      </c>
      <c r="E5" s="2"/>
    </row>
    <row r="6" spans="1:5" ht="30" customHeight="1" x14ac:dyDescent="0.25">
      <c r="A6" s="18"/>
      <c r="B6" s="2"/>
      <c r="C6" s="22">
        <v>110</v>
      </c>
      <c r="D6" s="2" t="s">
        <v>13</v>
      </c>
      <c r="E6" s="2"/>
    </row>
    <row r="7" spans="1:5" ht="30" customHeight="1" x14ac:dyDescent="0.25">
      <c r="A7" s="18"/>
      <c r="B7" s="2"/>
      <c r="C7" s="22">
        <v>84</v>
      </c>
      <c r="D7" s="2" t="s">
        <v>14</v>
      </c>
      <c r="E7" s="2"/>
    </row>
    <row r="8" spans="1:5" ht="30" customHeight="1" x14ac:dyDescent="0.25">
      <c r="A8" s="18"/>
      <c r="B8" s="2"/>
      <c r="C8" s="22">
        <v>54</v>
      </c>
      <c r="D8" s="2" t="s">
        <v>15</v>
      </c>
      <c r="E8" s="2"/>
    </row>
    <row r="9" spans="1:5" ht="30" customHeight="1" x14ac:dyDescent="0.25">
      <c r="A9" s="26" t="s">
        <v>16</v>
      </c>
      <c r="B9" s="19"/>
      <c r="C9" s="20">
        <f>SUBTOTAL(109,UdgFeb[Beløb])</f>
        <v>861</v>
      </c>
      <c r="D9" s="19"/>
      <c r="E9" s="19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februar skal angives, for at denne udgift kan føjes til arket Oversigt" sqref="A3:A8">
      <formula1>MONTH($A3)=2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42</v>
      </c>
      <c r="B1" s="27"/>
      <c r="C1" s="27"/>
      <c r="D1" s="16" t="s">
        <v>37</v>
      </c>
      <c r="E1" s="16" t="s">
        <v>29</v>
      </c>
    </row>
    <row r="2" spans="1:5" ht="17.100000000000001" customHeight="1" x14ac:dyDescent="0.25">
      <c r="A2" s="3" t="s">
        <v>32</v>
      </c>
      <c r="B2" s="3" t="s">
        <v>33</v>
      </c>
      <c r="C2" s="3" t="s">
        <v>36</v>
      </c>
      <c r="D2" s="3" t="s">
        <v>38</v>
      </c>
      <c r="E2" s="3" t="s">
        <v>39</v>
      </c>
    </row>
    <row r="3" spans="1:5" ht="30" customHeight="1" x14ac:dyDescent="0.25">
      <c r="A3" s="18">
        <f ca="1">DATE(YEAR(TODAY()),3,5)</f>
        <v>42434</v>
      </c>
      <c r="B3" s="2" t="s">
        <v>34</v>
      </c>
      <c r="C3" s="22">
        <v>33</v>
      </c>
      <c r="D3" s="2" t="s">
        <v>11</v>
      </c>
      <c r="E3" s="2" t="s">
        <v>40</v>
      </c>
    </row>
    <row r="4" spans="1:5" ht="30" customHeight="1" x14ac:dyDescent="0.25">
      <c r="A4" s="18">
        <f ca="1">DATE(YEAR(TODAY()),3,6)</f>
        <v>42435</v>
      </c>
      <c r="B4" s="2" t="s">
        <v>35</v>
      </c>
      <c r="C4" s="22">
        <v>238</v>
      </c>
      <c r="D4" s="2" t="s">
        <v>12</v>
      </c>
      <c r="E4" s="2"/>
    </row>
    <row r="5" spans="1:5" ht="30" customHeight="1" x14ac:dyDescent="0.25">
      <c r="A5" s="18"/>
      <c r="B5" s="2"/>
      <c r="C5" s="22">
        <v>55</v>
      </c>
      <c r="D5" s="2" t="s">
        <v>15</v>
      </c>
      <c r="E5" s="2"/>
    </row>
    <row r="6" spans="1:5" ht="30" customHeight="1" x14ac:dyDescent="0.25">
      <c r="A6" s="18"/>
      <c r="B6" s="2"/>
      <c r="C6" s="22">
        <v>110</v>
      </c>
      <c r="D6" s="2" t="s">
        <v>13</v>
      </c>
      <c r="E6" s="2"/>
    </row>
    <row r="7" spans="1:5" ht="30" customHeight="1" x14ac:dyDescent="0.25">
      <c r="A7" s="18"/>
      <c r="B7" s="2"/>
      <c r="C7" s="22">
        <v>84</v>
      </c>
      <c r="D7" s="2" t="s">
        <v>14</v>
      </c>
      <c r="E7" s="2"/>
    </row>
    <row r="8" spans="1:5" ht="30" customHeight="1" x14ac:dyDescent="0.25">
      <c r="A8" s="18"/>
      <c r="B8" s="2"/>
      <c r="C8" s="22">
        <v>54</v>
      </c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SUBTOTAL(109,UdgMar[Beløb])</f>
        <v>574</v>
      </c>
      <c r="D9" s="19"/>
      <c r="E9" s="19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marts skal angives, for at denne udgift kan føjes til arket Oversigt" sqref="A3:A8">
      <formula1>MONTH($A3)=3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43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3" t="s">
        <v>32</v>
      </c>
      <c r="B2" s="3" t="s">
        <v>33</v>
      </c>
      <c r="C2" s="3" t="s">
        <v>36</v>
      </c>
      <c r="D2" s="3" t="s">
        <v>38</v>
      </c>
      <c r="E2" s="3" t="s">
        <v>39</v>
      </c>
    </row>
    <row r="3" spans="1:5" ht="30" customHeight="1" x14ac:dyDescent="0.25">
      <c r="A3" s="18">
        <f ca="1">DATE(YEAR(TODAY()),4,4)</f>
        <v>42464</v>
      </c>
      <c r="B3" s="2" t="s">
        <v>34</v>
      </c>
      <c r="C3" s="22">
        <v>45</v>
      </c>
      <c r="D3" s="2" t="s">
        <v>11</v>
      </c>
      <c r="E3" s="2" t="s">
        <v>40</v>
      </c>
    </row>
    <row r="4" spans="1:5" ht="30" customHeight="1" x14ac:dyDescent="0.25">
      <c r="A4" s="18">
        <f ca="1">DATE(YEAR(TODAY()),4,8)</f>
        <v>42468</v>
      </c>
      <c r="B4" s="2" t="s">
        <v>35</v>
      </c>
      <c r="C4" s="22">
        <v>123</v>
      </c>
      <c r="D4" s="2" t="s">
        <v>12</v>
      </c>
      <c r="E4" s="2"/>
    </row>
    <row r="5" spans="1:5" ht="30" customHeight="1" x14ac:dyDescent="0.25">
      <c r="A5" s="18"/>
      <c r="B5" s="2"/>
      <c r="C5" s="22">
        <v>342</v>
      </c>
      <c r="D5" s="2" t="s">
        <v>14</v>
      </c>
      <c r="E5" s="2"/>
    </row>
    <row r="6" spans="1:5" ht="30" customHeight="1" x14ac:dyDescent="0.25">
      <c r="A6" s="18"/>
      <c r="B6" s="2"/>
      <c r="C6" s="22">
        <v>125</v>
      </c>
      <c r="D6" s="2" t="s">
        <v>13</v>
      </c>
      <c r="E6" s="2"/>
    </row>
    <row r="7" spans="1:5" ht="30" customHeight="1" x14ac:dyDescent="0.25">
      <c r="A7" s="18"/>
      <c r="B7" s="2"/>
      <c r="C7" s="22">
        <v>84</v>
      </c>
      <c r="D7" s="2" t="s">
        <v>14</v>
      </c>
      <c r="E7" s="2"/>
    </row>
    <row r="8" spans="1:5" ht="30" customHeight="1" x14ac:dyDescent="0.25">
      <c r="A8" s="18"/>
      <c r="B8" s="2"/>
      <c r="C8" s="22">
        <v>98</v>
      </c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SUBTOTAL(109,UdgApr[Beløb])</f>
        <v>817</v>
      </c>
      <c r="D9" s="19"/>
      <c r="E9" s="19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april skal angives, for at denne udgift kan føjes til arket Oversigt" sqref="A3:A8">
      <formula1>MONTH($A3)=4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44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3" t="s">
        <v>32</v>
      </c>
      <c r="B2" s="3" t="s">
        <v>33</v>
      </c>
      <c r="C2" s="3" t="s">
        <v>36</v>
      </c>
      <c r="D2" s="3" t="s">
        <v>38</v>
      </c>
      <c r="E2" s="3" t="s">
        <v>39</v>
      </c>
    </row>
    <row r="3" spans="1:5" ht="30" customHeight="1" x14ac:dyDescent="0.25">
      <c r="A3" s="18">
        <f ca="1">DATE(YEAR(TODAY()),5,3)</f>
        <v>42493</v>
      </c>
      <c r="B3" s="2" t="s">
        <v>34</v>
      </c>
      <c r="C3" s="22">
        <v>33</v>
      </c>
      <c r="D3" s="2" t="s">
        <v>11</v>
      </c>
      <c r="E3" s="2" t="s">
        <v>40</v>
      </c>
    </row>
    <row r="4" spans="1:5" ht="30" customHeight="1" x14ac:dyDescent="0.25">
      <c r="A4" s="18">
        <f ca="1">DATE(YEAR(TODAY()),5,8)</f>
        <v>42498</v>
      </c>
      <c r="B4" s="2" t="s">
        <v>35</v>
      </c>
      <c r="C4" s="22">
        <v>111</v>
      </c>
      <c r="D4" s="2" t="s">
        <v>12</v>
      </c>
      <c r="E4" s="2"/>
    </row>
    <row r="5" spans="1:5" ht="30" customHeight="1" x14ac:dyDescent="0.25">
      <c r="A5" s="18"/>
      <c r="B5" s="2"/>
      <c r="C5" s="22">
        <v>342</v>
      </c>
      <c r="D5" s="2" t="s">
        <v>11</v>
      </c>
      <c r="E5" s="2"/>
    </row>
    <row r="6" spans="1:5" ht="30" customHeight="1" x14ac:dyDescent="0.25">
      <c r="A6" s="18"/>
      <c r="B6" s="2"/>
      <c r="C6" s="22">
        <v>333</v>
      </c>
      <c r="D6" s="2" t="s">
        <v>13</v>
      </c>
      <c r="E6" s="2"/>
    </row>
    <row r="7" spans="1:5" ht="30" customHeight="1" x14ac:dyDescent="0.25">
      <c r="A7" s="18"/>
      <c r="B7" s="2"/>
      <c r="C7" s="22">
        <v>125</v>
      </c>
      <c r="D7" s="2" t="s">
        <v>14</v>
      </c>
      <c r="E7" s="2"/>
    </row>
    <row r="8" spans="1:5" ht="30" customHeight="1" x14ac:dyDescent="0.25">
      <c r="A8" s="18"/>
      <c r="B8" s="2"/>
      <c r="C8" s="22">
        <v>33</v>
      </c>
      <c r="D8" s="2" t="s">
        <v>15</v>
      </c>
      <c r="E8" s="2"/>
    </row>
    <row r="9" spans="1:5" ht="30" customHeight="1" x14ac:dyDescent="0.25">
      <c r="A9" s="5" t="s">
        <v>16</v>
      </c>
      <c r="C9" s="20">
        <f>SUBTOTAL(109,UdgMaj[Beløb])</f>
        <v>977</v>
      </c>
      <c r="E9" s="19"/>
    </row>
  </sheetData>
  <mergeCells count="1">
    <mergeCell ref="A1:C1"/>
  </mergeCells>
  <dataValidations count="11"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maj skal angives, for at denne udgift kan føjes til arket Oversigt" sqref="A3:A8">
      <formula1>MONTH($A3)=5</formula1>
    </dataValidation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49998474074526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45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3" t="s">
        <v>32</v>
      </c>
      <c r="B2" s="3" t="s">
        <v>33</v>
      </c>
      <c r="C2" s="3" t="s">
        <v>36</v>
      </c>
      <c r="D2" s="3" t="s">
        <v>38</v>
      </c>
      <c r="E2" s="3" t="s">
        <v>39</v>
      </c>
    </row>
    <row r="3" spans="1:5" ht="30" customHeight="1" x14ac:dyDescent="0.25">
      <c r="A3" s="18">
        <f ca="1">DATE(YEAR(TODAY()),6,7)</f>
        <v>42528</v>
      </c>
      <c r="B3" s="2" t="s">
        <v>34</v>
      </c>
      <c r="C3" s="22">
        <v>201</v>
      </c>
      <c r="D3" s="2" t="s">
        <v>11</v>
      </c>
      <c r="E3" s="2" t="s">
        <v>40</v>
      </c>
    </row>
    <row r="4" spans="1:5" ht="30" customHeight="1" x14ac:dyDescent="0.25">
      <c r="A4" s="18">
        <f ca="1">DATE(YEAR(TODAY()),6,8)</f>
        <v>42529</v>
      </c>
      <c r="B4" s="2" t="s">
        <v>35</v>
      </c>
      <c r="C4" s="22">
        <v>98</v>
      </c>
      <c r="D4" s="2" t="s">
        <v>12</v>
      </c>
      <c r="E4" s="2"/>
    </row>
    <row r="5" spans="1:5" ht="30" customHeight="1" x14ac:dyDescent="0.25">
      <c r="A5" s="18"/>
      <c r="B5" s="2"/>
      <c r="C5" s="22">
        <v>342</v>
      </c>
      <c r="D5" s="2" t="s">
        <v>15</v>
      </c>
      <c r="E5" s="2"/>
    </row>
    <row r="6" spans="1:5" ht="30" customHeight="1" x14ac:dyDescent="0.25">
      <c r="A6" s="18"/>
      <c r="B6" s="2"/>
      <c r="C6" s="22">
        <v>122</v>
      </c>
      <c r="D6" s="2" t="s">
        <v>13</v>
      </c>
      <c r="E6" s="2"/>
    </row>
    <row r="7" spans="1:5" ht="30" customHeight="1" x14ac:dyDescent="0.25">
      <c r="A7" s="18"/>
      <c r="B7" s="2"/>
      <c r="C7" s="22">
        <v>187</v>
      </c>
      <c r="D7" s="2" t="s">
        <v>14</v>
      </c>
      <c r="E7" s="2"/>
    </row>
    <row r="8" spans="1:5" ht="30" customHeight="1" x14ac:dyDescent="0.25">
      <c r="A8" s="18"/>
      <c r="B8" s="2"/>
      <c r="C8" s="22">
        <v>99</v>
      </c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SUBTOTAL(109,UdgJun[Beløb])</f>
        <v>1049</v>
      </c>
    </row>
  </sheetData>
  <mergeCells count="1">
    <mergeCell ref="A1:C1"/>
  </mergeCells>
  <dataValidations count="11"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juni skal angives, for at denne udgift kan føjes til arket Oversigt" sqref="A3:A8">
      <formula1>MONTH($A3)=6</formula1>
    </dataValidation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autoPageBreaks="0" fitToPage="1"/>
  </sheetPr>
  <dimension ref="A1:E9"/>
  <sheetViews>
    <sheetView showGridLines="0" zoomScaleNormal="100" workbookViewId="0">
      <selection sqref="A1:C1"/>
    </sheetView>
  </sheetViews>
  <sheetFormatPr defaultRowHeight="30" customHeight="1" x14ac:dyDescent="0.25"/>
  <cols>
    <col min="1" max="1" width="15.5703125" customWidth="1"/>
    <col min="2" max="2" width="18.42578125" customWidth="1"/>
    <col min="3" max="3" width="15.5703125" customWidth="1"/>
    <col min="4" max="5" width="30.5703125" customWidth="1"/>
  </cols>
  <sheetData>
    <row r="1" spans="1:5" ht="35.1" customHeight="1" x14ac:dyDescent="0.4">
      <c r="A1" s="27" t="s">
        <v>46</v>
      </c>
      <c r="B1" s="27"/>
      <c r="C1" s="28"/>
      <c r="D1" s="16" t="s">
        <v>37</v>
      </c>
      <c r="E1" s="16" t="s">
        <v>29</v>
      </c>
    </row>
    <row r="2" spans="1:5" ht="17.100000000000001" customHeight="1" x14ac:dyDescent="0.25">
      <c r="A2" s="15" t="s">
        <v>32</v>
      </c>
      <c r="B2" s="15" t="s">
        <v>33</v>
      </c>
      <c r="C2" s="15" t="s">
        <v>36</v>
      </c>
      <c r="D2" s="15" t="s">
        <v>38</v>
      </c>
      <c r="E2" s="15" t="s">
        <v>39</v>
      </c>
    </row>
    <row r="3" spans="1:5" ht="30" customHeight="1" x14ac:dyDescent="0.25">
      <c r="A3" s="18">
        <f ca="1">DATE(YEAR(TODAY()),7,9)</f>
        <v>42560</v>
      </c>
      <c r="B3" s="2" t="s">
        <v>34</v>
      </c>
      <c r="C3" s="22"/>
      <c r="D3" s="2" t="s">
        <v>11</v>
      </c>
      <c r="E3" s="2" t="s">
        <v>40</v>
      </c>
    </row>
    <row r="4" spans="1:5" ht="30" customHeight="1" x14ac:dyDescent="0.25">
      <c r="A4" s="18">
        <f ca="1">DATE(YEAR(TODAY()),7,14)</f>
        <v>42565</v>
      </c>
      <c r="B4" s="2" t="s">
        <v>35</v>
      </c>
      <c r="C4" s="22"/>
      <c r="D4" s="2" t="s">
        <v>12</v>
      </c>
      <c r="E4" s="2"/>
    </row>
    <row r="5" spans="1:5" ht="30" customHeight="1" x14ac:dyDescent="0.25">
      <c r="A5" s="18"/>
      <c r="B5" s="2"/>
      <c r="C5" s="22"/>
      <c r="D5" s="2" t="s">
        <v>12</v>
      </c>
      <c r="E5" s="2"/>
    </row>
    <row r="6" spans="1:5" ht="30" customHeight="1" x14ac:dyDescent="0.25">
      <c r="A6" s="18"/>
      <c r="B6" s="2"/>
      <c r="C6" s="22"/>
      <c r="D6" s="2" t="s">
        <v>13</v>
      </c>
      <c r="E6" s="2"/>
    </row>
    <row r="7" spans="1:5" ht="30" customHeight="1" x14ac:dyDescent="0.25">
      <c r="A7" s="18"/>
      <c r="B7" s="2"/>
      <c r="C7" s="22"/>
      <c r="D7" s="2" t="s">
        <v>14</v>
      </c>
      <c r="E7" s="2"/>
    </row>
    <row r="8" spans="1:5" ht="30" customHeight="1" x14ac:dyDescent="0.25">
      <c r="A8" s="18"/>
      <c r="B8" s="2"/>
      <c r="C8" s="22"/>
      <c r="D8" s="2" t="s">
        <v>15</v>
      </c>
      <c r="E8" s="2"/>
    </row>
    <row r="9" spans="1:5" ht="30" customHeight="1" x14ac:dyDescent="0.25">
      <c r="A9" s="5" t="s">
        <v>16</v>
      </c>
      <c r="B9" s="19"/>
      <c r="C9" s="20">
        <f>SUBTOTAL(109,UdgJul[Beløb])</f>
        <v>0</v>
      </c>
      <c r="D9" s="19"/>
      <c r="E9" s="19"/>
    </row>
  </sheetData>
  <mergeCells count="1">
    <mergeCell ref="A1:C1"/>
  </mergeCells>
  <dataValidations count="11">
    <dataValidation type="list" errorStyle="warning" allowBlank="1" showInputMessage="1" showErrorMessage="1" error="En udgift på rullelisten skal være markeret, for at den kan medtages i arket Oversigt" sqref="D3:D8">
      <formula1>UdgiftsKategorier</formula1>
    </dataValidation>
    <dataValidation allowBlank="1" showInputMessage="1" showErrorMessage="1" prompt="Detaljerede udgifter er beskrevet i tabellen i dette regneark. Der er navigationslinks til henholdsvis oversigtsregnearket og tipsregnearket i celle D1 og E1" sqref="A1:C1"/>
    <dataValidation allowBlank="1" showInputMessage="1" showErrorMessage="1" prompt="Navigationslink til oversigtsregnearket" sqref="D1"/>
    <dataValidation allowBlank="1" showInputMessage="1" showErrorMessage="1" prompt="Navigationslink til tipsregnearket " sqref="E1"/>
    <dataValidation allowBlank="1" showInputMessage="1" showErrorMessage="1" prompt="Angiv datoen for udgiften i denne kolonne" sqref="A2"/>
    <dataValidation allowBlank="1" showInputMessage="1" showErrorMessage="1" prompt="Angiv PO-nummeret i denne kolonne" sqref="B2"/>
    <dataValidation allowBlank="1" showInputMessage="1" showErrorMessage="1" prompt="Angiv, hvilket Beløb udgiften var på, i denne kolonne" sqref="C2"/>
    <dataValidation allowBlank="1" showInputMessage="1" showErrorMessage="1" prompt="En liste over udgiftskategorier udfyldes automatisk fra kolonnen Udgifter i tabellen Omkostningsoversigt i oversigtsregnearket. ALT + pil ned for at gå til listen. ENTER for at vælge en Kategori" sqref="D2"/>
    <dataValidation allowBlank="1" showInputMessage="1" showErrorMessage="1" prompt="Angiv en beskrivelse af udgiften i denne kolonne" sqref="E2"/>
    <dataValidation type="custom" errorStyle="warning" allowBlank="1" showInputMessage="1" showErrorMessage="1" errorTitle="Validering af beløb" error="Beløbet skal være et tal." sqref="C3:C8">
      <formula1>_xlfn.NUMBERVALUE($C3)</formula1>
    </dataValidation>
    <dataValidation type="custom" errorStyle="warning" allowBlank="1" showInputMessage="1" showErrorMessage="1" error="En dato i juli skal angives, for at denne udgift kan føjes til arket Oversigt" sqref="A3:A8">
      <formula1>MONTH($A3)=7</formula1>
    </dataValidation>
  </dataValidations>
  <hyperlinks>
    <hyperlink ref="D1" location="oversigt!A1" tooltip="Vælg for at få vist oversigt" display="Oversigt"/>
    <hyperlink ref="E1" location="tips!A1" tooltip="Vælg for at gå til tipsregnearket" display="Tips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27</vt:i4>
      </vt:variant>
    </vt:vector>
  </HeadingPairs>
  <TitlesOfParts>
    <vt:vector size="41" baseType="lpstr">
      <vt:lpstr>tips</vt:lpstr>
      <vt:lpstr>oversigt</vt:lpstr>
      <vt:lpstr>jan</vt:lpstr>
      <vt:lpstr>feb</vt:lpstr>
      <vt:lpstr>mar</vt:lpstr>
      <vt:lpstr>apr</vt:lpstr>
      <vt:lpstr>maj</vt:lpstr>
      <vt:lpstr>jun</vt:lpstr>
      <vt:lpstr>jul</vt:lpstr>
      <vt:lpstr>aug</vt:lpstr>
      <vt:lpstr>sep</vt:lpstr>
      <vt:lpstr>okt</vt:lpstr>
      <vt:lpstr>nov</vt:lpstr>
      <vt:lpstr>dec</vt:lpstr>
      <vt:lpstr>KolonneTitel10</vt:lpstr>
      <vt:lpstr>KolonneTitel11</vt:lpstr>
      <vt:lpstr>KolonneTitel12</vt:lpstr>
      <vt:lpstr>KolonneTitel13</vt:lpstr>
      <vt:lpstr>KolonneTitel14</vt:lpstr>
      <vt:lpstr>KolonneTitel2</vt:lpstr>
      <vt:lpstr>KolonneTitel3</vt:lpstr>
      <vt:lpstr>KolonneTitel4</vt:lpstr>
      <vt:lpstr>KolonneTitel5</vt:lpstr>
      <vt:lpstr>KolonneTitel6</vt:lpstr>
      <vt:lpstr>KolonneTitel7</vt:lpstr>
      <vt:lpstr>KolonneTitel8</vt:lpstr>
      <vt:lpstr>KolonneTitel9</vt:lpstr>
      <vt:lpstr>UdgiftsKategorier</vt:lpstr>
      <vt:lpstr>apr!Udskriftstitler</vt:lpstr>
      <vt:lpstr>aug!Udskriftstitler</vt:lpstr>
      <vt:lpstr>dec!Udskriftstitler</vt:lpstr>
      <vt:lpstr>feb!Udskriftstitler</vt:lpstr>
      <vt:lpstr>jan!Udskriftstitler</vt:lpstr>
      <vt:lpstr>jul!Udskriftstitler</vt:lpstr>
      <vt:lpstr>jun!Udskriftstitler</vt:lpstr>
      <vt:lpstr>maj!Udskriftstitler</vt:lpstr>
      <vt:lpstr>mar!Udskriftstitler</vt:lpstr>
      <vt:lpstr>nov!Udskriftstitler</vt:lpstr>
      <vt:lpstr>okt!Udskriftstitler</vt:lpstr>
      <vt:lpstr>oversigt!Udskriftstitler</vt:lpstr>
      <vt:lpstr>sep!Udskriftstitler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2016-09-19T01:00:44Z</dcterms:created>
  <dcterms:modified xsi:type="dcterms:W3CDTF">2016-11-16T09:01:46Z</dcterms:modified>
</cp:coreProperties>
</file>