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Uus kaust\"/>
    </mc:Choice>
  </mc:AlternateContent>
  <xr:revisionPtr revIDLastSave="0" documentId="13_ncr:1_{AA6ECA37-ED52-4B75-9449-15CCF93D731E}" xr6:coauthVersionLast="43" xr6:coauthVersionMax="43" xr10:uidLastSave="{00000000-0000-0000-0000-000000000000}"/>
  <bookViews>
    <workbookView xWindow="-120" yWindow="-120" windowWidth="29040" windowHeight="16215" tabRatio="926" xr2:uid="{00000000-000D-0000-FFFF-FFFF00000000}"/>
  </bookViews>
  <sheets>
    <sheet name="Kaalu jälgija" sheetId="8" r:id="rId1"/>
    <sheet name="Vööümbermõõt jälgija" sheetId="9" r:id="rId2"/>
    <sheet name="Biitseps jälgija" sheetId="10" r:id="rId3"/>
    <sheet name="Puusaümbermõõt jälgija" sheetId="7" r:id="rId4"/>
    <sheet name="Reieümbermõõt jälgija" sheetId="6" r:id="rId5"/>
    <sheet name="Tegevuselogi" sheetId="2" r:id="rId6"/>
    <sheet name="Toitumislogi" sheetId="3" r:id="rId7"/>
  </sheets>
  <definedNames>
    <definedName name="Eesmärgi1Silt" localSheetId="0">'Kaalu jälgija'!$B$13</definedName>
    <definedName name="Eesmärgi2Silt" localSheetId="0">'Kaalu jälgija'!$B$14</definedName>
    <definedName name="Eesmärgi3Silt" localSheetId="0">'Kaalu jälgija'!$B$15</definedName>
    <definedName name="Eesmärgi4Silt" localSheetId="0">'Kaalu jälgija'!$B$16</definedName>
    <definedName name="Eesmärk1" localSheetId="0">'Kaalu jälgija'!$D$13</definedName>
    <definedName name="Eesmärk2" localSheetId="0">'Kaalu jälgija'!$D$14</definedName>
    <definedName name="Eesmärk3" localSheetId="0">'Kaalu jälgija'!$D$15</definedName>
    <definedName name="Eesmärk4" localSheetId="0">'Kaalu jälgija'!$D$16</definedName>
    <definedName name="EesmärkKaal" localSheetId="0">'Kaalu jälgija'!$D$12</definedName>
    <definedName name="KaaluSilt" localSheetId="0">'Kaalu jälgija'!$B$12</definedName>
    <definedName name="Kategooria1">Tegevuselogi!$B$4</definedName>
    <definedName name="Kategooria2">Tegevuselogi!$B$5</definedName>
    <definedName name="Kategooria3">Tegevuselogi!$B$6</definedName>
    <definedName name="Kategooria4">Tegevuselogi!$B$7</definedName>
    <definedName name="Kategooria5">Tegevuselogi!$B$8</definedName>
    <definedName name="KMI">IF('Kaalu jälgija'!$C$7="Inglise",KMIKaal*703,KMIKaal)</definedName>
    <definedName name="KMIKaal">'Kaalu jälgija'!PraeguneKaal/'Kaalu jälgija'!KMIPikkus</definedName>
    <definedName name="KMIPikkus" localSheetId="0">'Kaalu jälgija'!$C$6*'Kaalu jälgija'!$C$6</definedName>
    <definedName name="Kogusumma" localSheetId="2">SUM(Tegevuselogi[DISTANTS])</definedName>
    <definedName name="Kogusumma" localSheetId="0">SUM(Tegevuselogi[DISTANTS])</definedName>
    <definedName name="Kogusumma" localSheetId="3">SUM(Tegevuselogi[DISTANTS])</definedName>
    <definedName name="Kogusumma" localSheetId="4">SUM(Tegevuselogi[DISTANTS])</definedName>
    <definedName name="Kogusumma" localSheetId="1">SUM(Tegevuselogi[DISTANTS])</definedName>
    <definedName name="Kogusumma">SUM(Tegevuselogi[DISTANTS])</definedName>
    <definedName name="KuupäevaOtsing">Toitumislogi!$D$5</definedName>
    <definedName name="KõikValmis">AND('Kaalu jälgija'!$C$6&gt;0,'Kaalu jälgija'!$C$12&gt;0)</definedName>
    <definedName name="MuuSumma" localSheetId="2">'Biitseps jälgija'!Kogusumma-SUM(Tegevuselogi!$C$4:$C$7)</definedName>
    <definedName name="MuuSumma" localSheetId="0">'Kaalu jälgija'!Kogusumma-SUM(Tegevuselogi!$C$4:$C$7)</definedName>
    <definedName name="MuuSumma" localSheetId="3">'Puusaümbermõõt jälgija'!Kogusumma-SUM(Tegevuselogi!$C$4:$C$7)</definedName>
    <definedName name="MuuSumma" localSheetId="4">'Reieümbermõõt jälgija'!Kogusumma-SUM(Tegevuselogi!$C$4:$C$7)</definedName>
    <definedName name="MuuSumma" localSheetId="1">'Vööümbermõõt jälgija'!Kogusumma-SUM(Tegevuselogi!$C$4:$C$7)</definedName>
    <definedName name="MuuSumma">Kogusumma-SUM(Tegevuselogi!$C$4:$C$7)</definedName>
    <definedName name="Mõõtühik" localSheetId="0">'Kaalu jälgija'!$C$7</definedName>
    <definedName name="Pikkus" localSheetId="0">'Kaalu jälgija'!$C$6</definedName>
    <definedName name="PraeguneKaal" localSheetId="0">'Kaalu jälgija'!$C$12</definedName>
    <definedName name="_xlnm.Print_Titles" localSheetId="2">'Biitseps jälgija'!$3:$4</definedName>
    <definedName name="_xlnm.Print_Titles" localSheetId="0">'Kaalu jälgija'!$18:$19</definedName>
    <definedName name="_xlnm.Print_Titles" localSheetId="3">'Puusaümbermõõt jälgija'!$3:$4</definedName>
    <definedName name="_xlnm.Print_Titles" localSheetId="4">'Reieümbermõõt jälgija'!$3:$4</definedName>
    <definedName name="_xlnm.Print_Titles" localSheetId="5">Tegevuselogi!$10:$10</definedName>
    <definedName name="_xlnm.Print_Titles" localSheetId="6">Toitumislogi!$7:$7</definedName>
    <definedName name="_xlnm.Print_Titles" localSheetId="1">'Vööümbermõõt jälgija'!$3:$4</definedName>
    <definedName name="Sugu" localSheetId="0">'Kaalu jälgija'!$C$4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8" l="1"/>
  <c r="E3" i="8"/>
  <c r="B3" i="6" l="1"/>
  <c r="B3" i="7"/>
  <c r="B3" i="10"/>
  <c r="B3" i="9"/>
  <c r="B18" i="8"/>
  <c r="B9" i="8"/>
  <c r="C8" i="8" l="1"/>
  <c r="B9" i="10" l="1"/>
  <c r="B8" i="10"/>
  <c r="B7" i="10"/>
  <c r="B6" i="10"/>
  <c r="B5" i="10"/>
  <c r="B8" i="9"/>
  <c r="B7" i="9"/>
  <c r="B6" i="9"/>
  <c r="B5" i="9"/>
  <c r="B25" i="8"/>
  <c r="B24" i="8"/>
  <c r="B23" i="8"/>
  <c r="B22" i="8"/>
  <c r="B21" i="8"/>
  <c r="B20" i="8"/>
  <c r="B7" i="7" l="1"/>
  <c r="B6" i="7"/>
  <c r="B5" i="7"/>
  <c r="B11" i="6"/>
  <c r="B10" i="6"/>
  <c r="B9" i="6"/>
  <c r="B8" i="6"/>
  <c r="B7" i="6"/>
  <c r="B6" i="6"/>
  <c r="B5" i="6"/>
  <c r="B18" i="3" l="1"/>
  <c r="B17" i="3"/>
  <c r="B16" i="3"/>
  <c r="B15" i="3"/>
  <c r="B14" i="3"/>
  <c r="B13" i="3"/>
  <c r="B12" i="3"/>
  <c r="B11" i="3"/>
  <c r="B10" i="3"/>
  <c r="B9" i="3"/>
  <c r="B8" i="3"/>
  <c r="B15" i="2"/>
  <c r="B14" i="2"/>
  <c r="B13" i="2"/>
  <c r="B12" i="2"/>
  <c r="B11" i="2"/>
  <c r="C8" i="2" l="1"/>
  <c r="F3" i="3" l="1"/>
  <c r="G3" i="3"/>
  <c r="H3" i="3"/>
  <c r="I3" i="3"/>
  <c r="J3" i="3"/>
  <c r="K3" i="3"/>
  <c r="L3" i="3"/>
  <c r="E3" i="3"/>
  <c r="F5" i="3"/>
  <c r="G5" i="3"/>
  <c r="H5" i="3"/>
  <c r="I5" i="3"/>
  <c r="J5" i="3"/>
  <c r="K5" i="3"/>
  <c r="L5" i="3"/>
  <c r="E5" i="3"/>
  <c r="D5" i="3" s="1"/>
  <c r="C4" i="2"/>
  <c r="C5" i="2"/>
  <c r="C6" i="2"/>
  <c r="C7" i="2"/>
</calcChain>
</file>

<file path=xl/sharedStrings.xml><?xml version="1.0" encoding="utf-8"?>
<sst xmlns="http://schemas.openxmlformats.org/spreadsheetml/2006/main" count="110" uniqueCount="72">
  <si>
    <t>TREENINGUPLAAN</t>
  </si>
  <si>
    <t>MINU ANDMED:</t>
  </si>
  <si>
    <t>Sugu:</t>
  </si>
  <si>
    <t>Vanus:</t>
  </si>
  <si>
    <t>Pikkus:</t>
  </si>
  <si>
    <t>Ühik:</t>
  </si>
  <si>
    <t>KMI:</t>
  </si>
  <si>
    <t>NÄITAJAD ALUSTADES:</t>
  </si>
  <si>
    <t>Tüüp</t>
  </si>
  <si>
    <t>Kaal</t>
  </si>
  <si>
    <t>Vööümbermõõt</t>
  </si>
  <si>
    <t>Biitseps</t>
  </si>
  <si>
    <t>Puusaümbermõõt</t>
  </si>
  <si>
    <t>Reieümbermõõt</t>
  </si>
  <si>
    <t>Kuupäev</t>
  </si>
  <si>
    <t>Naine</t>
  </si>
  <si>
    <t>Praegune</t>
  </si>
  <si>
    <t>Kellaaeg</t>
  </si>
  <si>
    <t>Eesmärk</t>
  </si>
  <si>
    <t>Selles lahtris asub joondiagramm, mis jälgib iga algnäitaja edenemist, sealhulgas puusad, talje, reied ja biitseps.</t>
  </si>
  <si>
    <t>Selles lahtris asub kaalu edenemist jälgiv kihtdiagramm.</t>
  </si>
  <si>
    <t>Selles lahtris asub isikusiluett erinevates harjutusasendites.</t>
  </si>
  <si>
    <t>Suurus</t>
  </si>
  <si>
    <t>TEGEVUSELOGI</t>
  </si>
  <si>
    <t>TEGEVUSED</t>
  </si>
  <si>
    <t>Jalgrattasõit</t>
  </si>
  <si>
    <t>Jooksmine</t>
  </si>
  <si>
    <t>Kõndimine</t>
  </si>
  <si>
    <t>Ujumine</t>
  </si>
  <si>
    <t>Muu</t>
  </si>
  <si>
    <t>KUUPÄEV</t>
  </si>
  <si>
    <t>KOKKU</t>
  </si>
  <si>
    <t>TEGEVUS</t>
  </si>
  <si>
    <t>ÜHIK</t>
  </si>
  <si>
    <t>Miilid</t>
  </si>
  <si>
    <t>Sammud</t>
  </si>
  <si>
    <t>Meetrid</t>
  </si>
  <si>
    <t>ALGUSKELLAAEG</t>
  </si>
  <si>
    <t>KESTUS</t>
  </si>
  <si>
    <t>DISTANTS</t>
  </si>
  <si>
    <t>KALORID</t>
  </si>
  <si>
    <t>MÄRKUS</t>
  </si>
  <si>
    <t>Palav ja niiske</t>
  </si>
  <si>
    <t xml:space="preserve">       </t>
  </si>
  <si>
    <t>TOITUMISLOGI</t>
  </si>
  <si>
    <t>MINU TOITUMISALASED EESMÄRGID</t>
  </si>
  <si>
    <t>EINE</t>
  </si>
  <si>
    <t>Hommikusöök</t>
  </si>
  <si>
    <t>Vahepala</t>
  </si>
  <si>
    <t>Lõunasöök</t>
  </si>
  <si>
    <t>Õhtusöök</t>
  </si>
  <si>
    <t xml:space="preserve">Päevane kogus: </t>
  </si>
  <si>
    <t>SÖÖK</t>
  </si>
  <si>
    <t>Kreeka jogurt</t>
  </si>
  <si>
    <t>Õun</t>
  </si>
  <si>
    <t>Võileib mango ja salatiga</t>
  </si>
  <si>
    <t>Kreveti-tacod (2)</t>
  </si>
  <si>
    <t>Kreeka pähklid</t>
  </si>
  <si>
    <t>Kaerahelbepuder</t>
  </si>
  <si>
    <t>Apelsin</t>
  </si>
  <si>
    <t>Pestoga suvikõrvits</t>
  </si>
  <si>
    <t>Küpsetatud tursk</t>
  </si>
  <si>
    <t>Grillitud aegviljasegu</t>
  </si>
  <si>
    <t>Jäätis lisandiga</t>
  </si>
  <si>
    <t>RASV</t>
  </si>
  <si>
    <t>KOLESTEROOL</t>
  </si>
  <si>
    <t>NAATRIUM</t>
  </si>
  <si>
    <t>SÜSIVESIKUD</t>
  </si>
  <si>
    <t>VALGUD</t>
  </si>
  <si>
    <t>SUHKUR</t>
  </si>
  <si>
    <t>KIUDAINED</t>
  </si>
  <si>
    <t>Inglise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</si>
</sst>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69" formatCode="h:mm:ss;@"/>
  </numFmts>
  <fonts count="2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ajor"/>
    </font>
    <font>
      <b/>
      <sz val="36"/>
      <color theme="4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36"/>
      <color theme="4" tint="-0.24994659260841701"/>
      <name val="Calibri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3" fillId="0" borderId="0" applyNumberFormat="0" applyFill="0" applyBorder="0" applyAlignment="0" applyProtection="0"/>
    <xf numFmtId="0" fontId="6" fillId="3" borderId="0" applyNumberFormat="0" applyProtection="0">
      <alignment horizontal="left" vertical="center" indent="1"/>
    </xf>
    <xf numFmtId="0" fontId="5" fillId="0" borderId="0" applyNumberFormat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2" applyNumberFormat="0" applyFill="0" applyAlignment="0" applyProtection="0"/>
    <xf numFmtId="0" fontId="8" fillId="4" borderId="1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3" applyNumberFormat="0" applyAlignment="0" applyProtection="0"/>
    <xf numFmtId="0" fontId="20" fillId="9" borderId="4" applyNumberFormat="0" applyAlignment="0" applyProtection="0"/>
    <xf numFmtId="0" fontId="21" fillId="9" borderId="3" applyNumberFormat="0" applyAlignment="0" applyProtection="0"/>
    <xf numFmtId="0" fontId="22" fillId="0" borderId="5" applyNumberFormat="0" applyFill="0" applyAlignment="0" applyProtection="0"/>
    <xf numFmtId="0" fontId="11" fillId="10" borderId="6" applyNumberFormat="0" applyAlignment="0" applyProtection="0"/>
    <xf numFmtId="0" fontId="23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>
      <alignment vertical="center" wrapText="1"/>
    </xf>
    <xf numFmtId="0" fontId="3" fillId="2" borderId="0" xfId="0" applyFont="1" applyFill="1">
      <alignment vertical="center" wrapText="1"/>
    </xf>
    <xf numFmtId="0" fontId="0" fillId="0" borderId="0" xfId="0">
      <alignment vertical="center" wrapText="1"/>
    </xf>
    <xf numFmtId="0" fontId="0" fillId="0" borderId="0" xfId="0">
      <alignment vertical="center" wrapText="1"/>
    </xf>
    <xf numFmtId="14" fontId="0" fillId="0" borderId="0" xfId="0" applyNumberFormat="1">
      <alignment vertical="center" wrapText="1"/>
    </xf>
    <xf numFmtId="168" fontId="0" fillId="0" borderId="0" xfId="0" applyNumberForma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 indent="1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>
      <alignment vertical="center" wrapText="1"/>
    </xf>
    <xf numFmtId="14" fontId="0" fillId="0" borderId="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6" fillId="3" borderId="0" xfId="2">
      <alignment horizontal="left" vertical="center" indent="1"/>
    </xf>
    <xf numFmtId="0" fontId="13" fillId="0" borderId="0" xfId="1" applyAlignment="1">
      <alignment vertical="center"/>
    </xf>
    <xf numFmtId="0" fontId="0" fillId="0" borderId="0" xfId="0" applyFont="1" applyAlignment="1">
      <alignment horizontal="left" vertical="center" indent="13"/>
    </xf>
    <xf numFmtId="0" fontId="6" fillId="3" borderId="0" xfId="2" applyAlignment="1">
      <alignment horizontal="left" vertical="center"/>
    </xf>
    <xf numFmtId="0" fontId="6" fillId="3" borderId="0" xfId="2" applyAlignment="1">
      <alignment horizontal="center" vertical="center"/>
    </xf>
    <xf numFmtId="0" fontId="13" fillId="0" borderId="0" xfId="1" applyAlignment="1">
      <alignment vertical="center"/>
    </xf>
    <xf numFmtId="14" fontId="0" fillId="0" borderId="0" xfId="0" applyNumberFormat="1" applyFont="1">
      <alignment vertical="center" wrapText="1"/>
    </xf>
    <xf numFmtId="168" fontId="0" fillId="0" borderId="0" xfId="0" applyNumberFormat="1" applyFont="1">
      <alignment vertical="center" wrapText="1"/>
    </xf>
    <xf numFmtId="0" fontId="0" fillId="0" borderId="0" xfId="0" applyFo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169" fontId="0" fillId="0" borderId="0" xfId="0" applyNumberFormat="1">
      <alignment vertical="center" wrapText="1"/>
    </xf>
    <xf numFmtId="169" fontId="0" fillId="0" borderId="0" xfId="0" applyNumberFormat="1" applyFont="1">
      <alignment vertical="center" wrapText="1"/>
    </xf>
    <xf numFmtId="0" fontId="3" fillId="2" borderId="0" xfId="0" applyNumberFormat="1" applyFont="1" applyFill="1">
      <alignment vertical="center" wrapText="1"/>
    </xf>
    <xf numFmtId="14" fontId="0" fillId="0" borderId="0" xfId="0" applyNumberFormat="1" applyFont="1" applyAlignment="1">
      <alignment horizontal="right" vertical="center" wrapText="1" indent="2"/>
    </xf>
    <xf numFmtId="0" fontId="0" fillId="0" borderId="0" xfId="0" applyFont="1" applyAlignment="1">
      <alignment horizontal="left" vertical="center"/>
    </xf>
    <xf numFmtId="169" fontId="0" fillId="0" borderId="0" xfId="0" applyNumberFormat="1" applyFont="1" applyAlignment="1">
      <alignment horizontal="right" vertical="center" indent="1"/>
    </xf>
    <xf numFmtId="21" fontId="0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14" fillId="0" borderId="0" xfId="0" applyNumberFormat="1" applyFont="1" applyAlignment="1">
      <alignment horizontal="left" vertical="center" indent="13"/>
    </xf>
    <xf numFmtId="0" fontId="4" fillId="0" borderId="0" xfId="0" applyFont="1">
      <alignment vertical="center" wrapText="1"/>
    </xf>
    <xf numFmtId="0" fontId="5" fillId="0" borderId="0" xfId="3" applyFill="1" applyAlignment="1">
      <alignment horizontal="left"/>
    </xf>
    <xf numFmtId="0" fontId="7" fillId="0" borderId="0" xfId="1" applyFont="1" applyAlignment="1">
      <alignment vertical="center"/>
    </xf>
    <xf numFmtId="0" fontId="6" fillId="3" borderId="0" xfId="2">
      <alignment horizontal="left" vertical="center" indent="1"/>
    </xf>
    <xf numFmtId="0" fontId="0" fillId="0" borderId="0" xfId="0" applyAlignment="1">
      <alignment horizontal="center" vertical="center" wrapText="1"/>
    </xf>
    <xf numFmtId="0" fontId="13" fillId="2" borderId="0" xfId="1" applyFill="1" applyAlignment="1">
      <alignment vertical="center"/>
    </xf>
    <xf numFmtId="0" fontId="6" fillId="3" borderId="0" xfId="2" applyAlignment="1">
      <alignment horizontal="left" vertical="center" indent="1"/>
    </xf>
    <xf numFmtId="0" fontId="13" fillId="0" borderId="0" xfId="1" applyAlignment="1">
      <alignment vertical="center"/>
    </xf>
    <xf numFmtId="0" fontId="15" fillId="0" borderId="0" xfId="1" applyFont="1" applyAlignment="1">
      <alignment vertical="center"/>
    </xf>
  </cellXfs>
  <cellStyles count="47">
    <cellStyle name="20% – rõhk1" xfId="24" builtinId="30" customBuiltin="1"/>
    <cellStyle name="20% – rõhk2" xfId="28" builtinId="34" customBuiltin="1"/>
    <cellStyle name="20% – rõhk3" xfId="32" builtinId="38" customBuiltin="1"/>
    <cellStyle name="20% – rõhk4" xfId="36" builtinId="42" customBuiltin="1"/>
    <cellStyle name="20% – rõhk5" xfId="40" builtinId="46" customBuiltin="1"/>
    <cellStyle name="20% – rõhk6" xfId="44" builtinId="50" customBuiltin="1"/>
    <cellStyle name="40% – rõhk1" xfId="25" builtinId="31" customBuiltin="1"/>
    <cellStyle name="40% – rõhk2" xfId="29" builtinId="35" customBuiltin="1"/>
    <cellStyle name="40% – rõhk3" xfId="33" builtinId="39" customBuiltin="1"/>
    <cellStyle name="40% – rõhk4" xfId="37" builtinId="43" customBuiltin="1"/>
    <cellStyle name="40% – rõhk5" xfId="41" builtinId="47" customBuiltin="1"/>
    <cellStyle name="40% – rõhk6" xfId="45" builtinId="51" customBuiltin="1"/>
    <cellStyle name="60% – rõhk1" xfId="26" builtinId="32" customBuiltin="1"/>
    <cellStyle name="60% – rõhk2" xfId="30" builtinId="36" customBuiltin="1"/>
    <cellStyle name="60% – rõhk3" xfId="34" builtinId="40" customBuiltin="1"/>
    <cellStyle name="60% – rõhk4" xfId="38" builtinId="44" customBuiltin="1"/>
    <cellStyle name="60% – rõhk5" xfId="42" builtinId="48" customBuiltin="1"/>
    <cellStyle name="60% – rõhk6" xfId="46" builtinId="52" customBuiltin="1"/>
    <cellStyle name="Arvutus" xfId="18" builtinId="22" customBuiltin="1"/>
    <cellStyle name="Halb" xfId="14" builtinId="27" customBuiltin="1"/>
    <cellStyle name="Hea" xfId="13" builtinId="26" customBuiltin="1"/>
    <cellStyle name="Hoiatuse tekst" xfId="21" builtinId="11" customBuiltin="1"/>
    <cellStyle name="Kokku" xfId="22" builtinId="25" customBuiltin="1"/>
    <cellStyle name="Koma" xfId="4" builtinId="3" customBuiltin="1"/>
    <cellStyle name="Koma [0]" xfId="5" builtinId="6" customBuiltin="1"/>
    <cellStyle name="Kontrolli lahtrit" xfId="20" builtinId="23" customBuiltin="1"/>
    <cellStyle name="Lingitud lahter" xfId="19" builtinId="24" customBuiltin="1"/>
    <cellStyle name="Märkus" xfId="10" builtinId="10" customBuiltin="1"/>
    <cellStyle name="Neutraalne" xfId="15" builtinId="28" customBuiltin="1"/>
    <cellStyle name="Normaallaad" xfId="0" builtinId="0" customBuiltin="1"/>
    <cellStyle name="Pealkiri 1" xfId="2" builtinId="16" customBuiltin="1"/>
    <cellStyle name="Pealkiri 2" xfId="3" builtinId="17" customBuiltin="1"/>
    <cellStyle name="Pealkiri 3" xfId="9" builtinId="18" customBuiltin="1"/>
    <cellStyle name="Pealkiri 4" xfId="12" builtinId="19" customBuiltin="1"/>
    <cellStyle name="Protsent" xfId="8" builtinId="5" customBuiltin="1"/>
    <cellStyle name="Rõhk1" xfId="23" builtinId="29" customBuiltin="1"/>
    <cellStyle name="Rõhk2" xfId="27" builtinId="33" customBuiltin="1"/>
    <cellStyle name="Rõhk3" xfId="31" builtinId="37" customBuiltin="1"/>
    <cellStyle name="Rõhk4" xfId="35" builtinId="41" customBuiltin="1"/>
    <cellStyle name="Rõhk5" xfId="39" builtinId="45" customBuiltin="1"/>
    <cellStyle name="Rõhk6" xfId="43" builtinId="49" customBuiltin="1"/>
    <cellStyle name="Selgitav tekst" xfId="11" builtinId="53" customBuiltin="1"/>
    <cellStyle name="Sisend" xfId="16" builtinId="20" customBuiltin="1"/>
    <cellStyle name="Valuuta" xfId="6" builtinId="4" customBuiltin="1"/>
    <cellStyle name="Valuuta [0]" xfId="7" builtinId="7" customBuiltin="1"/>
    <cellStyle name="Väljund" xfId="17" builtinId="21" customBuiltin="1"/>
    <cellStyle name="Üldpealkiri" xfId="1" builtinId="15" customBuiltin="1"/>
  </cellStyles>
  <dxfs count="60"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charset val="186"/>
        <scheme val="minor"/>
      </font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68" formatCode="0.0"/>
    </dxf>
    <dxf>
      <numFmt numFmtId="168" formatCode="0.0"/>
    </dxf>
    <dxf>
      <numFmt numFmtId="168" formatCode="0.0"/>
    </dxf>
    <dxf>
      <numFmt numFmtId="168" formatCode="0.0"/>
    </dxf>
    <dxf>
      <numFmt numFmtId="168" formatCode="0.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26" formatCode="h:mm:ss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9" formatCode="h:mm:ss;@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9" formatCode="dd/mm/yyyy"/>
      <alignment horizontal="righ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numFmt numFmtId="168" formatCode="0.0"/>
    </dxf>
    <dxf>
      <numFmt numFmtId="169" formatCode="h:mm:ss;@"/>
    </dxf>
    <dxf>
      <numFmt numFmtId="19" formatCode="dd/mm/yyyy"/>
    </dxf>
    <dxf>
      <numFmt numFmtId="168" formatCode="0.0"/>
    </dxf>
    <dxf>
      <numFmt numFmtId="169" formatCode="h:mm:ss;@"/>
    </dxf>
    <dxf>
      <numFmt numFmtId="19" formatCode="dd/mm/yyyy"/>
    </dxf>
    <dxf>
      <numFmt numFmtId="168" formatCode="0.0"/>
    </dxf>
    <dxf>
      <numFmt numFmtId="169" formatCode="h:mm:ss;@"/>
    </dxf>
    <dxf>
      <numFmt numFmtId="19" formatCode="dd/mm/yyyy"/>
    </dxf>
    <dxf>
      <numFmt numFmtId="168" formatCode="0.0"/>
    </dxf>
    <dxf>
      <numFmt numFmtId="169" formatCode="h:mm:ss;@"/>
    </dxf>
    <dxf>
      <numFmt numFmtId="19" formatCode="dd/mm/yyyy"/>
    </dxf>
    <dxf>
      <numFmt numFmtId="168" formatCode="0.0"/>
    </dxf>
    <dxf>
      <numFmt numFmtId="169" formatCode="h:mm:ss;@"/>
    </dxf>
    <dxf>
      <numFmt numFmtId="19" formatCode="dd/mm/yyyy"/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Treeningplaan" pivot="0" count="2" xr9:uid="{00000000-0011-0000-FFFF-FFFF00000000}">
      <tableStyleElement type="wholeTable" dxfId="59"/>
      <tableStyleElement type="headerRow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71229424136558E-2"/>
          <c:y val="9.2426346115019653E-2"/>
          <c:w val="0.93052707815496571"/>
          <c:h val="0.81514730776996069"/>
        </c:manualLayout>
      </c:layout>
      <c:lineChart>
        <c:grouping val="standard"/>
        <c:varyColors val="0"/>
        <c:ser>
          <c:idx val="1"/>
          <c:order val="0"/>
          <c:tx>
            <c:strRef>
              <c:f>'Kaalu jälgija'!$B$13</c:f>
              <c:strCache>
                <c:ptCount val="1"/>
                <c:pt idx="0">
                  <c:v>Vööümbermõõt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F4-4D24-A2A1-FFCCE3812B20}"/>
              </c:ext>
            </c:extLst>
          </c:dPt>
          <c:val>
            <c:numRef>
              <c:f>'Vööümbermõõt jälgija'!$D$5:$D$8</c:f>
              <c:numCache>
                <c:formatCode>0.0</c:formatCode>
                <c:ptCount val="4"/>
                <c:pt idx="0">
                  <c:v>36</c:v>
                </c:pt>
                <c:pt idx="1">
                  <c:v>36.700000000000003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4-4AC2-B3A6-506B32D65613}"/>
            </c:ext>
          </c:extLst>
        </c:ser>
        <c:ser>
          <c:idx val="0"/>
          <c:order val="1"/>
          <c:tx>
            <c:strRef>
              <c:f>'Kaalu jälgija'!$B$14</c:f>
              <c:strCache>
                <c:ptCount val="1"/>
                <c:pt idx="0">
                  <c:v>Biitseps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'Biitseps jälgija'!$D$5:$D$9</c:f>
              <c:numCache>
                <c:formatCode>0.0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4-4AC2-B3A6-506B32D65613}"/>
            </c:ext>
          </c:extLst>
        </c:ser>
        <c:ser>
          <c:idx val="2"/>
          <c:order val="2"/>
          <c:tx>
            <c:strRef>
              <c:f>'Kaalu jälgija'!$B$15</c:f>
              <c:strCache>
                <c:ptCount val="1"/>
                <c:pt idx="0">
                  <c:v>Puusaümbermõõt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'Puusaümbermõõt jälgija'!$D$5:$D$7</c:f>
              <c:numCache>
                <c:formatCode>0.0</c:formatCode>
                <c:ptCount val="3"/>
                <c:pt idx="0">
                  <c:v>45</c:v>
                </c:pt>
                <c:pt idx="1">
                  <c:v>44.8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4-4AC2-B3A6-506B32D65613}"/>
            </c:ext>
          </c:extLst>
        </c:ser>
        <c:ser>
          <c:idx val="3"/>
          <c:order val="3"/>
          <c:tx>
            <c:strRef>
              <c:f>'Kaalu jälgija'!$B$16</c:f>
              <c:strCache>
                <c:ptCount val="1"/>
                <c:pt idx="0">
                  <c:v>Reieümbermõõt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'Reieümbermõõt jälgija'!$D$5:$D$11</c:f>
              <c:numCache>
                <c:formatCode>0.0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20.5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4-4AC2-B3A6-506B32D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79128"/>
        <c:axId val="331878344"/>
        <c:extLst/>
      </c:lineChart>
      <c:catAx>
        <c:axId val="331879128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331878344"/>
        <c:crosses val="autoZero"/>
        <c:auto val="1"/>
        <c:lblAlgn val="ctr"/>
        <c:lblOffset val="100"/>
        <c:noMultiLvlLbl val="0"/>
      </c:catAx>
      <c:valAx>
        <c:axId val="331878344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3187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76489358239793E-2"/>
          <c:y val="3.5898821470845554E-2"/>
          <c:w val="0.93131980970314265"/>
          <c:h val="0.85620915032679734"/>
        </c:manualLayout>
      </c:layout>
      <c:areaChart>
        <c:grouping val="standard"/>
        <c:varyColors val="0"/>
        <c:ser>
          <c:idx val="1"/>
          <c:order val="0"/>
          <c:tx>
            <c:strRef>
              <c:f>'Kaalu jälgija'!$B$12</c:f>
              <c:strCache>
                <c:ptCount val="1"/>
                <c:pt idx="0">
                  <c:v>Kaal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'Kaalu jälgija'!$D$20:$D$25</c:f>
              <c:numCache>
                <c:formatCode>0.0</c:formatCode>
                <c:ptCount val="6"/>
                <c:pt idx="0">
                  <c:v>155</c:v>
                </c:pt>
                <c:pt idx="1">
                  <c:v>154.5</c:v>
                </c:pt>
                <c:pt idx="2">
                  <c:v>154.19999999999999</c:v>
                </c:pt>
                <c:pt idx="3">
                  <c:v>153.80000000000001</c:v>
                </c:pt>
                <c:pt idx="4">
                  <c:v>154.5</c:v>
                </c:pt>
                <c:pt idx="5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A-4F85-B5AE-56BCD8AB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960"/>
        <c:axId val="457709824"/>
      </c:areaChart>
      <c:catAx>
        <c:axId val="452721960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457709824"/>
        <c:crosses val="autoZero"/>
        <c:auto val="1"/>
        <c:lblAlgn val="ctr"/>
        <c:lblOffset val="100"/>
        <c:noMultiLvlLbl val="1"/>
      </c:catAx>
      <c:valAx>
        <c:axId val="457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452721960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19050</xdr:rowOff>
    </xdr:from>
    <xdr:to>
      <xdr:col>17</xdr:col>
      <xdr:colOff>561975</xdr:colOff>
      <xdr:row>8</xdr:row>
      <xdr:rowOff>238125</xdr:rowOff>
    </xdr:to>
    <xdr:graphicFrame macro="">
      <xdr:nvGraphicFramePr>
        <xdr:cNvPr id="2" name="KehaMõõdud" descr="Joondiagramm, mis jälgib iga algnäitaja edenemist, sealhulgas puusad, talje, reied ja biitseps.">
          <a:extLst>
            <a:ext uri="{FF2B5EF4-FFF2-40B4-BE49-F238E27FC236}">
              <a16:creationId xmlns:a16="http://schemas.microsoft.com/office/drawing/2014/main" id="{B7F05A8B-19E3-45A3-90F3-B764D616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10</xdr:row>
      <xdr:rowOff>38100</xdr:rowOff>
    </xdr:from>
    <xdr:to>
      <xdr:col>18</xdr:col>
      <xdr:colOff>9525</xdr:colOff>
      <xdr:row>16</xdr:row>
      <xdr:rowOff>209550</xdr:rowOff>
    </xdr:to>
    <xdr:graphicFrame macro="">
      <xdr:nvGraphicFramePr>
        <xdr:cNvPr id="3" name="Kaal" descr="Kaalu edenemist jälgiv kihtdiagramm.">
          <a:extLst>
            <a:ext uri="{FF2B5EF4-FFF2-40B4-BE49-F238E27FC236}">
              <a16:creationId xmlns:a16="http://schemas.microsoft.com/office/drawing/2014/main" id="{F02ECB4D-425D-49EE-8060-EB0DE793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1123950</xdr:colOff>
      <xdr:row>0</xdr:row>
      <xdr:rowOff>133350</xdr:rowOff>
    </xdr:from>
    <xdr:to>
      <xdr:col>17</xdr:col>
      <xdr:colOff>393192</xdr:colOff>
      <xdr:row>0</xdr:row>
      <xdr:rowOff>712834</xdr:rowOff>
    </xdr:to>
    <xdr:pic>
      <xdr:nvPicPr>
        <xdr:cNvPr id="4" name="Pilt 3" descr="Isikusiluett erinevates harjutusasendites.">
          <a:extLst>
            <a:ext uri="{FF2B5EF4-FFF2-40B4-BE49-F238E27FC236}">
              <a16:creationId xmlns:a16="http://schemas.microsoft.com/office/drawing/2014/main" id="{362DE5D9-ECE4-4FE8-A22D-AEEA0444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133350</xdr:rowOff>
    </xdr:from>
    <xdr:to>
      <xdr:col>17</xdr:col>
      <xdr:colOff>12192</xdr:colOff>
      <xdr:row>0</xdr:row>
      <xdr:rowOff>712834</xdr:rowOff>
    </xdr:to>
    <xdr:pic>
      <xdr:nvPicPr>
        <xdr:cNvPr id="4" name="Pilt 3" descr="Isikusiluett erinevates harjutusasendites.">
          <a:extLst>
            <a:ext uri="{FF2B5EF4-FFF2-40B4-BE49-F238E27FC236}">
              <a16:creationId xmlns:a16="http://schemas.microsoft.com/office/drawing/2014/main" id="{BA12A1ED-3AEF-488E-87E9-C1897F39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752475</xdr:colOff>
      <xdr:row>0</xdr:row>
      <xdr:rowOff>133350</xdr:rowOff>
    </xdr:from>
    <xdr:to>
      <xdr:col>17</xdr:col>
      <xdr:colOff>21717</xdr:colOff>
      <xdr:row>0</xdr:row>
      <xdr:rowOff>712834</xdr:rowOff>
    </xdr:to>
    <xdr:pic>
      <xdr:nvPicPr>
        <xdr:cNvPr id="4" name="Pilt 3" descr="Isikusiluett erinevates harjutusasendites.">
          <a:extLst>
            <a:ext uri="{FF2B5EF4-FFF2-40B4-BE49-F238E27FC236}">
              <a16:creationId xmlns:a16="http://schemas.microsoft.com/office/drawing/2014/main" id="{D934CC57-2E18-4E24-9D06-8D7751D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133350</xdr:rowOff>
    </xdr:from>
    <xdr:to>
      <xdr:col>17</xdr:col>
      <xdr:colOff>12192</xdr:colOff>
      <xdr:row>0</xdr:row>
      <xdr:rowOff>712834</xdr:rowOff>
    </xdr:to>
    <xdr:pic>
      <xdr:nvPicPr>
        <xdr:cNvPr id="4" name="Pilt 3" descr="Isikusiluett erinevates harjutusasendites.">
          <a:extLst>
            <a:ext uri="{FF2B5EF4-FFF2-40B4-BE49-F238E27FC236}">
              <a16:creationId xmlns:a16="http://schemas.microsoft.com/office/drawing/2014/main" id="{1BE6C95D-0C9C-4FE3-A6BE-110D43A3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752475</xdr:colOff>
      <xdr:row>0</xdr:row>
      <xdr:rowOff>133350</xdr:rowOff>
    </xdr:from>
    <xdr:to>
      <xdr:col>17</xdr:col>
      <xdr:colOff>21717</xdr:colOff>
      <xdr:row>0</xdr:row>
      <xdr:rowOff>712834</xdr:rowOff>
    </xdr:to>
    <xdr:pic>
      <xdr:nvPicPr>
        <xdr:cNvPr id="4" name="Pilt 3" descr="Isikusiluett erinevates harjutusasendites.">
          <a:extLst>
            <a:ext uri="{FF2B5EF4-FFF2-40B4-BE49-F238E27FC236}">
              <a16:creationId xmlns:a16="http://schemas.microsoft.com/office/drawing/2014/main" id="{FAB75DE5-335C-47DC-A055-0547A802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133350</xdr:rowOff>
    </xdr:from>
    <xdr:to>
      <xdr:col>8</xdr:col>
      <xdr:colOff>28575</xdr:colOff>
      <xdr:row>0</xdr:row>
      <xdr:rowOff>712834</xdr:rowOff>
    </xdr:to>
    <xdr:pic>
      <xdr:nvPicPr>
        <xdr:cNvPr id="3" name="Pilt 2" descr="Isikusiluett erinevates harjutusasendites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57625" y="133350"/>
          <a:ext cx="4819650" cy="5794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133350</xdr:rowOff>
    </xdr:from>
    <xdr:to>
      <xdr:col>10</xdr:col>
      <xdr:colOff>345567</xdr:colOff>
      <xdr:row>0</xdr:row>
      <xdr:rowOff>712834</xdr:rowOff>
    </xdr:to>
    <xdr:pic>
      <xdr:nvPicPr>
        <xdr:cNvPr id="3" name="Pilt 2" descr="Isikusiluett erinevates harjutusasendites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Kaalujälgimine" displayName="Kaalujälgimine" ref="B19:D25">
  <autoFilter ref="B19:D25" xr:uid="{00000000-0009-0000-0100-00001D000000}"/>
  <tableColumns count="3">
    <tableColumn id="1" xr3:uid="{00000000-0010-0000-0000-000001000000}" name="Kuupäev" totalsRowLabel="Kokku" dataDxfId="57">
      <calculatedColumnFormula>TODAY()+30+ROW()</calculatedColumnFormula>
    </tableColumn>
    <tableColumn id="3" xr3:uid="{00000000-0010-0000-0000-000003000000}" name="Kellaaeg" dataDxfId="56"/>
    <tableColumn id="2" xr3:uid="{00000000-0010-0000-0000-000002000000}" name="Kaal" totalsRowFunction="sum" dataDxfId="55" totalsRowDxfId="23"/>
  </tableColumns>
  <tableStyleInfo name="Treeningplaan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kuupäev, kellaaeg ja kaal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VööümbermõõduJälgimine" displayName="VööümbermõõduJälgimine" ref="B4:D8">
  <autoFilter ref="B4:D8" xr:uid="{00000000-0009-0000-0100-000021000000}"/>
  <tableColumns count="3">
    <tableColumn id="1" xr3:uid="{00000000-0010-0000-0100-000001000000}" name="Kuupäev" totalsRowLabel="Kokku" dataDxfId="54">
      <calculatedColumnFormula>TODAY()+30+ROW()</calculatedColumnFormula>
    </tableColumn>
    <tableColumn id="3" xr3:uid="{00000000-0010-0000-0100-000003000000}" name="Kellaaeg" dataDxfId="53"/>
    <tableColumn id="2" xr3:uid="{00000000-0010-0000-0100-000002000000}" name="Suurus" totalsRowFunction="sum" dataDxfId="52" totalsRowDxfId="22"/>
  </tableColumns>
  <tableStyleInfo name="Treeningplaan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kuupäev, kellaaeg ja mõõdud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2000000}" name="BiitsepsiJälgimine" displayName="BiitsepsiJälgimine" ref="B4:D9">
  <autoFilter ref="B4:D9" xr:uid="{00000000-0009-0000-0100-000028000000}"/>
  <tableColumns count="3">
    <tableColumn id="1" xr3:uid="{00000000-0010-0000-0200-000001000000}" name="Kuupäev" totalsRowLabel="Kokku" dataDxfId="51">
      <calculatedColumnFormula>TODAY()+30+ROW()</calculatedColumnFormula>
    </tableColumn>
    <tableColumn id="3" xr3:uid="{00000000-0010-0000-0200-000003000000}" name="Kellaaeg" dataDxfId="50"/>
    <tableColumn id="2" xr3:uid="{00000000-0010-0000-0200-000002000000}" name="Suurus" totalsRowFunction="sum" dataDxfId="49" totalsRowDxfId="21"/>
  </tableColumns>
  <tableStyleInfo name="Treeningplaan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kuupäev, kellaaeg ja mõõdud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3000000}" name="PuusaümbermõõduJälgimine" displayName="PuusaümbermõõduJälgimine" ref="B4:D7">
  <autoFilter ref="B4:D7" xr:uid="{00000000-0009-0000-0100-00001A000000}"/>
  <tableColumns count="3">
    <tableColumn id="1" xr3:uid="{00000000-0010-0000-0300-000001000000}" name="Kuupäev" totalsRowLabel="Kokku" dataDxfId="48">
      <calculatedColumnFormula>TODAY()+30+ROW()</calculatedColumnFormula>
    </tableColumn>
    <tableColumn id="3" xr3:uid="{00000000-0010-0000-0300-000003000000}" name="Kellaaeg" dataDxfId="47"/>
    <tableColumn id="2" xr3:uid="{00000000-0010-0000-0300-000002000000}" name="Suurus" totalsRowFunction="sum" dataDxfId="46" totalsRowDxfId="20"/>
  </tableColumns>
  <tableStyleInfo name="Treeningplaan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kuupäev, kellaaeg ja mõõdud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4000000}" name="ReieümbermõõduJälgimine" displayName="ReieümbermõõduJälgimine" ref="B4:D11">
  <autoFilter ref="B4:D11" xr:uid="{00000000-0009-0000-0100-000016000000}"/>
  <tableColumns count="3">
    <tableColumn id="1" xr3:uid="{00000000-0010-0000-0400-000001000000}" name="Kuupäev" totalsRowLabel="Kokku" dataDxfId="45">
      <calculatedColumnFormula>TODAY()+30+ROW()</calculatedColumnFormula>
    </tableColumn>
    <tableColumn id="3" xr3:uid="{00000000-0010-0000-0400-000003000000}" name="Kellaaeg" dataDxfId="44"/>
    <tableColumn id="2" xr3:uid="{00000000-0010-0000-0400-000002000000}" name="Suurus" totalsRowFunction="sum" dataDxfId="43" totalsRowDxfId="19"/>
  </tableColumns>
  <tableStyleInfo name="Treeningplaan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kuupäev, kellaaeg ja mõõdud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egevuselogi" displayName="Tegevuselogi" ref="B10:H15" dataDxfId="42">
  <autoFilter ref="B10:H15" xr:uid="{00000000-0009-0000-0100-000007000000}"/>
  <tableColumns count="7">
    <tableColumn id="1" xr3:uid="{00000000-0010-0000-0500-000001000000}" name="KUUPÄEV" totalsRowLabel="KOKKU" dataDxfId="41" totalsRowDxfId="15" dataCellStyle="Normaallaad"/>
    <tableColumn id="2" xr3:uid="{00000000-0010-0000-0500-000002000000}" name="TEGEVUS" dataDxfId="40" dataCellStyle="Normaallaad"/>
    <tableColumn id="9" xr3:uid="{00000000-0010-0000-0500-000009000000}" name="ALGUSKELLAAEG" dataDxfId="39" totalsRowDxfId="16" dataCellStyle="Normaallaad"/>
    <tableColumn id="10" xr3:uid="{00000000-0010-0000-0500-00000A000000}" name="KESTUS" dataDxfId="38" totalsRowDxfId="17" dataCellStyle="Normaallaad"/>
    <tableColumn id="3" xr3:uid="{00000000-0010-0000-0500-000003000000}" name="DISTANTS" totalsRowFunction="sum" dataDxfId="37" dataCellStyle="Normaallaad"/>
    <tableColumn id="5" xr3:uid="{00000000-0010-0000-0500-000005000000}" name="KALORID" totalsRowFunction="sum" dataDxfId="36" totalsRowDxfId="18" dataCellStyle="Normaallaad"/>
    <tableColumn id="7" xr3:uid="{00000000-0010-0000-0500-000007000000}" name="MÄRKUS" totalsRowFunction="count" dataDxfId="35" dataCellStyle="Normaallaad"/>
  </tableColumns>
  <tableStyleInfo name="Treeningplaan" showFirstColumn="0" showLastColumn="0" showRowStripes="1" showColumnStripes="0"/>
  <extLst>
    <ext xmlns:x14="http://schemas.microsoft.com/office/spreadsheetml/2009/9/main" uri="{504A1905-F514-4f6f-8877-14C23A59335A}">
      <x14:table altTextSummary="Sisestage kuupäev, algusaeg, kestus, vahemaa, kalorid ja märkmed ning valige tegevus selles tabelis_x000d__x000a_Pilt: isikusiluett erinevates harjutusasendite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oitumislogi" displayName="Toitumislogi" ref="B7:L18">
  <autoFilter ref="B7:L18" xr:uid="{00000000-0009-0000-0100-000008000000}"/>
  <tableColumns count="11">
    <tableColumn id="4" xr3:uid="{00000000-0010-0000-0600-000004000000}" name="KUUPÄEV" totalsRowLabel="Kokkuvõtted" dataDxfId="34"/>
    <tableColumn id="1" xr3:uid="{00000000-0010-0000-0600-000001000000}" name="EINE" dataDxfId="33"/>
    <tableColumn id="2" xr3:uid="{00000000-0010-0000-0600-000002000000}" name="SÖÖK" dataDxfId="32"/>
    <tableColumn id="3" xr3:uid="{00000000-0010-0000-0600-000003000000}" name="KALORID" totalsRowFunction="sum" dataDxfId="31" totalsRowDxfId="7"/>
    <tableColumn id="5" xr3:uid="{00000000-0010-0000-0600-000005000000}" name="RASV" totalsRowFunction="sum" dataDxfId="30" totalsRowDxfId="8"/>
    <tableColumn id="6" xr3:uid="{00000000-0010-0000-0600-000006000000}" name="KOLESTEROOL" totalsRowFunction="sum" dataDxfId="29" totalsRowDxfId="9"/>
    <tableColumn id="7" xr3:uid="{00000000-0010-0000-0600-000007000000}" name="NAATRIUM" totalsRowFunction="sum" dataDxfId="28" totalsRowDxfId="10"/>
    <tableColumn id="8" xr3:uid="{00000000-0010-0000-0600-000008000000}" name="SÜSIVESIKUD" totalsRowFunction="sum" dataDxfId="27" totalsRowDxfId="11"/>
    <tableColumn id="9" xr3:uid="{00000000-0010-0000-0600-000009000000}" name="VALGUD" totalsRowFunction="sum" dataDxfId="26" totalsRowDxfId="12"/>
    <tableColumn id="12" xr3:uid="{00000000-0010-0000-0600-00000C000000}" name="SUHKUR" totalsRowFunction="sum" dataDxfId="25" totalsRowDxfId="13"/>
    <tableColumn id="13" xr3:uid="{00000000-0010-0000-0600-00000D000000}" name="KIUDAINED" totalsRowFunction="sum" dataDxfId="24" totalsRowDxfId="14"/>
  </tableColumns>
  <tableStyleInfo name="Treeningplaan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kuupäev, eine tüüp ja toidud. Konkreetsetete toitainete vajaduste jälgimiseks kohandage tabeli pealkirju.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25"/>
  <sheetViews>
    <sheetView showGridLines="0" tabSelected="1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8.42578125" style="6" customWidth="1"/>
    <col min="5" max="5" width="24.140625" style="6" customWidth="1"/>
    <col min="6" max="6" width="9.42578125" style="6" customWidth="1"/>
    <col min="7" max="7" width="9.28515625" style="6" customWidth="1"/>
    <col min="8" max="8" width="2.7109375" style="6" customWidth="1"/>
    <col min="9" max="9" width="11.5703125" style="6" customWidth="1"/>
    <col min="10" max="10" width="9.42578125" style="6" customWidth="1"/>
    <col min="11" max="11" width="9.28515625" style="6" customWidth="1"/>
    <col min="12" max="12" width="2.7109375" style="6" customWidth="1"/>
    <col min="13" max="13" width="11.5703125" style="6" customWidth="1"/>
    <col min="14" max="14" width="9.42578125" style="6" customWidth="1"/>
    <col min="15" max="15" width="9.28515625" style="6" customWidth="1"/>
    <col min="16" max="16" width="2.7109375" style="6" customWidth="1"/>
    <col min="17" max="17" width="11.5703125" style="6" customWidth="1"/>
    <col min="18" max="18" width="9.42578125" style="6" customWidth="1"/>
    <col min="19" max="19" width="9.28515625" style="6" customWidth="1"/>
    <col min="20" max="20" width="2.7109375" style="6" customWidth="1"/>
    <col min="21" max="16384" width="9.140625" style="6"/>
  </cols>
  <sheetData>
    <row r="1" spans="2:19" ht="57.75" customHeight="1" x14ac:dyDescent="0.25">
      <c r="B1" s="49" t="s">
        <v>0</v>
      </c>
      <c r="C1" s="49"/>
      <c r="D1" s="49"/>
      <c r="E1" s="49"/>
      <c r="F1" s="47" t="s">
        <v>21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2:19" ht="21" customHeight="1" x14ac:dyDescent="0.25">
      <c r="B2" s="49"/>
      <c r="C2" s="49"/>
      <c r="D2" s="49"/>
      <c r="E2" s="49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19" ht="30.75" customHeight="1" x14ac:dyDescent="0.25">
      <c r="B3" s="50" t="s">
        <v>1</v>
      </c>
      <c r="C3" s="50"/>
      <c r="D3" s="50"/>
      <c r="E3" s="36" t="str">
        <f>"KEHA MÕÕDUD "&amp;IF(Mõõtühik="Inglise","(tollid)","(cm)")</f>
        <v>KEHA MÕÕDUD (tollid)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2:19" ht="22.5" customHeight="1" x14ac:dyDescent="0.25">
      <c r="B4" s="17" t="s">
        <v>2</v>
      </c>
      <c r="C4" s="14" t="s">
        <v>15</v>
      </c>
      <c r="D4" s="11"/>
      <c r="E4" s="47" t="s">
        <v>19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2:19" ht="21.75" customHeight="1" x14ac:dyDescent="0.25">
      <c r="B5" s="17" t="s">
        <v>3</v>
      </c>
      <c r="C5" s="14">
        <v>35</v>
      </c>
      <c r="D5" s="11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2:19" ht="21.75" customHeight="1" x14ac:dyDescent="0.25">
      <c r="B6" s="17" t="s">
        <v>4</v>
      </c>
      <c r="C6" s="14">
        <v>64</v>
      </c>
      <c r="D6" s="1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2:19" ht="21.75" customHeight="1" x14ac:dyDescent="0.25">
      <c r="B7" s="17" t="s">
        <v>5</v>
      </c>
      <c r="C7" s="15" t="s">
        <v>71</v>
      </c>
      <c r="D7" s="11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2:19" ht="21.75" customHeight="1" x14ac:dyDescent="0.25">
      <c r="B8" s="17" t="s">
        <v>6</v>
      </c>
      <c r="C8" s="16">
        <f>IF(KõikValmis,KMI,"")</f>
        <v>26.602783203125</v>
      </c>
      <c r="D8" s="11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2:19" ht="25.5" customHeight="1" x14ac:dyDescent="0.25">
      <c r="B9" s="51" t="str">
        <f>IF(KõikValmis,"","KMI arvutamiseks sisestage oma pikkus ja kaal")</f>
        <v/>
      </c>
      <c r="C9" s="51"/>
      <c r="D9" s="51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2:19" ht="30.75" customHeight="1" x14ac:dyDescent="0.25">
      <c r="B10" s="50" t="s">
        <v>7</v>
      </c>
      <c r="C10" s="50"/>
      <c r="D10" s="50"/>
      <c r="E10" s="36" t="str">
        <f>"KAAL " &amp;IF(Mõõtühik="Inglise","(naelad)","(kg)")</f>
        <v>KAAL (naelad)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2:19" ht="21.75" customHeight="1" x14ac:dyDescent="0.25">
      <c r="B11" s="18" t="s">
        <v>8</v>
      </c>
      <c r="C11" s="9" t="s">
        <v>16</v>
      </c>
      <c r="D11" s="9" t="s">
        <v>18</v>
      </c>
      <c r="E11" s="47" t="s">
        <v>20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2:19" ht="21.75" customHeight="1" x14ac:dyDescent="0.25">
      <c r="B12" s="17" t="s">
        <v>9</v>
      </c>
      <c r="C12" s="1">
        <v>155</v>
      </c>
      <c r="D12" s="1">
        <v>140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2:19" ht="21.75" customHeight="1" x14ac:dyDescent="0.25">
      <c r="B13" s="17" t="s">
        <v>10</v>
      </c>
      <c r="C13" s="1">
        <v>36</v>
      </c>
      <c r="D13" s="1">
        <v>28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2:19" ht="21.75" customHeight="1" x14ac:dyDescent="0.25">
      <c r="B14" s="17" t="s">
        <v>11</v>
      </c>
      <c r="C14" s="1">
        <v>13.5</v>
      </c>
      <c r="D14" s="1">
        <v>14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2:19" ht="21.75" customHeight="1" x14ac:dyDescent="0.25">
      <c r="B15" s="17" t="s">
        <v>12</v>
      </c>
      <c r="C15" s="1">
        <v>45</v>
      </c>
      <c r="D15" s="1">
        <v>38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2:19" ht="21.75" customHeight="1" x14ac:dyDescent="0.25">
      <c r="B16" s="17" t="s">
        <v>13</v>
      </c>
      <c r="C16" s="1">
        <v>22</v>
      </c>
      <c r="D16" s="1">
        <v>17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2:19" ht="21.2" customHeight="1" x14ac:dyDescent="0.25">
      <c r="B17" s="51"/>
      <c r="C17" s="51"/>
      <c r="D17" s="51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2:19" ht="18" customHeight="1" x14ac:dyDescent="0.3">
      <c r="B18" s="48" t="str">
        <f>UPPER(CONCATENATE(KaaluSilt, " Jälgija"))</f>
        <v>KAAL JÄLGIJA</v>
      </c>
      <c r="C18" s="48"/>
      <c r="D18" s="48"/>
    </row>
    <row r="19" spans="2:19" ht="18" customHeight="1" x14ac:dyDescent="0.25">
      <c r="B19" s="6" t="s">
        <v>14</v>
      </c>
      <c r="C19" s="6" t="s">
        <v>17</v>
      </c>
      <c r="D19" s="6" t="s">
        <v>9</v>
      </c>
    </row>
    <row r="20" spans="2:19" ht="18" customHeight="1" x14ac:dyDescent="0.25">
      <c r="B20" s="7">
        <f t="shared" ref="B20:B25" ca="1" si="0">TODAY()+30+ROW()</f>
        <v>43659</v>
      </c>
      <c r="C20" s="37">
        <v>0.33333333333333331</v>
      </c>
      <c r="D20" s="8">
        <v>155</v>
      </c>
    </row>
    <row r="21" spans="2:19" ht="18" customHeight="1" x14ac:dyDescent="0.25">
      <c r="B21" s="7">
        <f t="shared" ca="1" si="0"/>
        <v>43660</v>
      </c>
      <c r="C21" s="37">
        <v>0.58333333333333337</v>
      </c>
      <c r="D21" s="8">
        <v>154.5</v>
      </c>
    </row>
    <row r="22" spans="2:19" ht="18" customHeight="1" x14ac:dyDescent="0.25">
      <c r="B22" s="7">
        <f t="shared" ca="1" si="0"/>
        <v>43661</v>
      </c>
      <c r="C22" s="37">
        <v>0.34375</v>
      </c>
      <c r="D22" s="8">
        <v>154.19999999999999</v>
      </c>
    </row>
    <row r="23" spans="2:19" ht="18" customHeight="1" x14ac:dyDescent="0.25">
      <c r="B23" s="7">
        <f t="shared" ca="1" si="0"/>
        <v>43662</v>
      </c>
      <c r="C23" s="37">
        <v>0.58333333333333337</v>
      </c>
      <c r="D23" s="8">
        <v>153.80000000000001</v>
      </c>
    </row>
    <row r="24" spans="2:19" ht="18" customHeight="1" x14ac:dyDescent="0.25">
      <c r="B24" s="7">
        <f t="shared" ca="1" si="0"/>
        <v>43663</v>
      </c>
      <c r="C24" s="37">
        <v>0.33333333333333331</v>
      </c>
      <c r="D24" s="8">
        <v>154.5</v>
      </c>
    </row>
    <row r="25" spans="2:19" ht="18" customHeight="1" x14ac:dyDescent="0.25">
      <c r="B25" s="7">
        <f t="shared" ca="1" si="0"/>
        <v>43664</v>
      </c>
      <c r="C25" s="37">
        <v>0.35416666666666669</v>
      </c>
      <c r="D25" s="8">
        <v>154</v>
      </c>
    </row>
  </sheetData>
  <mergeCells count="11">
    <mergeCell ref="E11:S17"/>
    <mergeCell ref="B18:D18"/>
    <mergeCell ref="B1:E2"/>
    <mergeCell ref="B3:D3"/>
    <mergeCell ref="B10:D10"/>
    <mergeCell ref="E4:S9"/>
    <mergeCell ref="B17:D17"/>
    <mergeCell ref="F10:S10"/>
    <mergeCell ref="F1:S2"/>
    <mergeCell ref="F3:S3"/>
    <mergeCell ref="B9:D9"/>
  </mergeCells>
  <conditionalFormatting sqref="B20:D25">
    <cfRule type="expression" dxfId="6" priority="6">
      <formula>$D20=EesmärkKaal</formula>
    </cfRule>
  </conditionalFormatting>
  <conditionalFormatting sqref="C8">
    <cfRule type="expression" dxfId="5" priority="1">
      <formula>OR($C$8&lt;18.5,$C$8&gt;25)</formula>
    </cfRule>
  </conditionalFormatting>
  <dataValidations xWindow="51" yWindow="325" count="24">
    <dataValidation type="custom" errorStyle="warning" allowBlank="1" showInputMessage="1" sqref="B12" xr:uid="{00000000-0002-0000-0000-000000000000}">
      <formula1>"Kaal"</formula1>
    </dataValidation>
    <dataValidation type="list" errorStyle="warning" allowBlank="1" showInputMessage="1" showErrorMessage="1" error="Valige loendist ühiku tüüp. Valige LOOBU, vajutage variantide kuvamiseks klahvikombinatsiooni ALT + ALLANOOL ning valiku tegemiseks ALLANOOLEKLAHVI ja sisestusklahvi (ENTER)." prompt="Valige selles lahtris ühiku tüüp. Vajutage valikuvõimaluste avamiseks klahvikombinatsiooni ALT + ALLANOOL, valiku tegemiseks vajutage ALLANOOLEKLAHVI ja sisestusklahvi (ENTER)." sqref="C7" xr:uid="{00000000-0002-0000-0000-000001000000}">
      <formula1>"Inglise,meetermõõdustik"</formula1>
    </dataValidation>
    <dataValidation type="list" errorStyle="warning" allowBlank="1" showInputMessage="1" showErrorMessage="1" error="Valige loendist sugu. Valige LOOBU, vajutage variantide kuvamiseks klahvikombinatsiooni ALT + ALLANOOL ning valiku tegemiseks ALLANOOLEKLAHVI ja sisestusklahvi (ENTER)." prompt="Valige selles lahtris sugu. Vajutage valikuvõimaluste avamiseks klahvikombinatsiooni ALT + ALLANOOL, valiku tegemiseks vajutage ALLANOOLEKLAHVI ja sisestusklahvi (ENTER)." sqref="C4" xr:uid="{00000000-0002-0000-0000-000002000000}">
      <formula1>"Mees,Naine"</formula1>
    </dataValidation>
    <dataValidation allowBlank="1" showInputMessage="1" showErrorMessage="1" prompt="Selles töövihikus saate luua treeningplaani. Sisestage üksikasjad tabelisse Kaalujälgimine alates lahtrist B19 sellel töölehel Kaalujälgimine. Diagrammid on lahtrites E4 ja E11." sqref="A1" xr:uid="{00000000-0002-0000-0000-000003000000}"/>
    <dataValidation allowBlank="1" showInputMessage="1" showErrorMessage="1" prompt="Selles lahtris on töölehe pealkiri ja parempoolses lahtris pilt. Sisestage isikuandmed lahtritesse C4 kuni C8 ja näitajad alustades lahtritesse C12 kuni D16." sqref="B1:E2" xr:uid="{00000000-0002-0000-0000-000004000000}"/>
    <dataValidation allowBlank="1" showInputMessage="1" showErrorMessage="1" prompt="Sisestage allolevatesse lahtritesse isikuandmed. Keha mõõdud arvutatakse parempoolses lahtris automaatselt." sqref="B3:D3" xr:uid="{00000000-0002-0000-0000-000005000000}"/>
    <dataValidation allowBlank="1" showInputMessage="1" showErrorMessage="1" prompt="Valige paremal asuvas lahtris sugu." sqref="B4" xr:uid="{00000000-0002-0000-0000-000006000000}"/>
    <dataValidation allowBlank="1" showInputMessage="1" showErrorMessage="1" prompt="Sisestage parempoolsesse lahtrisse vanus." sqref="B5" xr:uid="{00000000-0002-0000-0000-000007000000}"/>
    <dataValidation allowBlank="1" showInputMessage="1" showErrorMessage="1" prompt="Siia lahtrisse sisestage vanus." sqref="C5" xr:uid="{00000000-0002-0000-0000-000008000000}"/>
    <dataValidation allowBlank="1" showInputMessage="1" showErrorMessage="1" prompt="Parempoolsesse lahtrisse sisestage pikkus." sqref="B6" xr:uid="{00000000-0002-0000-0000-000009000000}"/>
    <dataValidation allowBlank="1" showInputMessage="1" showErrorMessage="1" prompt="Sisestage sellesse lahtrisse pikkus." sqref="C6" xr:uid="{00000000-0002-0000-0000-00000A000000}"/>
    <dataValidation allowBlank="1" showInputMessage="1" showErrorMessage="1" prompt="Valige paremal asuvas lahtris ühiku tüüp." sqref="B7" xr:uid="{00000000-0002-0000-0000-00000B000000}"/>
    <dataValidation allowBlank="1" showInputMessage="1" showErrorMessage="1" prompt="Paremal asuvas lahtris arvutatakse kehamassiindeks automaatselt." sqref="B8" xr:uid="{00000000-0002-0000-0000-00000C000000}"/>
    <dataValidation allowBlank="1" showInputMessage="1" showErrorMessage="1" prompt="Selles lahtris arvutatakse kehamassiindeks automaatselt." sqref="C8" xr:uid="{00000000-0002-0000-0000-00000D000000}"/>
    <dataValidation allowBlank="1" showInputMessage="1" showErrorMessage="1" prompt="Sisestage allolevatesse lahtritesse näitajad alustades." sqref="B10:D10" xr:uid="{00000000-0002-0000-0000-00000E000000}"/>
    <dataValidation allowBlank="1" showInputMessage="1" showErrorMessage="1" prompt="Selle veeru selle päiselahtri all kohandage tüüpi, v.a kaal. Kaalu kasutatakse treeningplaani teiste andmete määratlemiseks, nagu kehamassiindeks, ja seda ei tohiks muuta." sqref="B11" xr:uid="{00000000-0002-0000-0000-00000F000000}"/>
    <dataValidation allowBlank="1" showInputMessage="1" showErrorMessage="1" prompt="Selle veeru selle päiselahtri all sisestage sisestatud tüübi jooksvad andmed." sqref="C11" xr:uid="{00000000-0002-0000-0000-000010000000}"/>
    <dataValidation allowBlank="1" showInputMessage="1" showErrorMessage="1" prompt="Selle veeru selle päiselahtri all sisestage sisestatud tüübi eesmärgi andmed." sqref="D11" xr:uid="{00000000-0002-0000-0000-000011000000}"/>
    <dataValidation allowBlank="1" showInputMessage="1" showErrorMessage="1" prompt="Sisestage üksikasjad allolevasse tabelisse." sqref="B18:D18" xr:uid="{00000000-0002-0000-0000-000012000000}"/>
    <dataValidation allowBlank="1" showInputMessage="1" showErrorMessage="1" prompt="Sellesse veergu selle päiselahtri alla sisestage kuupäev. Kindlate kirjete otsimiseks saate kasutada päisefiltreid." sqref="B19" xr:uid="{00000000-0002-0000-0000-000013000000}"/>
    <dataValidation allowBlank="1" showInputMessage="1" showErrorMessage="1" prompt="Sellesse veergu selle päiselahtri alla sisestage kellaaeg." sqref="C19" xr:uid="{00000000-0002-0000-0000-000014000000}"/>
    <dataValidation allowBlank="1" showInputMessage="1" showErrorMessage="1" prompt="Sellesse veergu selle päiselahtri alla sisestage kaal." sqref="D19" xr:uid="{00000000-0002-0000-0000-000015000000}"/>
    <dataValidation allowBlank="1" showInputMessage="1" showErrorMessage="1" prompt="Kaalu ühik värskendatakse selles lahtris automaatselt. Allolevas lahtris on kaalu edenemist jälgiv kihtdiagramm." sqref="E10" xr:uid="{00000000-0002-0000-0000-000016000000}"/>
    <dataValidation allowBlank="1" showInputMessage="1" showErrorMessage="1" prompt="Selles lahtris värskendatakse keha mõõtmete ühikut automaatselt. Allolevas lahtris asub joondiagramm, mis jälgib iga algnäitaja edenemist, sealhulgas puusad, talje, reied ja biitseps." sqref="E3" xr:uid="{00000000-0002-0000-0000-000017000000}"/>
  </dataValidations>
  <printOptions horizontalCentered="1"/>
  <pageMargins left="0.25" right="0.25" top="0.75" bottom="0.75" header="0.3" footer="0.3"/>
  <pageSetup paperSize="9" scale="5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T8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8.42578125" style="6" customWidth="1"/>
    <col min="5" max="5" width="24.14062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9" t="s">
        <v>0</v>
      </c>
      <c r="C1" s="49"/>
      <c r="D1" s="49"/>
      <c r="E1" s="49"/>
      <c r="F1" s="49"/>
      <c r="G1" s="47" t="s">
        <v>21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21" customHeight="1" x14ac:dyDescent="0.25">
      <c r="B2" s="49"/>
      <c r="C2" s="49"/>
      <c r="D2" s="49"/>
      <c r="E2" s="49"/>
      <c r="F2" s="4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ht="18" customHeight="1" x14ac:dyDescent="0.3">
      <c r="B3" s="48" t="str">
        <f>UPPER(CONCATENATE('Kaalu jälgija'!Eesmärgi1Silt," Jälgija"))</f>
        <v>VÖÖÜMBERMÕÕT JÄLGIJA</v>
      </c>
      <c r="C3" s="48"/>
      <c r="D3" s="48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43644</v>
      </c>
      <c r="C5" s="37">
        <v>0.33333333333333331</v>
      </c>
      <c r="D5" s="8">
        <v>36</v>
      </c>
    </row>
    <row r="6" spans="2:20" ht="18" customHeight="1" x14ac:dyDescent="0.25">
      <c r="B6" s="7">
        <f ca="1">TODAY()+30+ROW()</f>
        <v>43645</v>
      </c>
      <c r="C6" s="37">
        <v>0.58333333333333337</v>
      </c>
      <c r="D6" s="8">
        <v>36.700000000000003</v>
      </c>
    </row>
    <row r="7" spans="2:20" ht="18" customHeight="1" x14ac:dyDescent="0.25">
      <c r="B7" s="7">
        <f ca="1">TODAY()+30+ROW()</f>
        <v>43646</v>
      </c>
      <c r="C7" s="37">
        <v>0.34375</v>
      </c>
      <c r="D7" s="8">
        <v>38</v>
      </c>
    </row>
    <row r="8" spans="2:20" ht="18" customHeight="1" x14ac:dyDescent="0.25">
      <c r="B8" s="7">
        <f ca="1">TODAY()+30+ROW()</f>
        <v>43647</v>
      </c>
      <c r="C8" s="37">
        <v>0.41666666666666669</v>
      </c>
      <c r="D8" s="8">
        <v>35</v>
      </c>
    </row>
  </sheetData>
  <mergeCells count="3">
    <mergeCell ref="B1:F2"/>
    <mergeCell ref="B3:D3"/>
    <mergeCell ref="G1:T2"/>
  </mergeCells>
  <conditionalFormatting sqref="B5:D8">
    <cfRule type="expression" dxfId="4" priority="5">
      <formula>$D5=Eesmärk1</formula>
    </cfRule>
  </conditionalFormatting>
  <dataValidations count="6">
    <dataValidation allowBlank="1" showInputMessage="1" showErrorMessage="1" prompt="Sellel töölehel saate luua vööümbermõõdu jälgija. Sisestage üksikasjad tabelis Vööümbermõõdu jälgimine." sqref="A1" xr:uid="{00000000-0002-0000-0100-000000000000}"/>
    <dataValidation allowBlank="1" showInputMessage="1" showErrorMessage="1" prompt="Selles lahtris on selle töölehe pealkiri ja parempoolses lahtris pilt." sqref="B1:F2" xr:uid="{00000000-0002-0000-0100-000001000000}"/>
    <dataValidation allowBlank="1" showInputMessage="1" showErrorMessage="1" prompt="Sisestage üksikasjad allolevasse tabelisse." sqref="B3:D3" xr:uid="{00000000-0002-0000-0100-000002000000}"/>
    <dataValidation allowBlank="1" showInputMessage="1" showErrorMessage="1" prompt="Sellesse veergu selle päiselahtri alla sisestage kuupäev. Kindlate kirjete otsimiseks saate kasutada päisefiltreid." sqref="B4" xr:uid="{00000000-0002-0000-0100-000003000000}"/>
    <dataValidation allowBlank="1" showInputMessage="1" showErrorMessage="1" prompt="Sellesse veergu selle päiselahtri alla sisestage kellaaeg." sqref="C4" xr:uid="{00000000-0002-0000-0100-000004000000}"/>
    <dataValidation allowBlank="1" showInputMessage="1" showErrorMessage="1" prompt="Selle veeru päiselahtri alla sisestage suurus." sqref="D4" xr:uid="{00000000-0002-0000-01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T9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8.42578125" style="6" customWidth="1"/>
    <col min="5" max="5" width="24.14062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9" t="s">
        <v>0</v>
      </c>
      <c r="C1" s="49"/>
      <c r="D1" s="49"/>
      <c r="E1" s="49"/>
      <c r="F1" s="49"/>
      <c r="G1" s="47" t="s">
        <v>21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21" customHeight="1" x14ac:dyDescent="0.25">
      <c r="B2" s="49"/>
      <c r="C2" s="49"/>
      <c r="D2" s="49"/>
      <c r="E2" s="49"/>
      <c r="F2" s="4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ht="18" customHeight="1" x14ac:dyDescent="0.3">
      <c r="B3" s="48" t="str">
        <f>UPPER(CONCATENATE('Kaalu jälgija'!Eesmärgi2Silt," Jälgija"))</f>
        <v>BIITSEPS JÄLGIJA</v>
      </c>
      <c r="C3" s="48"/>
      <c r="D3" s="48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43644</v>
      </c>
      <c r="C5" s="37">
        <v>0.33333333333333331</v>
      </c>
      <c r="D5" s="8">
        <v>13.5</v>
      </c>
    </row>
    <row r="6" spans="2:20" ht="18" customHeight="1" x14ac:dyDescent="0.25">
      <c r="B6" s="7">
        <f ca="1">TODAY()+30+ROW()</f>
        <v>43645</v>
      </c>
      <c r="C6" s="37">
        <v>0.58333333333333337</v>
      </c>
      <c r="D6" s="8">
        <v>13.5</v>
      </c>
    </row>
    <row r="7" spans="2:20" ht="18" customHeight="1" x14ac:dyDescent="0.25">
      <c r="B7" s="7">
        <f ca="1">TODAY()+30+ROW()</f>
        <v>43646</v>
      </c>
      <c r="C7" s="37">
        <v>0.34375</v>
      </c>
      <c r="D7" s="8">
        <v>13.6</v>
      </c>
    </row>
    <row r="8" spans="2:20" ht="18" customHeight="1" x14ac:dyDescent="0.25">
      <c r="B8" s="7">
        <f ca="1">TODAY()+30+ROW()</f>
        <v>43647</v>
      </c>
      <c r="C8" s="37">
        <v>0.58333333333333337</v>
      </c>
      <c r="D8" s="8">
        <v>13.8</v>
      </c>
    </row>
    <row r="9" spans="2:20" ht="18" customHeight="1" x14ac:dyDescent="0.25">
      <c r="B9" s="32">
        <f ca="1">TODAY()+30+ROW()</f>
        <v>43648</v>
      </c>
      <c r="C9" s="38">
        <v>0.33333333333333331</v>
      </c>
      <c r="D9" s="33">
        <v>14</v>
      </c>
    </row>
  </sheetData>
  <mergeCells count="3">
    <mergeCell ref="B1:F2"/>
    <mergeCell ref="B3:D3"/>
    <mergeCell ref="G1:T2"/>
  </mergeCells>
  <conditionalFormatting sqref="B5:D9">
    <cfRule type="expression" dxfId="3" priority="4">
      <formula>$D5=Eesmärk2</formula>
    </cfRule>
  </conditionalFormatting>
  <dataValidations count="6">
    <dataValidation allowBlank="1" showInputMessage="1" showErrorMessage="1" prompt="Sellel töölehel saate luua biitsepsi jälgija. Sisestage üksikasjad tabelis Biitsepsi jälgimine." sqref="A1" xr:uid="{00000000-0002-0000-0200-000000000000}"/>
    <dataValidation allowBlank="1" showInputMessage="1" showErrorMessage="1" prompt="Selles lahtris on selle töölehe pealkiri ja parempoolses lahtris pilt." sqref="B1:F2" xr:uid="{00000000-0002-0000-0200-000001000000}"/>
    <dataValidation allowBlank="1" showInputMessage="1" showErrorMessage="1" prompt="Sisestage üksikasjad allolevasse tabelisse." sqref="B3:D3" xr:uid="{00000000-0002-0000-0200-000002000000}"/>
    <dataValidation allowBlank="1" showInputMessage="1" showErrorMessage="1" prompt="Sellesse veergu selle päiselahtri alla sisestage kuupäev. Kindlate kirjete otsimiseks saate kasutada päisefiltreid." sqref="B4" xr:uid="{00000000-0002-0000-0200-000003000000}"/>
    <dataValidation allowBlank="1" showInputMessage="1" showErrorMessage="1" prompt="Sellesse veergu selle päiselahtri alla sisestage kellaaeg." sqref="C4" xr:uid="{00000000-0002-0000-0200-000004000000}"/>
    <dataValidation allowBlank="1" showInputMessage="1" showErrorMessage="1" prompt="Selle veeru päiselahtri alla sisestage suurus." sqref="D4" xr:uid="{00000000-0002-0000-02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B1:T7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8.42578125" style="6" customWidth="1"/>
    <col min="5" max="5" width="24.14062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9" t="s">
        <v>0</v>
      </c>
      <c r="C1" s="49"/>
      <c r="D1" s="49"/>
      <c r="E1" s="49"/>
      <c r="F1" s="49"/>
      <c r="G1" s="47" t="s">
        <v>21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21" customHeight="1" x14ac:dyDescent="0.25">
      <c r="B2" s="49"/>
      <c r="C2" s="49"/>
      <c r="D2" s="49"/>
      <c r="E2" s="49"/>
      <c r="F2" s="4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ht="18" customHeight="1" x14ac:dyDescent="0.3">
      <c r="B3" s="48" t="str">
        <f>UPPER(CONCATENATE('Kaalu jälgija'!Eesmärgi3Silt," Jälgija"))</f>
        <v>PUUSAÜMBERMÕÕT JÄLGIJA</v>
      </c>
      <c r="C3" s="48"/>
      <c r="D3" s="48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43644</v>
      </c>
      <c r="C5" s="37">
        <v>0.33333333333333331</v>
      </c>
      <c r="D5" s="8">
        <v>45</v>
      </c>
    </row>
    <row r="6" spans="2:20" ht="18" customHeight="1" x14ac:dyDescent="0.25">
      <c r="B6" s="7">
        <f ca="1">TODAY()+30+ROW()</f>
        <v>43645</v>
      </c>
      <c r="C6" s="37">
        <v>0.58333333333333337</v>
      </c>
      <c r="D6" s="8">
        <v>44.8</v>
      </c>
    </row>
    <row r="7" spans="2:20" ht="18" customHeight="1" x14ac:dyDescent="0.25">
      <c r="B7" s="7">
        <f ca="1">TODAY()+30+ROW()</f>
        <v>43646</v>
      </c>
      <c r="C7" s="37">
        <v>0.41666666666666669</v>
      </c>
      <c r="D7" s="8">
        <v>42</v>
      </c>
    </row>
  </sheetData>
  <mergeCells count="3">
    <mergeCell ref="B1:F2"/>
    <mergeCell ref="B3:D3"/>
    <mergeCell ref="G1:T2"/>
  </mergeCells>
  <conditionalFormatting sqref="B5:D7">
    <cfRule type="expression" dxfId="2" priority="3">
      <formula>$D5=Eesmärk3</formula>
    </cfRule>
  </conditionalFormatting>
  <dataValidations count="6">
    <dataValidation allowBlank="1" showInputMessage="1" showErrorMessage="1" prompt="Sellel töölehel saate luua puusaümbermõõdu jälgija. Sisestage üksikasjad tabelis Puusaümbermõõdu jälgimine." sqref="A1" xr:uid="{00000000-0002-0000-0300-000000000000}"/>
    <dataValidation allowBlank="1" showInputMessage="1" showErrorMessage="1" prompt="Selles lahtris on selle töölehe pealkiri ja parempoolses lahtris pilt." sqref="B1:F2" xr:uid="{00000000-0002-0000-0300-000001000000}"/>
    <dataValidation allowBlank="1" showInputMessage="1" showErrorMessage="1" prompt="Sisestage üksikasjad allolevasse tabelisse." sqref="B3:D3" xr:uid="{00000000-0002-0000-0300-000002000000}"/>
    <dataValidation allowBlank="1" showInputMessage="1" showErrorMessage="1" prompt="Sellesse veergu selle päiselahtri alla sisestage kuupäev. Kindlate kirjete otsimiseks saate kasutada päisefiltreid." sqref="B4" xr:uid="{00000000-0002-0000-0300-000003000000}"/>
    <dataValidation allowBlank="1" showInputMessage="1" showErrorMessage="1" prompt="Sellesse veergu selle päiselahtri alla sisestage kellaaeg." sqref="C4" xr:uid="{00000000-0002-0000-0300-000004000000}"/>
    <dataValidation allowBlank="1" showInputMessage="1" showErrorMessage="1" prompt="Selle veeru päiselahtri alla sisestage suurus." sqref="D4" xr:uid="{00000000-0002-0000-03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T11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8.42578125" style="6" customWidth="1"/>
    <col min="5" max="5" width="24.14062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9" t="s">
        <v>0</v>
      </c>
      <c r="C1" s="49"/>
      <c r="D1" s="49"/>
      <c r="E1" s="49"/>
      <c r="F1" s="49"/>
      <c r="G1" s="47" t="s">
        <v>21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21" customHeight="1" x14ac:dyDescent="0.25">
      <c r="B2" s="49"/>
      <c r="C2" s="49"/>
      <c r="D2" s="49"/>
      <c r="E2" s="49"/>
      <c r="F2" s="4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ht="18" customHeight="1" x14ac:dyDescent="0.3">
      <c r="B3" s="48" t="str">
        <f>UPPER(CONCATENATE('Kaalu jälgija'!Eesmärgi4Silt," Jälgija"))</f>
        <v>REIEÜMBERMÕÕT JÄLGIJA</v>
      </c>
      <c r="C3" s="48"/>
      <c r="D3" s="48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t="shared" ref="B5:B11" ca="1" si="0">TODAY()+30+ROW()</f>
        <v>43644</v>
      </c>
      <c r="C5" s="37">
        <v>0.33333333333333331</v>
      </c>
      <c r="D5" s="8">
        <v>22</v>
      </c>
    </row>
    <row r="6" spans="2:20" ht="18" customHeight="1" x14ac:dyDescent="0.25">
      <c r="B6" s="7">
        <f t="shared" ca="1" si="0"/>
        <v>43645</v>
      </c>
      <c r="C6" s="37">
        <v>0.58333333333333337</v>
      </c>
      <c r="D6" s="8">
        <v>21</v>
      </c>
    </row>
    <row r="7" spans="2:20" ht="18" customHeight="1" x14ac:dyDescent="0.25">
      <c r="B7" s="7">
        <f t="shared" ca="1" si="0"/>
        <v>43646</v>
      </c>
      <c r="C7" s="37">
        <v>0.34375</v>
      </c>
      <c r="D7" s="8">
        <v>20.5</v>
      </c>
    </row>
    <row r="8" spans="2:20" ht="18" customHeight="1" x14ac:dyDescent="0.25">
      <c r="B8" s="7">
        <f t="shared" ca="1" si="0"/>
        <v>43647</v>
      </c>
      <c r="C8" s="37">
        <v>0.58333333333333337</v>
      </c>
      <c r="D8" s="8">
        <v>21</v>
      </c>
    </row>
    <row r="9" spans="2:20" ht="18" customHeight="1" x14ac:dyDescent="0.25">
      <c r="B9" s="7">
        <f t="shared" ca="1" si="0"/>
        <v>43648</v>
      </c>
      <c r="C9" s="37">
        <v>0.33333333333333331</v>
      </c>
      <c r="D9" s="8">
        <v>22</v>
      </c>
    </row>
    <row r="10" spans="2:20" ht="18" customHeight="1" x14ac:dyDescent="0.25">
      <c r="B10" s="7">
        <f t="shared" ca="1" si="0"/>
        <v>43649</v>
      </c>
      <c r="C10" s="37">
        <v>0.35416666666666669</v>
      </c>
      <c r="D10" s="8">
        <v>21</v>
      </c>
    </row>
    <row r="11" spans="2:20" ht="18" customHeight="1" x14ac:dyDescent="0.25">
      <c r="B11" s="7">
        <f t="shared" ca="1" si="0"/>
        <v>43650</v>
      </c>
      <c r="C11" s="37">
        <v>0.41666666666666669</v>
      </c>
      <c r="D11" s="8">
        <v>20.3</v>
      </c>
    </row>
  </sheetData>
  <mergeCells count="3">
    <mergeCell ref="B1:F2"/>
    <mergeCell ref="B3:D3"/>
    <mergeCell ref="G1:T2"/>
  </mergeCells>
  <conditionalFormatting sqref="B5:D11">
    <cfRule type="expression" dxfId="1" priority="2">
      <formula>$D5=Eesmärk4</formula>
    </cfRule>
  </conditionalFormatting>
  <dataValidations count="6">
    <dataValidation allowBlank="1" showInputMessage="1" showErrorMessage="1" prompt="Sellel töölehel saate luua reieümbermõõdu jälgija. Sisestage üksikasjad tabelis Reieümbermõõdu jälgimine." sqref="A1" xr:uid="{00000000-0002-0000-0400-000000000000}"/>
    <dataValidation allowBlank="1" showInputMessage="1" showErrorMessage="1" prompt="Selles lahtris on selle töölehe pealkiri ja parempoolses lahtris pilt." sqref="B1:F2" xr:uid="{00000000-0002-0000-0400-000001000000}"/>
    <dataValidation allowBlank="1" showInputMessage="1" showErrorMessage="1" prompt="Sisestage üksikasjad allolevasse tabelisse." sqref="B3:D3" xr:uid="{00000000-0002-0000-0400-000002000000}"/>
    <dataValidation allowBlank="1" showInputMessage="1" showErrorMessage="1" prompt="Sellesse veergu selle päiselahtri alla sisestage kuupäev. Kindlate kirjete otsimiseks saate kasutada päisefiltreid." sqref="B4" xr:uid="{00000000-0002-0000-0400-000003000000}"/>
    <dataValidation allowBlank="1" showInputMessage="1" showErrorMessage="1" prompt="Sellesse veergu selle päiselahtri alla sisestage kellaaeg." sqref="C4" xr:uid="{00000000-0002-0000-0400-000004000000}"/>
    <dataValidation allowBlank="1" showInputMessage="1" showErrorMessage="1" prompt="Selle veeru päiselahtri alla sisestage suurus." sqref="D4" xr:uid="{00000000-0002-0000-04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I16"/>
  <sheetViews>
    <sheetView showGridLines="0" workbookViewId="0"/>
  </sheetViews>
  <sheetFormatPr defaultColWidth="9.140625" defaultRowHeight="18" customHeight="1" x14ac:dyDescent="0.25"/>
  <cols>
    <col min="1" max="1" width="2.7109375" style="4" customWidth="1"/>
    <col min="2" max="2" width="16.28515625" style="4" customWidth="1"/>
    <col min="3" max="3" width="22.28515625" style="4" customWidth="1"/>
    <col min="4" max="4" width="18.28515625" style="4" bestFit="1" customWidth="1"/>
    <col min="5" max="5" width="14.7109375" style="13" customWidth="1"/>
    <col min="6" max="6" width="13.85546875" style="4" customWidth="1"/>
    <col min="7" max="7" width="13.140625" style="4" customWidth="1"/>
    <col min="8" max="8" width="30.85546875" style="39" customWidth="1"/>
    <col min="9" max="9" width="2.7109375" style="3" customWidth="1"/>
    <col min="10" max="16384" width="9.140625" style="3"/>
  </cols>
  <sheetData>
    <row r="1" spans="1:9" s="5" customFormat="1" ht="57.75" customHeight="1" x14ac:dyDescent="0.25">
      <c r="A1" s="6"/>
      <c r="B1" s="52" t="s">
        <v>23</v>
      </c>
      <c r="C1" s="52"/>
      <c r="D1" s="52"/>
      <c r="E1" s="47" t="s">
        <v>21</v>
      </c>
      <c r="F1" s="47"/>
      <c r="G1" s="47"/>
      <c r="H1" s="47"/>
      <c r="I1" s="47"/>
    </row>
    <row r="2" spans="1:9" customFormat="1" ht="21" customHeight="1" x14ac:dyDescent="0.25">
      <c r="A2" s="6"/>
      <c r="B2" s="52"/>
      <c r="C2" s="52"/>
      <c r="D2" s="52"/>
      <c r="E2" s="47"/>
      <c r="F2" s="47"/>
      <c r="G2" s="47"/>
      <c r="H2" s="47"/>
      <c r="I2" s="47"/>
    </row>
    <row r="3" spans="1:9" ht="30.75" customHeight="1" x14ac:dyDescent="0.25">
      <c r="A3" s="6"/>
      <c r="B3" s="26" t="s">
        <v>24</v>
      </c>
      <c r="C3" s="30" t="s">
        <v>31</v>
      </c>
      <c r="D3" s="29" t="s">
        <v>33</v>
      </c>
      <c r="F3" s="6"/>
      <c r="G3" s="6"/>
      <c r="H3" s="6"/>
    </row>
    <row r="4" spans="1:9" ht="21.75" customHeight="1" x14ac:dyDescent="0.25">
      <c r="A4" s="6"/>
      <c r="B4" s="12" t="s">
        <v>25</v>
      </c>
      <c r="C4" s="2">
        <f>SUMIF(Tegevuselogi[TEGEVUS],Kategooria1,Tegevuselogi[DISTANTS])</f>
        <v>11.46</v>
      </c>
      <c r="D4" s="10" t="s">
        <v>34</v>
      </c>
      <c r="F4" s="6"/>
      <c r="G4" s="6"/>
      <c r="H4" s="6"/>
    </row>
    <row r="5" spans="1:9" ht="21.75" customHeight="1" x14ac:dyDescent="0.25">
      <c r="A5" s="6"/>
      <c r="B5" s="12" t="s">
        <v>26</v>
      </c>
      <c r="C5" s="2">
        <f>SUMIF(Tegevuselogi[TEGEVUS],Kategooria2,Tegevuselogi[DISTANTS])</f>
        <v>0</v>
      </c>
      <c r="D5" s="10" t="s">
        <v>34</v>
      </c>
      <c r="F5" s="6"/>
      <c r="G5" s="6"/>
      <c r="H5" s="6"/>
    </row>
    <row r="6" spans="1:9" ht="21.75" customHeight="1" x14ac:dyDescent="0.25">
      <c r="A6" s="6"/>
      <c r="B6" s="12" t="s">
        <v>27</v>
      </c>
      <c r="C6" s="2">
        <f>SUMIF(Tegevuselogi[TEGEVUS],Kategooria3,Tegevuselogi[DISTANTS])</f>
        <v>1227</v>
      </c>
      <c r="D6" s="10" t="s">
        <v>35</v>
      </c>
      <c r="F6" s="6"/>
      <c r="G6" s="6"/>
      <c r="H6" s="6"/>
    </row>
    <row r="7" spans="1:9" ht="21.75" customHeight="1" x14ac:dyDescent="0.25">
      <c r="A7" s="6"/>
      <c r="B7" s="12" t="s">
        <v>28</v>
      </c>
      <c r="C7" s="2">
        <f>SUMIF(Tegevuselogi[TEGEVUS],Kategooria4,Tegevuselogi[DISTANTS])</f>
        <v>1700</v>
      </c>
      <c r="D7" s="10" t="s">
        <v>36</v>
      </c>
      <c r="F7" s="6"/>
      <c r="G7" s="6"/>
      <c r="H7" s="6"/>
    </row>
    <row r="8" spans="1:9" s="6" customFormat="1" ht="21.75" customHeight="1" x14ac:dyDescent="0.25">
      <c r="B8" s="12" t="s">
        <v>29</v>
      </c>
      <c r="C8" s="2">
        <f>SUMIF(Tegevuselogi[TEGEVUS],Kategooria5,Tegevuselogi[DISTANTS])</f>
        <v>4.53</v>
      </c>
      <c r="D8" s="10" t="s">
        <v>34</v>
      </c>
      <c r="E8" s="13"/>
    </row>
    <row r="9" spans="1:9" ht="18" customHeight="1" x14ac:dyDescent="0.25">
      <c r="A9" s="6"/>
      <c r="B9" s="51"/>
      <c r="C9" s="51"/>
      <c r="D9" s="51"/>
      <c r="F9" s="6"/>
      <c r="G9" s="6"/>
      <c r="H9" s="6"/>
    </row>
    <row r="10" spans="1:9" ht="18" customHeight="1" x14ac:dyDescent="0.25">
      <c r="B10" s="6" t="s">
        <v>30</v>
      </c>
      <c r="C10" s="6" t="s">
        <v>32</v>
      </c>
      <c r="D10" s="6" t="s">
        <v>37</v>
      </c>
      <c r="E10" s="12" t="s">
        <v>38</v>
      </c>
      <c r="F10" s="12" t="s">
        <v>39</v>
      </c>
      <c r="G10" s="6" t="s">
        <v>40</v>
      </c>
      <c r="H10" s="6" t="s">
        <v>41</v>
      </c>
    </row>
    <row r="11" spans="1:9" ht="18" customHeight="1" x14ac:dyDescent="0.25">
      <c r="B11" s="40">
        <f ca="1">TODAY()+30+ROW()</f>
        <v>43650</v>
      </c>
      <c r="C11" s="41" t="s">
        <v>25</v>
      </c>
      <c r="D11" s="42">
        <v>0.54166666666666663</v>
      </c>
      <c r="E11" s="43">
        <v>1.5972222222222276E-2</v>
      </c>
      <c r="F11" s="44">
        <v>3.66</v>
      </c>
      <c r="G11" s="44">
        <v>173</v>
      </c>
      <c r="H11" s="45" t="s">
        <v>42</v>
      </c>
    </row>
    <row r="12" spans="1:9" ht="18" customHeight="1" x14ac:dyDescent="0.25">
      <c r="B12" s="40">
        <f ca="1">TODAY()+30+ROW()</f>
        <v>43651</v>
      </c>
      <c r="C12" s="41" t="s">
        <v>25</v>
      </c>
      <c r="D12" s="42">
        <v>0.6875</v>
      </c>
      <c r="E12" s="43">
        <v>6.25E-2</v>
      </c>
      <c r="F12" s="44">
        <v>7.8</v>
      </c>
      <c r="G12" s="44">
        <v>344</v>
      </c>
      <c r="H12" s="45"/>
    </row>
    <row r="13" spans="1:9" ht="18" customHeight="1" x14ac:dyDescent="0.25">
      <c r="B13" s="40">
        <f ca="1">TODAY()+30+ROW()</f>
        <v>43652</v>
      </c>
      <c r="C13" s="41" t="s">
        <v>28</v>
      </c>
      <c r="D13" s="42">
        <v>0.41666666666666669</v>
      </c>
      <c r="E13" s="43">
        <v>2.0833333333333332E-2</v>
      </c>
      <c r="F13" s="44">
        <v>1700</v>
      </c>
      <c r="G13" s="44">
        <v>237</v>
      </c>
      <c r="H13" s="45"/>
    </row>
    <row r="14" spans="1:9" ht="18" customHeight="1" x14ac:dyDescent="0.25">
      <c r="B14" s="40">
        <f ca="1">TODAY()+30+ROW()</f>
        <v>43653</v>
      </c>
      <c r="C14" s="41" t="s">
        <v>27</v>
      </c>
      <c r="D14" s="42">
        <v>0.5625</v>
      </c>
      <c r="E14" s="43">
        <v>2.4305555555555556E-2</v>
      </c>
      <c r="F14" s="44">
        <v>1227</v>
      </c>
      <c r="G14" s="44">
        <v>150</v>
      </c>
      <c r="H14" s="45"/>
    </row>
    <row r="15" spans="1:9" ht="18" customHeight="1" x14ac:dyDescent="0.25">
      <c r="B15" s="40">
        <f ca="1">TODAY()+30+ROW()</f>
        <v>43654</v>
      </c>
      <c r="C15" s="41" t="s">
        <v>29</v>
      </c>
      <c r="D15" s="42">
        <v>0.59652777777777777</v>
      </c>
      <c r="E15" s="43">
        <v>2.0833333333333332E-2</v>
      </c>
      <c r="F15" s="44">
        <v>4.53</v>
      </c>
      <c r="G15" s="44">
        <v>115</v>
      </c>
      <c r="H15" s="45"/>
    </row>
    <row r="16" spans="1:9" ht="18" customHeight="1" x14ac:dyDescent="0.25">
      <c r="E16" s="4"/>
    </row>
  </sheetData>
  <mergeCells count="3">
    <mergeCell ref="B1:D2"/>
    <mergeCell ref="E1:I2"/>
    <mergeCell ref="B9:D9"/>
  </mergeCells>
  <dataValidations count="14">
    <dataValidation type="list" errorStyle="warning" allowBlank="1" showInputMessage="1" showErrorMessage="1" error="Valige loendist ühik. Valige LOOBU, vajutage variantide kuvamiseks klahvikombinatsiooni ALT + ALLANOOL ning valiku tegemiseks ALLANOOLT ja sisestusklahvi (ENTER)." sqref="D4:D8" xr:uid="{00000000-0002-0000-0500-000000000000}">
      <formula1>"Miilid,kilomeetrid,Sammud,ringid,jardid,Meetrid,kordused"</formula1>
    </dataValidation>
    <dataValidation type="list" errorStyle="warning" allowBlank="1" showErrorMessage="1" error="Valige loendist tegevus. Valige LOOBU, variantide kuvamiseks vajutage klahvikombinatsiooni Alt + ALLANOOL ning valiku tegemiseks vajutage ALLANOOLT ja sisestusklahvi (ENTER)." sqref="C11:C15" xr:uid="{00000000-0002-0000-0500-000001000000}">
      <formula1>$B$4:$B$8</formula1>
    </dataValidation>
    <dataValidation allowBlank="1" showInputMessage="1" showErrorMessage="1" prompt="Sellel töölehel saate luua tegevuselogi. Sisestage üksikasjad tegevuslogi tabelisse alates lahtrist B10. Tegevuste summa arvutatakse lahtrites C4 kuni C8 automaatselt." sqref="A1" xr:uid="{00000000-0002-0000-0500-000002000000}"/>
    <dataValidation allowBlank="1" showInputMessage="1" showErrorMessage="1" prompt="Selles lahtris on selle töölehe pealkiri ja parempoolses lahtris pilt. Tegevused ja nende summad on lahtrites B4 kuni D8." sqref="B1:D2" xr:uid="{00000000-0002-0000-0500-000003000000}"/>
    <dataValidation allowBlank="1" showInputMessage="1" showErrorMessage="1" prompt="Selle veeru selle pealkirja all kohendage tegevusi." sqref="B3" xr:uid="{00000000-0002-0000-0500-000004000000}"/>
    <dataValidation allowBlank="1" showInputMessage="1" showErrorMessage="1" prompt="Siin veerus selle päiselahtri all arvutatakse automaatselt kogusumma." sqref="C3" xr:uid="{00000000-0002-0000-0500-000005000000}"/>
    <dataValidation allowBlank="1" showInputMessage="1" showErrorMessage="1" prompt="Valige selle veerupäise all ühik. Valikute kuvamiseks vajutage klahvikombinatsiooni ALT + ALLANOOL, valiku tegemiseks vajutage ALLANOOLT ja sisestusklahvi (ENTER)." sqref="D3" xr:uid="{00000000-0002-0000-0500-000006000000}"/>
    <dataValidation allowBlank="1" showInputMessage="1" showErrorMessage="1" prompt="Sellesse veergu selle päiselahtri alla sisestage kuupäev. Kindlate kirjete otsimiseks saate kasutada päisefiltreid." sqref="B10" xr:uid="{00000000-0002-0000-0500-000007000000}"/>
    <dataValidation allowBlank="1" showInputMessage="1" showErrorMessage="1" prompt="Valige selle veerupäise all tegevus. Valikute kuvamiseks vajutage klahvikombinatsiooni ALT + ALLANOOL, valiku tegemiseks vajutage ALLANOOLT ja sisestusklahvi (ENTER)." sqref="C10" xr:uid="{00000000-0002-0000-0500-000008000000}"/>
    <dataValidation allowBlank="1" showInputMessage="1" showErrorMessage="1" prompt="Selle veerupäise alla sisestage alguskellaaeg." sqref="D10" xr:uid="{00000000-0002-0000-0500-000009000000}"/>
    <dataValidation allowBlank="1" showInputMessage="1" showErrorMessage="1" prompt="Sellesse veergu selle päiselahtri alla sisestage kestus." sqref="E10" xr:uid="{00000000-0002-0000-0500-00000A000000}"/>
    <dataValidation allowBlank="1" showInputMessage="1" showErrorMessage="1" prompt="Sellesse veergu selle pealkirja alla sisestage kaugus." sqref="F10" xr:uid="{00000000-0002-0000-0500-00000B000000}"/>
    <dataValidation allowBlank="1" showInputMessage="1" showErrorMessage="1" prompt="Selle veeru päiselahtri alla sisestage kalorid." sqref="G10" xr:uid="{00000000-0002-0000-0500-00000C000000}"/>
    <dataValidation allowBlank="1" showInputMessage="1" showErrorMessage="1" prompt="Sellesse veergu selle päiselahtri alla sisestage märkmed" sqref="H10" xr:uid="{00000000-0002-0000-0500-00000D000000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/>
    <pageSetUpPr fitToPage="1"/>
  </sheetPr>
  <dimension ref="A1:L18"/>
  <sheetViews>
    <sheetView showGridLines="0" workbookViewId="0"/>
  </sheetViews>
  <sheetFormatPr defaultRowHeight="18" customHeight="1" x14ac:dyDescent="0.25"/>
  <cols>
    <col min="1" max="1" width="2.7109375" customWidth="1"/>
    <col min="2" max="2" width="22.7109375" customWidth="1"/>
    <col min="3" max="3" width="24.42578125" customWidth="1"/>
    <col min="4" max="4" width="32.5703125" bestFit="1" customWidth="1"/>
    <col min="5" max="6" width="13.7109375" customWidth="1"/>
    <col min="7" max="7" width="18" bestFit="1" customWidth="1"/>
    <col min="8" max="8" width="15.5703125" bestFit="1" customWidth="1"/>
    <col min="9" max="9" width="17.28515625" bestFit="1" customWidth="1"/>
    <col min="10" max="11" width="13.7109375" customWidth="1"/>
    <col min="12" max="12" width="15.5703125" bestFit="1" customWidth="1"/>
    <col min="13" max="13" width="2.7109375" customWidth="1"/>
  </cols>
  <sheetData>
    <row r="1" spans="1:12" s="27" customFormat="1" ht="57.75" customHeight="1" x14ac:dyDescent="0.25">
      <c r="A1" s="31" t="s">
        <v>43</v>
      </c>
      <c r="B1" s="54" t="s">
        <v>44</v>
      </c>
      <c r="C1" s="54"/>
      <c r="D1" s="55" t="s">
        <v>21</v>
      </c>
      <c r="E1" s="55"/>
      <c r="F1" s="55"/>
      <c r="G1" s="55"/>
      <c r="H1" s="55"/>
      <c r="I1" s="55"/>
      <c r="J1" s="55"/>
      <c r="K1" s="55"/>
      <c r="L1" s="55"/>
    </row>
    <row r="2" spans="1:12" ht="21" customHeight="1" x14ac:dyDescent="0.25">
      <c r="A2" s="6"/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</row>
    <row r="3" spans="1:12" s="34" customFormat="1" ht="18" customHeight="1" x14ac:dyDescent="0.25">
      <c r="B3" s="54"/>
      <c r="C3" s="54"/>
      <c r="E3" s="35" t="str">
        <f>(Toitumislogi[[#Headers],[KALORID]])</f>
        <v>KALORID</v>
      </c>
      <c r="F3" s="35" t="str">
        <f>(Toitumislogi[[#Headers],[RASV]])</f>
        <v>RASV</v>
      </c>
      <c r="G3" s="35" t="str">
        <f>(Toitumislogi[[#Headers],[KOLESTEROOL]])</f>
        <v>KOLESTEROOL</v>
      </c>
      <c r="H3" s="35" t="str">
        <f>(Toitumislogi[[#Headers],[NAATRIUM]])</f>
        <v>NAATRIUM</v>
      </c>
      <c r="I3" s="35" t="str">
        <f>(Toitumislogi[[#Headers],[SÜSIVESIKUD]])</f>
        <v>SÜSIVESIKUD</v>
      </c>
      <c r="J3" s="35" t="str">
        <f>(Toitumislogi[[#Headers],[VALGUD]])</f>
        <v>VALGUD</v>
      </c>
      <c r="K3" s="35" t="str">
        <f>(Toitumislogi[[#Headers],[SUHKUR]])</f>
        <v>SUHKUR</v>
      </c>
      <c r="L3" s="35" t="str">
        <f>(Toitumislogi[[#Headers],[KIUDAINED]])</f>
        <v>KIUDAINED</v>
      </c>
    </row>
    <row r="4" spans="1:12" ht="16.5" customHeight="1" x14ac:dyDescent="0.25">
      <c r="A4" s="6"/>
      <c r="B4" s="53" t="s">
        <v>45</v>
      </c>
      <c r="C4" s="53"/>
      <c r="D4" s="28" t="s">
        <v>51</v>
      </c>
      <c r="E4" s="24">
        <v>1800</v>
      </c>
      <c r="F4" s="25">
        <v>40</v>
      </c>
      <c r="G4" s="25">
        <v>225</v>
      </c>
      <c r="H4" s="25">
        <v>2100</v>
      </c>
      <c r="I4" s="25">
        <v>130</v>
      </c>
      <c r="J4" s="25">
        <v>56</v>
      </c>
      <c r="K4" s="25">
        <v>25</v>
      </c>
      <c r="L4" s="25">
        <v>25</v>
      </c>
    </row>
    <row r="5" spans="1:12" s="6" customFormat="1" ht="16.5" customHeight="1" x14ac:dyDescent="0.25">
      <c r="B5" s="53"/>
      <c r="C5" s="53"/>
      <c r="D5" s="46" t="str">
        <f>IF(E5=SUM(Toitumislogi[KALORID]),"Kogu toidukogus:","Filtreeritud toidukogus:")</f>
        <v>Kogu toidukogus:</v>
      </c>
      <c r="E5" s="24">
        <f>SUBTOTAL(109,Toitumislogi[KALORID])</f>
        <v>3090</v>
      </c>
      <c r="F5" s="25">
        <f>SUBTOTAL(109,Toitumislogi[RASV])</f>
        <v>74.27000000000001</v>
      </c>
      <c r="G5" s="25">
        <f>SUBTOTAL(109,Toitumislogi[KOLESTEROOL])</f>
        <v>139.6</v>
      </c>
      <c r="H5" s="25">
        <f>SUBTOTAL(109,Toitumislogi[NAATRIUM])</f>
        <v>1400.7</v>
      </c>
      <c r="I5" s="25">
        <f>SUBTOTAL(109,Toitumislogi[SÜSIVESIKUD])</f>
        <v>208.56</v>
      </c>
      <c r="J5" s="25">
        <f>SUBTOTAL(109,Toitumislogi[VALGUD])</f>
        <v>68.81</v>
      </c>
      <c r="K5" s="25">
        <f>SUBTOTAL(109,Toitumislogi[SUHKUR])</f>
        <v>84.1</v>
      </c>
      <c r="L5" s="25">
        <f>SUBTOTAL(109,Toitumislogi[KIUDAINED])</f>
        <v>24.5</v>
      </c>
    </row>
    <row r="6" spans="1:12" ht="18" customHeight="1" x14ac:dyDescent="0.25">
      <c r="B6" s="51"/>
      <c r="C6" s="51"/>
    </row>
    <row r="7" spans="1:12" ht="18" customHeight="1" x14ac:dyDescent="0.25">
      <c r="A7" s="6"/>
      <c r="B7" s="19" t="s">
        <v>30</v>
      </c>
      <c r="C7" s="20" t="s">
        <v>46</v>
      </c>
      <c r="D7" s="20" t="s">
        <v>52</v>
      </c>
      <c r="E7" s="23" t="s">
        <v>40</v>
      </c>
      <c r="F7" s="23" t="s">
        <v>64</v>
      </c>
      <c r="G7" s="23" t="s">
        <v>65</v>
      </c>
      <c r="H7" s="23" t="s">
        <v>66</v>
      </c>
      <c r="I7" s="23" t="s">
        <v>67</v>
      </c>
      <c r="J7" s="23" t="s">
        <v>68</v>
      </c>
      <c r="K7" s="23" t="s">
        <v>69</v>
      </c>
      <c r="L7" s="23" t="s">
        <v>70</v>
      </c>
    </row>
    <row r="8" spans="1:12" ht="18" customHeight="1" x14ac:dyDescent="0.25">
      <c r="A8" s="6"/>
      <c r="B8" s="21">
        <f t="shared" ref="B8:B18" ca="1" si="0">TODAY()+30+ROW()</f>
        <v>43647</v>
      </c>
      <c r="C8" s="22" t="s">
        <v>47</v>
      </c>
      <c r="D8" s="22" t="s">
        <v>53</v>
      </c>
      <c r="E8" s="23">
        <v>130</v>
      </c>
      <c r="F8" s="23">
        <v>8</v>
      </c>
      <c r="G8" s="23">
        <v>10</v>
      </c>
      <c r="H8" s="23">
        <v>60</v>
      </c>
      <c r="I8" s="23">
        <v>16</v>
      </c>
      <c r="J8" s="23">
        <v>11</v>
      </c>
      <c r="K8" s="23">
        <v>5</v>
      </c>
      <c r="L8" s="23">
        <v>0</v>
      </c>
    </row>
    <row r="9" spans="1:12" ht="18" customHeight="1" x14ac:dyDescent="0.25">
      <c r="A9" s="6"/>
      <c r="B9" s="21">
        <f t="shared" ca="1" si="0"/>
        <v>43648</v>
      </c>
      <c r="C9" s="22" t="s">
        <v>48</v>
      </c>
      <c r="D9" s="22" t="s">
        <v>54</v>
      </c>
      <c r="E9" s="23">
        <v>65</v>
      </c>
      <c r="F9" s="23">
        <v>0.2</v>
      </c>
      <c r="G9" s="23"/>
      <c r="H9" s="23"/>
      <c r="I9" s="23">
        <v>17.3</v>
      </c>
      <c r="J9" s="23">
        <v>0.3</v>
      </c>
      <c r="K9" s="23"/>
      <c r="L9" s="23"/>
    </row>
    <row r="10" spans="1:12" ht="18" customHeight="1" x14ac:dyDescent="0.25">
      <c r="A10" s="6"/>
      <c r="B10" s="21">
        <f t="shared" ca="1" si="0"/>
        <v>43649</v>
      </c>
      <c r="C10" s="22" t="s">
        <v>49</v>
      </c>
      <c r="D10" s="22" t="s">
        <v>55</v>
      </c>
      <c r="E10" s="23">
        <v>220</v>
      </c>
      <c r="F10" s="23">
        <v>0.5</v>
      </c>
      <c r="G10" s="23"/>
      <c r="H10" s="23">
        <v>200</v>
      </c>
      <c r="I10" s="23">
        <v>30</v>
      </c>
      <c r="J10" s="23">
        <v>6</v>
      </c>
      <c r="K10" s="23">
        <v>4</v>
      </c>
      <c r="L10" s="23">
        <v>9</v>
      </c>
    </row>
    <row r="11" spans="1:12" ht="18" customHeight="1" x14ac:dyDescent="0.25">
      <c r="A11" s="6"/>
      <c r="B11" s="21">
        <f t="shared" ca="1" si="0"/>
        <v>43650</v>
      </c>
      <c r="C11" s="22" t="s">
        <v>50</v>
      </c>
      <c r="D11" s="22" t="s">
        <v>56</v>
      </c>
      <c r="E11" s="23">
        <v>600</v>
      </c>
      <c r="F11" s="23">
        <v>0.5</v>
      </c>
      <c r="G11" s="23"/>
      <c r="H11" s="23">
        <v>300</v>
      </c>
      <c r="I11" s="23">
        <v>22</v>
      </c>
      <c r="J11" s="23">
        <v>9.8000000000000007</v>
      </c>
      <c r="K11" s="23"/>
      <c r="L11" s="23"/>
    </row>
    <row r="12" spans="1:12" ht="18" customHeight="1" x14ac:dyDescent="0.25">
      <c r="A12" s="6"/>
      <c r="B12" s="21">
        <f t="shared" ca="1" si="0"/>
        <v>43651</v>
      </c>
      <c r="C12" s="22" t="s">
        <v>48</v>
      </c>
      <c r="D12" s="22" t="s">
        <v>57</v>
      </c>
      <c r="E12" s="23">
        <v>210</v>
      </c>
      <c r="F12" s="23">
        <v>20</v>
      </c>
      <c r="G12" s="23"/>
      <c r="H12" s="23"/>
      <c r="I12" s="23">
        <v>3</v>
      </c>
      <c r="J12" s="23">
        <v>5</v>
      </c>
      <c r="K12" s="23"/>
      <c r="L12" s="23">
        <v>3</v>
      </c>
    </row>
    <row r="13" spans="1:12" ht="18" customHeight="1" x14ac:dyDescent="0.25">
      <c r="A13" s="6"/>
      <c r="B13" s="21">
        <f t="shared" ca="1" si="0"/>
        <v>43652</v>
      </c>
      <c r="C13" s="22" t="s">
        <v>47</v>
      </c>
      <c r="D13" s="22" t="s">
        <v>58</v>
      </c>
      <c r="E13" s="23">
        <v>220</v>
      </c>
      <c r="F13" s="23">
        <v>3</v>
      </c>
      <c r="G13" s="23"/>
      <c r="H13" s="23"/>
      <c r="I13" s="23">
        <v>29</v>
      </c>
      <c r="J13" s="23">
        <v>7</v>
      </c>
      <c r="K13" s="23"/>
      <c r="L13" s="23">
        <v>5</v>
      </c>
    </row>
    <row r="14" spans="1:12" ht="18" customHeight="1" x14ac:dyDescent="0.25">
      <c r="A14" s="6"/>
      <c r="B14" s="21">
        <f t="shared" ca="1" si="0"/>
        <v>43653</v>
      </c>
      <c r="C14" s="22" t="s">
        <v>48</v>
      </c>
      <c r="D14" s="22" t="s">
        <v>59</v>
      </c>
      <c r="E14" s="23">
        <v>85</v>
      </c>
      <c r="F14" s="23">
        <v>0</v>
      </c>
      <c r="G14" s="23"/>
      <c r="H14" s="23">
        <v>0</v>
      </c>
      <c r="I14" s="23">
        <v>21</v>
      </c>
      <c r="J14" s="23">
        <v>1</v>
      </c>
      <c r="K14" s="23">
        <v>17</v>
      </c>
      <c r="L14" s="23">
        <v>4</v>
      </c>
    </row>
    <row r="15" spans="1:12" ht="18" customHeight="1" x14ac:dyDescent="0.25">
      <c r="A15" s="6"/>
      <c r="B15" s="21">
        <f t="shared" ca="1" si="0"/>
        <v>43654</v>
      </c>
      <c r="C15" s="22" t="s">
        <v>49</v>
      </c>
      <c r="D15" s="22" t="s">
        <v>60</v>
      </c>
      <c r="E15" s="23">
        <v>340</v>
      </c>
      <c r="F15" s="23">
        <v>7</v>
      </c>
      <c r="G15" s="23">
        <v>3</v>
      </c>
      <c r="H15" s="23">
        <v>63</v>
      </c>
      <c r="I15" s="23">
        <v>1</v>
      </c>
      <c r="J15" s="23">
        <v>2</v>
      </c>
      <c r="K15" s="23"/>
      <c r="L15" s="23">
        <v>2</v>
      </c>
    </row>
    <row r="16" spans="1:12" ht="18" customHeight="1" x14ac:dyDescent="0.25">
      <c r="A16" s="6"/>
      <c r="B16" s="21">
        <f t="shared" ca="1" si="0"/>
        <v>43655</v>
      </c>
      <c r="C16" s="22" t="s">
        <v>50</v>
      </c>
      <c r="D16" s="22" t="s">
        <v>61</v>
      </c>
      <c r="E16" s="23">
        <v>470</v>
      </c>
      <c r="F16" s="23">
        <v>4.07</v>
      </c>
      <c r="G16" s="23">
        <v>49</v>
      </c>
      <c r="H16" s="23">
        <v>460</v>
      </c>
      <c r="I16" s="23">
        <v>0.46</v>
      </c>
      <c r="J16" s="23">
        <v>23.71</v>
      </c>
      <c r="K16" s="23">
        <v>0.1</v>
      </c>
      <c r="L16" s="23"/>
    </row>
    <row r="17" spans="2:12" ht="18" customHeight="1" x14ac:dyDescent="0.25">
      <c r="B17" s="21">
        <f t="shared" ca="1" si="0"/>
        <v>43656</v>
      </c>
      <c r="C17" s="22" t="s">
        <v>50</v>
      </c>
      <c r="D17" s="22" t="s">
        <v>62</v>
      </c>
      <c r="E17" s="23">
        <v>220</v>
      </c>
      <c r="F17" s="23">
        <v>7</v>
      </c>
      <c r="G17" s="23"/>
      <c r="H17" s="23"/>
      <c r="I17" s="23">
        <v>5</v>
      </c>
      <c r="J17" s="23">
        <v>3</v>
      </c>
      <c r="K17" s="23"/>
      <c r="L17" s="23"/>
    </row>
    <row r="18" spans="2:12" ht="18" customHeight="1" x14ac:dyDescent="0.25">
      <c r="B18" s="21">
        <f t="shared" ca="1" si="0"/>
        <v>43657</v>
      </c>
      <c r="C18" s="22" t="s">
        <v>48</v>
      </c>
      <c r="D18" s="22" t="s">
        <v>63</v>
      </c>
      <c r="E18" s="23">
        <v>530</v>
      </c>
      <c r="F18" s="23">
        <v>24</v>
      </c>
      <c r="G18" s="23">
        <v>77.599999999999994</v>
      </c>
      <c r="H18" s="23">
        <v>317.7</v>
      </c>
      <c r="I18" s="23">
        <v>63.8</v>
      </c>
      <c r="J18" s="23">
        <v>0</v>
      </c>
      <c r="K18" s="23">
        <v>58</v>
      </c>
      <c r="L18" s="23">
        <v>1.5</v>
      </c>
    </row>
  </sheetData>
  <mergeCells count="4">
    <mergeCell ref="B6:C6"/>
    <mergeCell ref="B4:C5"/>
    <mergeCell ref="B1:C3"/>
    <mergeCell ref="D1:L2"/>
  </mergeCells>
  <conditionalFormatting sqref="E5:L5">
    <cfRule type="expression" dxfId="0" priority="8">
      <formula>AND($E$5&lt;&gt;SUM($E$8:$E$18),E$5&gt;E$4)</formula>
    </cfRule>
  </conditionalFormatting>
  <dataValidations count="9">
    <dataValidation allowBlank="1" showInputMessage="1" showErrorMessage="1" prompt="Sellel töölehel saate luua toitumislogi. Sisestage tabeli Toitumislogi üksikasjad alates lahtrist B7." sqref="A1" xr:uid="{00000000-0002-0000-0600-000000000000}"/>
    <dataValidation allowBlank="1" showInputMessage="1" showErrorMessage="1" prompt="Selles lahtris on selle töölehe pealkiri ja parempoolses lahtris pilt." sqref="B1:C2" xr:uid="{00000000-0002-0000-0600-000001000000}"/>
    <dataValidation allowBlank="1" showInputMessage="1" showErrorMessage="1" prompt="Määrake parempoolsetes lahtrites toitumisalased eesmärgid " sqref="B4:C5" xr:uid="{00000000-0002-0000-0600-000002000000}"/>
    <dataValidation allowBlank="1" showInputMessage="1" showErrorMessage="1" prompt="Sisestage päevane toitainete kogus paremal asuvatesse lahtritesse E4 kuni L4. Toitainete tüübid värskendatakse ülemises reas kohandatud tabelipäiste põhjal" sqref="D4" xr:uid="{00000000-0002-0000-0600-000003000000}"/>
    <dataValidation allowBlank="1" showInputMessage="1" showErrorMessage="1" prompt="Kogu toitainete kogus arvutatakse parempoolsetes lahtrites automaatselt, alates lahtrist E5 kuni L5." sqref="D5" xr:uid="{00000000-0002-0000-0600-000004000000}"/>
    <dataValidation allowBlank="1" showInputMessage="1" showErrorMessage="1" prompt="Sellesse veergu selle päiselahtri alla sisestage kuupäev. Kindlate kirjete otsimiseks saate kasutada päisefiltrit." sqref="B7" xr:uid="{00000000-0002-0000-0600-000005000000}"/>
    <dataValidation allowBlank="1" showInputMessage="1" showErrorMessage="1" prompt="Sellesse veergu selle pealkirja alla sisestage eine liik." sqref="C7" xr:uid="{00000000-0002-0000-0600-000006000000}"/>
    <dataValidation allowBlank="1" showInputMessage="1" showErrorMessage="1" prompt="Sellesse veergu selle pealkirja alla sisestage toit." sqref="D7" xr:uid="{00000000-0002-0000-0600-000007000000}"/>
    <dataValidation allowBlank="1" showInputMessage="1" showErrorMessage="1" prompt="Selle veeru päiselahtri all kohandage antud tabeli pealkirja, et jälgida konkreetseid toitainete vajadusi." sqref="E7:L7" xr:uid="{00000000-0002-0000-0600-000008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ignoredErrors>
    <ignoredError sqref="G5:H5 K5:L5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7</vt:i4>
      </vt:variant>
      <vt:variant>
        <vt:lpstr>Nimega vahemikud</vt:lpstr>
      </vt:variant>
      <vt:variant>
        <vt:i4>27</vt:i4>
      </vt:variant>
    </vt:vector>
  </HeadingPairs>
  <TitlesOfParts>
    <vt:vector size="34" baseType="lpstr">
      <vt:lpstr>Kaalu jälgija</vt:lpstr>
      <vt:lpstr>Vööümbermõõt jälgija</vt:lpstr>
      <vt:lpstr>Biitseps jälgija</vt:lpstr>
      <vt:lpstr>Puusaümbermõõt jälgija</vt:lpstr>
      <vt:lpstr>Reieümbermõõt jälgija</vt:lpstr>
      <vt:lpstr>Tegevuselogi</vt:lpstr>
      <vt:lpstr>Toitumislogi</vt:lpstr>
      <vt:lpstr>'Kaalu jälgija'!Eesmärgi1Silt</vt:lpstr>
      <vt:lpstr>'Kaalu jälgija'!Eesmärgi2Silt</vt:lpstr>
      <vt:lpstr>'Kaalu jälgija'!Eesmärgi3Silt</vt:lpstr>
      <vt:lpstr>'Kaalu jälgija'!Eesmärgi4Silt</vt:lpstr>
      <vt:lpstr>'Kaalu jälgija'!Eesmärk1</vt:lpstr>
      <vt:lpstr>'Kaalu jälgija'!Eesmärk2</vt:lpstr>
      <vt:lpstr>'Kaalu jälgija'!Eesmärk3</vt:lpstr>
      <vt:lpstr>'Kaalu jälgija'!Eesmärk4</vt:lpstr>
      <vt:lpstr>'Kaalu jälgija'!EesmärkKaal</vt:lpstr>
      <vt:lpstr>'Kaalu jälgija'!KaaluSilt</vt:lpstr>
      <vt:lpstr>Kategooria1</vt:lpstr>
      <vt:lpstr>Kategooria2</vt:lpstr>
      <vt:lpstr>Kategooria3</vt:lpstr>
      <vt:lpstr>Kategooria4</vt:lpstr>
      <vt:lpstr>Kategooria5</vt:lpstr>
      <vt:lpstr>KuupäevaOtsing</vt:lpstr>
      <vt:lpstr>'Kaalu jälgija'!Mõõtühik</vt:lpstr>
      <vt:lpstr>'Kaalu jälgija'!Pikkus</vt:lpstr>
      <vt:lpstr>'Kaalu jälgija'!PraeguneKaal</vt:lpstr>
      <vt:lpstr>'Biitseps jälgija'!Prinditiitlid</vt:lpstr>
      <vt:lpstr>'Kaalu jälgija'!Prinditiitlid</vt:lpstr>
      <vt:lpstr>'Puusaümbermõõt jälgija'!Prinditiitlid</vt:lpstr>
      <vt:lpstr>'Reieümbermõõt jälgija'!Prinditiitlid</vt:lpstr>
      <vt:lpstr>Tegevuselogi!Prinditiitlid</vt:lpstr>
      <vt:lpstr>Toitumislogi!Prinditiitlid</vt:lpstr>
      <vt:lpstr>'Vööümbermõõt jälgija'!Prinditiitlid</vt:lpstr>
      <vt:lpstr>'Kaalu jälgija'!Sugu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2018-03-21T12:20:36Z</dcterms:created>
  <dcterms:modified xsi:type="dcterms:W3CDTF">2019-05-24T02:54:21Z</dcterms:modified>
</cp:coreProperties>
</file>