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160"/>
  </bookViews>
  <sheets>
    <sheet name="Laovarude loend" sheetId="2" r:id="rId1"/>
    <sheet name="Kauba komplekteerimis loend" sheetId="11" r:id="rId2"/>
    <sheet name="Aluse otsing" sheetId="9" r:id="rId3"/>
  </sheets>
  <definedNames>
    <definedName name="AluseNumber">AluseOtsing[ALUSE NR]</definedName>
    <definedName name="_xlnm.Print_Titles" localSheetId="2">'Aluse otsing'!$4:$4</definedName>
    <definedName name="_xlnm.Print_Titles" localSheetId="1">'Kauba komplekteerimis loend'!$4:$4</definedName>
    <definedName name="_xlnm.Print_Titles" localSheetId="0">'Laovarude loend'!$4:$4</definedName>
    <definedName name="SKUOtsing">Kaubaloend[SKU]</definedName>
    <definedName name="VeeruTiitel1">Kaubaloend[[#Headers],[SKU]]</definedName>
    <definedName name="VeeruTiitel2">KaubaKomplekteerimisloend[[#Headers],[TELLIMUSE NR]]</definedName>
    <definedName name="VeeruTiitel3">AluseOtsing[[#Headers],[ALUSE NR]]</definedName>
  </definedNames>
  <calcPr calcId="162913"/>
</workbook>
</file>

<file path=xl/calcChain.xml><?xml version="1.0" encoding="utf-8"?>
<calcChain xmlns="http://schemas.openxmlformats.org/spreadsheetml/2006/main">
  <c r="D3" i="2" l="1"/>
  <c r="C3" i="2"/>
  <c r="J5" i="2" l="1"/>
  <c r="J6" i="2"/>
  <c r="J7" i="2"/>
  <c r="J8" i="2"/>
  <c r="J9" i="2"/>
  <c r="J10" i="2"/>
  <c r="J11" i="2"/>
  <c r="J12" i="2"/>
  <c r="J13" i="2"/>
  <c r="J14" i="2"/>
  <c r="J15" i="2"/>
  <c r="E5" i="2"/>
  <c r="I5" i="11" s="1"/>
  <c r="E6" i="2"/>
  <c r="E7" i="2"/>
  <c r="I9" i="11" s="1"/>
  <c r="E8" i="2"/>
  <c r="I6" i="11" s="1"/>
  <c r="E9" i="2"/>
  <c r="E10" i="2"/>
  <c r="E11" i="2"/>
  <c r="I7" i="11" s="1"/>
  <c r="E12" i="2"/>
  <c r="E13" i="2"/>
  <c r="E14" i="2"/>
  <c r="I8" i="11" s="1"/>
  <c r="E15" i="2"/>
  <c r="H5" i="11"/>
  <c r="H6" i="11"/>
  <c r="H7" i="11"/>
  <c r="H8" i="11"/>
  <c r="H9" i="11"/>
  <c r="G5" i="11"/>
  <c r="G6" i="11"/>
  <c r="G7" i="11"/>
  <c r="G8" i="11"/>
  <c r="G9" i="11"/>
  <c r="F5" i="11"/>
  <c r="F6" i="11"/>
  <c r="F7" i="11"/>
  <c r="F8" i="11"/>
  <c r="F9" i="11"/>
  <c r="E5" i="11"/>
  <c r="E6" i="11"/>
  <c r="E7" i="11"/>
  <c r="E8" i="11"/>
  <c r="E9" i="11"/>
  <c r="K5" i="2"/>
  <c r="K6" i="2"/>
  <c r="K7" i="2"/>
  <c r="K8" i="2"/>
  <c r="K9" i="2"/>
  <c r="K10" i="2"/>
  <c r="K11" i="2"/>
  <c r="K12" i="2"/>
  <c r="K13" i="2"/>
  <c r="K14" i="2"/>
  <c r="K15" i="2"/>
  <c r="B3" i="2" l="1"/>
</calcChain>
</file>

<file path=xl/sharedStrings.xml><?xml version="1.0" encoding="utf-8"?>
<sst xmlns="http://schemas.openxmlformats.org/spreadsheetml/2006/main" count="109" uniqueCount="66">
  <si>
    <t>LAOVARUDE LOEND</t>
  </si>
  <si>
    <t>KAUBA KOGUVÄÄRTUS:</t>
  </si>
  <si>
    <t>SKU</t>
  </si>
  <si>
    <t>SP7875</t>
  </si>
  <si>
    <t>TR87680</t>
  </si>
  <si>
    <t>MK676554</t>
  </si>
  <si>
    <t>YE98767</t>
  </si>
  <si>
    <t>XR23423</t>
  </si>
  <si>
    <t>PW98762</t>
  </si>
  <si>
    <t>BM87684</t>
  </si>
  <si>
    <t>BH67655</t>
  </si>
  <si>
    <t>WT98768</t>
  </si>
  <si>
    <t>TS3456</t>
  </si>
  <si>
    <t>WDG123</t>
  </si>
  <si>
    <t>KAUPU:</t>
  </si>
  <si>
    <t>KIRJELDUS</t>
  </si>
  <si>
    <t>Kaup 1</t>
  </si>
  <si>
    <t>Kaup 2</t>
  </si>
  <si>
    <t>Kaup 3</t>
  </si>
  <si>
    <t>Kaup 4</t>
  </si>
  <si>
    <t>Kaup 5</t>
  </si>
  <si>
    <t>Kaup 6</t>
  </si>
  <si>
    <t>Kaup 7</t>
  </si>
  <si>
    <t>Kaup 8</t>
  </si>
  <si>
    <t>Kaup 9</t>
  </si>
  <si>
    <t>Kaup 10</t>
  </si>
  <si>
    <t>Kaup 11</t>
  </si>
  <si>
    <t>ALUSEID:</t>
  </si>
  <si>
    <t>ALUSE NR</t>
  </si>
  <si>
    <t>T345</t>
  </si>
  <si>
    <t>T5789</t>
  </si>
  <si>
    <t>T9876</t>
  </si>
  <si>
    <t>T098</t>
  </si>
  <si>
    <t>T349</t>
  </si>
  <si>
    <t>T9875</t>
  </si>
  <si>
    <t>ASUKOHT</t>
  </si>
  <si>
    <t>ALUSE OTSING</t>
  </si>
  <si>
    <t>ÜHIK</t>
  </si>
  <si>
    <t>Tükk</t>
  </si>
  <si>
    <t>Karp (10 tk)</t>
  </si>
  <si>
    <t>Pakk (5 tk)</t>
  </si>
  <si>
    <t>KOGUS</t>
  </si>
  <si>
    <t>JUURDETELLIM. KOGUS</t>
  </si>
  <si>
    <t>HIND</t>
  </si>
  <si>
    <t>KAUBA VÄÄRTUS</t>
  </si>
  <si>
    <t>JUURDETELLIMINE</t>
  </si>
  <si>
    <t>TELLIMUSE NR</t>
  </si>
  <si>
    <t>TP001-1</t>
  </si>
  <si>
    <t>KAUBALOEND</t>
  </si>
  <si>
    <t>KOMPL. KOGUS</t>
  </si>
  <si>
    <t>SAADAV KOGUS</t>
  </si>
  <si>
    <t>KAUBA KIRJELDUS</t>
  </si>
  <si>
    <t>Suur alus</t>
  </si>
  <si>
    <t>Väike alus</t>
  </si>
  <si>
    <t>Keskmine alus</t>
  </si>
  <si>
    <t>2. rida, 1. vahe</t>
  </si>
  <si>
    <t>1. rida, 1. vahe</t>
  </si>
  <si>
    <t>3. rida, 2. vahe</t>
  </si>
  <si>
    <t>3. rida, 1. vahe</t>
  </si>
  <si>
    <t>1. rida, 2. vahe</t>
  </si>
  <si>
    <t>4. rida, 5. vahe</t>
  </si>
  <si>
    <t>2. rida, 2. vahe</t>
  </si>
  <si>
    <t>LAIUS</t>
  </si>
  <si>
    <t>KÕRGUS</t>
  </si>
  <si>
    <t>PIKKUS</t>
  </si>
  <si>
    <t>KAUBA KOMPLEKTEERIMIS LOEND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</si>
</sst>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_);\(&quot;$&quot;#,##0.00\)"/>
    <numFmt numFmtId="165" formatCode="&quot;Reorder&quot;;&quot;&quot;;&quot;&quot;"/>
    <numFmt numFmtId="166" formatCode="&quot;&quot;;&quot;&quot;;&quot;Clear Pick List Selected in B2&quot;"/>
    <numFmt numFmtId="167" formatCode="&quot;Pick List was cleared&quot;;&quot;&quot;;&quot;Pick List was not cleared&quot;"/>
    <numFmt numFmtId="168" formatCode="#,##0.00\ &quot;€&quot;"/>
    <numFmt numFmtId="169" formatCode="&quot;Juurdetellimine&quot;;&quot;&quot;;&quot;&quot;"/>
  </numFmts>
  <fonts count="12" x14ac:knownFonts="1">
    <font>
      <sz val="11"/>
      <color theme="3" tint="0.14993743705557422"/>
      <name val="Franklin Gothic Medium"/>
      <family val="2"/>
      <scheme val="minor"/>
    </font>
    <font>
      <i/>
      <sz val="10"/>
      <color theme="1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</borders>
  <cellStyleXfs count="15">
    <xf numFmtId="0" fontId="0" fillId="0" borderId="0">
      <alignment vertical="center"/>
    </xf>
    <xf numFmtId="0" fontId="2" fillId="0" borderId="1" applyNumberFormat="0" applyFill="0" applyAlignment="0" applyProtection="0"/>
    <xf numFmtId="0" fontId="9" fillId="2" borderId="0" applyNumberFormat="0" applyProtection="0">
      <alignment horizontal="left" vertical="center" indent="1"/>
    </xf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4" fillId="0" borderId="2" applyNumberFormat="0" applyFill="0" applyAlignment="0" applyProtection="0"/>
    <xf numFmtId="165" fontId="11" fillId="0" borderId="0">
      <alignment horizontal="center" vertical="center"/>
    </xf>
    <xf numFmtId="0" fontId="8" fillId="2" borderId="0" applyNumberFormat="0" applyProtection="0">
      <alignment horizontal="right" indent="1"/>
    </xf>
    <xf numFmtId="0" fontId="10" fillId="0" borderId="0" applyNumberFormat="0" applyProtection="0">
      <alignment horizontal="center"/>
    </xf>
    <xf numFmtId="0" fontId="10" fillId="0" borderId="0" applyNumberFormat="0" applyProtection="0">
      <alignment horizontal="center"/>
    </xf>
    <xf numFmtId="0" fontId="6" fillId="0" borderId="0" applyNumberFormat="0" applyFill="0" applyBorder="0" applyProtection="0">
      <alignment horizontal="left" vertical="top"/>
    </xf>
    <xf numFmtId="0" fontId="7" fillId="0" borderId="0">
      <alignment horizontal="left" vertical="center" wrapText="1" indent="1"/>
    </xf>
    <xf numFmtId="1" fontId="7" fillId="0" borderId="0">
      <alignment horizontal="center" vertical="center"/>
    </xf>
    <xf numFmtId="164" fontId="7" fillId="0" borderId="0">
      <alignment horizontal="right" vertical="center"/>
    </xf>
  </cellStyleXfs>
  <cellXfs count="20">
    <xf numFmtId="0" fontId="0" fillId="0" borderId="0" xfId="0">
      <alignment vertical="center"/>
    </xf>
    <xf numFmtId="0" fontId="2" fillId="0" borderId="1" xfId="1" applyAlignment="1">
      <alignment vertical="center"/>
    </xf>
    <xf numFmtId="0" fontId="3" fillId="0" borderId="0" xfId="3"/>
    <xf numFmtId="0" fontId="2" fillId="0" borderId="1" xfId="1"/>
    <xf numFmtId="0" fontId="3" fillId="0" borderId="0" xfId="3" applyAlignment="1"/>
    <xf numFmtId="0" fontId="2" fillId="0" borderId="1" xfId="1" applyAlignment="1"/>
    <xf numFmtId="0" fontId="9" fillId="2" borderId="0" xfId="2">
      <alignment horizontal="left" vertical="center" indent="1"/>
    </xf>
    <xf numFmtId="0" fontId="1" fillId="0" borderId="0" xfId="0" applyFont="1" applyAlignment="1">
      <alignment vertical="center"/>
    </xf>
    <xf numFmtId="0" fontId="10" fillId="0" borderId="0" xfId="9">
      <alignment horizontal="center"/>
    </xf>
    <xf numFmtId="0" fontId="6" fillId="0" borderId="0" xfId="11">
      <alignment horizontal="left" vertical="top"/>
    </xf>
    <xf numFmtId="166" fontId="0" fillId="0" borderId="0" xfId="0" applyNumberFormat="1">
      <alignment vertical="center"/>
    </xf>
    <xf numFmtId="167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1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8" fontId="6" fillId="0" borderId="0" xfId="11" applyNumberFormat="1">
      <alignment horizontal="left" vertical="top"/>
    </xf>
    <xf numFmtId="168" fontId="0" fillId="0" borderId="0" xfId="0" applyNumberFormat="1" applyAlignment="1">
      <alignment horizontal="right" vertical="center"/>
    </xf>
    <xf numFmtId="168" fontId="0" fillId="0" borderId="0" xfId="0" applyNumberFormat="1" applyAlignment="1">
      <alignment horizontal="right" vertical="justify"/>
    </xf>
  </cellXfs>
  <cellStyles count="15">
    <cellStyle name="Hüperlink" xfId="9" builtinId="8" customBuiltin="1"/>
    <cellStyle name="Keskele joondatud tabeliandmed" xfId="13"/>
    <cellStyle name="Koguarvud" xfId="11"/>
    <cellStyle name="Kokku" xfId="6" builtinId="25" customBuiltin="1"/>
    <cellStyle name="Külastatud hüperlink" xfId="10" builtinId="9" customBuiltin="1"/>
    <cellStyle name="Lingitud lahter" xfId="8" builtinId="24" customBuiltin="1"/>
    <cellStyle name="Lipu veerg" xfId="7"/>
    <cellStyle name="Normaallaad" xfId="0" builtinId="0" customBuiltin="1"/>
    <cellStyle name="Paremale joondatud tabeliandmed" xfId="14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Vasakule joondatud tabeliandmed" xfId="12"/>
  </cellStyles>
  <dxfs count="30">
    <dxf>
      <font>
        <b/>
        <i val="0"/>
      </font>
    </dxf>
    <dxf>
      <numFmt numFmtId="169" formatCode="&quot;Juurdetellimine&quot;;&quot;&quot;;&quot;&quot;"/>
      <alignment horizontal="center" vertical="center" textRotation="0" wrapText="0" indent="0" justifyLastLine="0" shrinkToFit="0" readingOrder="0"/>
    </dxf>
    <dxf>
      <numFmt numFmtId="168" formatCode="#,##0.00\ &quot;€&quot;"/>
      <alignment horizontal="right" vertical="center" textRotation="0" wrapText="0" indent="0" justifyLastLine="0" shrinkToFit="0" readingOrder="0"/>
    </dxf>
    <dxf>
      <numFmt numFmtId="168" formatCode="#,##0.00\ &quot;€&quot;"/>
      <alignment horizontal="right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/>
        <i val="0"/>
        <color rgb="FFFF0000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TableStyle="TableStyleMedium2" defaultPivotStyle="PivotStyleMedium2">
    <tableStyle name="Laovarud" pivot="0" count="4">
      <tableStyleElement type="wholeTable" dxfId="29"/>
      <tableStyleElement type="headerRow" dxfId="28"/>
      <tableStyleElement type="lastColumn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Aluse otsing'!A1"/><Relationship Id="rId1" Type="http://schemas.openxmlformats.org/officeDocument/2006/relationships/hyperlink" Target="#'Kauba komplekteerimis loend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aovarude loend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Laovarude loend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</xdr:colOff>
      <xdr:row>1</xdr:row>
      <xdr:rowOff>57149</xdr:rowOff>
    </xdr:from>
    <xdr:to>
      <xdr:col>4</xdr:col>
      <xdr:colOff>2451429</xdr:colOff>
      <xdr:row>1</xdr:row>
      <xdr:rowOff>285749</xdr:rowOff>
    </xdr:to>
    <xdr:sp macro="" textlink="">
      <xdr:nvSpPr>
        <xdr:cNvPr id="11" name="Kaubaloend" descr="Navigeerimiskujund laovarude loendi kuvamiseks">
          <a:hlinkClick xmlns:r="http://schemas.openxmlformats.org/officeDocument/2006/relationships" r:id="rId1" tooltip="Valige laovarude loendi töölehe kuvamiseks."/>
        </xdr:cNvPr>
        <xdr:cNvSpPr/>
      </xdr:nvSpPr>
      <xdr:spPr>
        <a:xfrm>
          <a:off x="5508879" y="742949"/>
          <a:ext cx="2448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t-EE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KAUBA KOMPLEKTEERIMIS LOEND</a:t>
          </a:r>
        </a:p>
      </xdr:txBody>
    </xdr:sp>
    <xdr:clientData fPrintsWithSheet="0"/>
  </xdr:twoCellAnchor>
  <xdr:twoCellAnchor editAs="oneCell">
    <xdr:from>
      <xdr:col>5</xdr:col>
      <xdr:colOff>51054</xdr:colOff>
      <xdr:row>1</xdr:row>
      <xdr:rowOff>57149</xdr:rowOff>
    </xdr:from>
    <xdr:to>
      <xdr:col>5</xdr:col>
      <xdr:colOff>1788414</xdr:colOff>
      <xdr:row>1</xdr:row>
      <xdr:rowOff>285749</xdr:rowOff>
    </xdr:to>
    <xdr:sp macro="" textlink="">
      <xdr:nvSpPr>
        <xdr:cNvPr id="12" name="Kaubaloend" descr="Navigeerimiskujund aluse otsingu lehe kuvamiseks">
          <a:hlinkClick xmlns:r="http://schemas.openxmlformats.org/officeDocument/2006/relationships" r:id="rId2" tooltip="Valige aluse otsingu lehel teabe muutmiseks või lisamiseks."/>
        </xdr:cNvPr>
        <xdr:cNvSpPr/>
      </xdr:nvSpPr>
      <xdr:spPr>
        <a:xfrm>
          <a:off x="7337679" y="742949"/>
          <a:ext cx="173736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et" sz="1100">
              <a:solidFill>
                <a:schemeClr val="lt1"/>
              </a:solidFill>
              <a:latin typeface="+mn-lt"/>
              <a:ea typeface="+mn-ea"/>
              <a:cs typeface="+mn-cs"/>
            </a:rPr>
            <a:t>ALUSE</a:t>
          </a:r>
          <a:r>
            <a:rPr lang="et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OTSING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1</xdr:row>
      <xdr:rowOff>66675</xdr:rowOff>
    </xdr:from>
    <xdr:to>
      <xdr:col>2</xdr:col>
      <xdr:colOff>1813559</xdr:colOff>
      <xdr:row>1</xdr:row>
      <xdr:rowOff>295275</xdr:rowOff>
    </xdr:to>
    <xdr:sp macro="" textlink="">
      <xdr:nvSpPr>
        <xdr:cNvPr id="3" name="Kaubaloend" descr="Valige kaubaloendi kuvamiseks.">
          <a:hlinkClick xmlns:r="http://schemas.openxmlformats.org/officeDocument/2006/relationships" r:id="rId1" tooltip="Klõpsake laovarude loendi kuvamiseks."/>
        </xdr:cNvPr>
        <xdr:cNvSpPr/>
      </xdr:nvSpPr>
      <xdr:spPr>
        <a:xfrm flipH="1">
          <a:off x="2019299" y="752475"/>
          <a:ext cx="173736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et" sz="1100">
              <a:solidFill>
                <a:schemeClr val="lt1"/>
              </a:solidFill>
              <a:latin typeface="+mn-lt"/>
              <a:ea typeface="+mn-ea"/>
              <a:cs typeface="+mn-cs"/>
            </a:rPr>
            <a:t>KAUBALOEND</a:t>
          </a:r>
          <a:r>
            <a:rPr lang="et" sz="10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t" sz="11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 fPrintsWithSheet="0"/>
  </xdr:twoCellAnchor>
  <xdr:twoCellAnchor editAs="oneCell">
    <xdr:from>
      <xdr:col>1</xdr:col>
      <xdr:colOff>28574</xdr:colOff>
      <xdr:row>1</xdr:row>
      <xdr:rowOff>76200</xdr:rowOff>
    </xdr:from>
    <xdr:to>
      <xdr:col>1</xdr:col>
      <xdr:colOff>1936574</xdr:colOff>
      <xdr:row>1</xdr:row>
      <xdr:rowOff>304800</xdr:rowOff>
    </xdr:to>
    <xdr:sp macro="[0]!ClearPickList" textlink="">
      <xdr:nvSpPr>
        <xdr:cNvPr id="5" name="Kaubaloend" descr="Valige komplekteerimisloendi tühjendamiseks."/>
        <xdr:cNvSpPr/>
      </xdr:nvSpPr>
      <xdr:spPr>
        <a:xfrm flipH="1">
          <a:off x="190499" y="762000"/>
          <a:ext cx="1908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et" sz="1100">
              <a:solidFill>
                <a:schemeClr val="lt1"/>
              </a:solidFill>
              <a:latin typeface="+mn-lt"/>
              <a:ea typeface="+mn-ea"/>
              <a:cs typeface="+mn-cs"/>
            </a:rPr>
            <a:t>TÜHJENDA</a:t>
          </a:r>
          <a:r>
            <a:rPr lang="et" sz="10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t" sz="11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t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KOMPL</a:t>
          </a:r>
          <a:r>
            <a:rPr lang="et" sz="10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t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. LOEND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1</xdr:col>
      <xdr:colOff>1765935</xdr:colOff>
      <xdr:row>1</xdr:row>
      <xdr:rowOff>295275</xdr:rowOff>
    </xdr:to>
    <xdr:sp macro="" textlink="">
      <xdr:nvSpPr>
        <xdr:cNvPr id="2" name="Kaubaloend" descr="Valige kaubaloendi kuvamiseks.">
          <a:hlinkClick xmlns:r="http://schemas.openxmlformats.org/officeDocument/2006/relationships" r:id="rId1" tooltip="Valige kaubaloendi kuvamiseks."/>
        </xdr:cNvPr>
        <xdr:cNvSpPr/>
      </xdr:nvSpPr>
      <xdr:spPr>
        <a:xfrm flipH="1">
          <a:off x="190500" y="752475"/>
          <a:ext cx="173736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et" sz="1100">
              <a:solidFill>
                <a:schemeClr val="lt1"/>
              </a:solidFill>
              <a:latin typeface="+mn-lt"/>
              <a:ea typeface="+mn-ea"/>
              <a:cs typeface="+mn-cs"/>
            </a:rPr>
            <a:t>KAUBALOEND</a:t>
          </a:r>
          <a:r>
            <a:rPr lang="et" sz="10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t" sz="11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Kaubaloend" displayName="Kaubaloend" ref="B4:K15" totalsRowShown="0" headerRowCellStyle="Pealkiri 1">
  <autoFilter ref="B4:K15"/>
  <tableColumns count="10">
    <tableColumn id="1" name="SKU" dataDxfId="10"/>
    <tableColumn id="2" name="KIRJELDUS" dataDxfId="9"/>
    <tableColumn id="3" name="ALUSE NR" dataDxfId="8"/>
    <tableColumn id="4" name="ASUKOHT" dataDxfId="7">
      <calculatedColumnFormula>IFERROR(VLOOKUP(Kaubaloend[[#This Row],[ALUSE NR]],AluseOtsing[],3,FALSE),"")</calculatedColumnFormula>
    </tableColumn>
    <tableColumn id="5" name="ÜHIK" dataDxfId="6"/>
    <tableColumn id="6" name="KOGUS" dataDxfId="5"/>
    <tableColumn id="7" name="JUURDETELLIM. KOGUS" dataDxfId="4"/>
    <tableColumn id="8" name="HIND" dataDxfId="3"/>
    <tableColumn id="9" name="KAUBA VÄÄRTUS" dataDxfId="2">
      <calculatedColumnFormula>Kaubaloend[[#This Row],[KOGUS]]*Kaubaloend[[#This Row],[HIND]]</calculatedColumnFormula>
    </tableColumn>
    <tableColumn id="10" name="JUURDETELLIMINE" dataDxfId="1">
      <calculatedColumnFormula>IFERROR(IF(Kaubaloend[[#This Row],[KOGUS]]&lt;=Kaubaloend[[#This Row],[JUURDETELLIM. KOGUS]],1,0),0)</calculatedColumnFormula>
    </tableColumn>
  </tableColumns>
  <tableStyleInfo name="Laovarud" showFirstColumn="0" showLastColumn="0" showRowStripes="1" showColumnStripes="0"/>
</table>
</file>

<file path=xl/tables/table2.xml><?xml version="1.0" encoding="utf-8"?>
<table xmlns="http://schemas.openxmlformats.org/spreadsheetml/2006/main" id="2" name="KaubaKomplekteerimisloend" displayName="KaubaKomplekteerimisloend" ref="B4:I9" totalsRowShown="0" headerRowCellStyle="Pealkiri 1">
  <autoFilter ref="B4:I9"/>
  <tableColumns count="8">
    <tableColumn id="1" name="TELLIMUSE NR" dataDxfId="24"/>
    <tableColumn id="2" name="SKU" dataDxfId="23"/>
    <tableColumn id="3" name="KOMPL. KOGUS" dataDxfId="22"/>
    <tableColumn id="4" name="SAADAV KOGUS" dataDxfId="21">
      <calculatedColumnFormula>IFERROR(VLOOKUP(KaubaKomplekteerimisloend[SKU],Kaubaloend[],6,FALSE),"")</calculatedColumnFormula>
    </tableColumn>
    <tableColumn id="5" name="KAUBA KIRJELDUS" dataDxfId="20">
      <calculatedColumnFormula>IFERROR(VLOOKUP(KaubaKomplekteerimisloend[SKU],Kaubaloend[],2,FALSE),"")</calculatedColumnFormula>
    </tableColumn>
    <tableColumn id="6" name="ÜHIK" dataDxfId="19">
      <calculatedColumnFormula>IFERROR(VLOOKUP(KaubaKomplekteerimisloend[SKU],Kaubaloend[],5,FALSE),"")</calculatedColumnFormula>
    </tableColumn>
    <tableColumn id="7" name="ALUSE NR" dataDxfId="18">
      <calculatedColumnFormula>IFERROR(VLOOKUP(KaubaKomplekteerimisloend[SKU],Kaubaloend[],3,FALSE),"")</calculatedColumnFormula>
    </tableColumn>
    <tableColumn id="8" name="ASUKOHT" dataDxfId="17">
      <calculatedColumnFormula>IFERROR(VLOOKUP(KaubaKomplekteerimisloend[SKU],Kaubaloend[],4,FALSE),"")</calculatedColumnFormula>
    </tableColumn>
  </tableColumns>
  <tableStyleInfo name="Laovarud" showFirstColumn="0" showLastColumn="0" showRowStripes="1" showColumnStripes="0"/>
</table>
</file>

<file path=xl/tables/table3.xml><?xml version="1.0" encoding="utf-8"?>
<table xmlns="http://schemas.openxmlformats.org/spreadsheetml/2006/main" id="3" name="AluseOtsing" displayName="AluseOtsing" ref="B4:G11" totalsRowShown="0">
  <autoFilter ref="B4:G11"/>
  <tableColumns count="6">
    <tableColumn id="1" name="ALUSE NR" dataDxfId="16"/>
    <tableColumn id="2" name="KIRJELDUS" dataDxfId="15"/>
    <tableColumn id="3" name="ASUKOHT" dataDxfId="14"/>
    <tableColumn id="4" name="LAIUS" dataDxfId="13"/>
    <tableColumn id="5" name="KÕRGUS" dataDxfId="12"/>
    <tableColumn id="6" name="PIKKUS" dataDxfId="11"/>
  </tableColumns>
  <tableStyleInfo name="Laovarud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InventoryList">
    <tabColor theme="4"/>
    <pageSetUpPr autoPageBreaks="0" fitToPage="1"/>
  </sheetPr>
  <dimension ref="B1:K15"/>
  <sheetViews>
    <sheetView showGridLines="0" tabSelected="1" zoomScaleNormal="100" workbookViewId="0"/>
  </sheetViews>
  <sheetFormatPr defaultRowHeight="30" customHeight="1" x14ac:dyDescent="0.3"/>
  <cols>
    <col min="1" max="1" width="1.88671875" customWidth="1"/>
    <col min="2" max="2" width="20.77734375" customWidth="1"/>
    <col min="3" max="3" width="27.44140625" customWidth="1"/>
    <col min="4" max="4" width="14.109375" customWidth="1"/>
    <col min="5" max="5" width="29.33203125" customWidth="1"/>
    <col min="6" max="6" width="21.77734375" customWidth="1"/>
    <col min="7" max="7" width="9.44140625" customWidth="1"/>
    <col min="8" max="8" width="21.44140625" customWidth="1"/>
    <col min="9" max="9" width="11.88671875" customWidth="1"/>
    <col min="10" max="11" width="18.6640625" customWidth="1"/>
    <col min="12" max="13" width="16.109375" customWidth="1"/>
    <col min="14" max="14" width="11.44140625" customWidth="1"/>
  </cols>
  <sheetData>
    <row r="1" spans="2:11" ht="54" customHeight="1" thickBot="1" x14ac:dyDescent="0.5">
      <c r="B1" s="5" t="s">
        <v>0</v>
      </c>
      <c r="C1" s="5"/>
      <c r="D1" s="5"/>
      <c r="E1" s="1"/>
      <c r="F1" s="1"/>
      <c r="G1" s="1"/>
      <c r="H1" s="1"/>
      <c r="I1" s="1"/>
      <c r="J1" s="1"/>
      <c r="K1" s="1"/>
    </row>
    <row r="2" spans="2:11" ht="24.95" customHeight="1" x14ac:dyDescent="0.3">
      <c r="B2" s="2" t="s">
        <v>1</v>
      </c>
      <c r="C2" s="4" t="s">
        <v>14</v>
      </c>
      <c r="D2" s="2" t="s">
        <v>27</v>
      </c>
      <c r="E2" s="8" t="s">
        <v>65</v>
      </c>
      <c r="F2" s="8" t="s">
        <v>36</v>
      </c>
    </row>
    <row r="3" spans="2:11" ht="30" customHeight="1" x14ac:dyDescent="0.3">
      <c r="B3" s="17">
        <f>SUM(Kaubaloend[KAUBA VÄÄRTUS])</f>
        <v>4649</v>
      </c>
      <c r="C3" s="9">
        <f>COUNTA(Kaubaloend[KIRJELDUS])</f>
        <v>11</v>
      </c>
      <c r="D3" s="9">
        <f>SUMPRODUCT((1/COUNTIF(Kaubaloend[ALUSE NR],Kaubaloend[ALUSE NR]&amp;"")))</f>
        <v>6</v>
      </c>
    </row>
    <row r="4" spans="2:11" ht="17.100000000000001" customHeight="1" x14ac:dyDescent="0.3">
      <c r="B4" s="6" t="s">
        <v>2</v>
      </c>
      <c r="C4" s="6" t="s">
        <v>15</v>
      </c>
      <c r="D4" s="6" t="s">
        <v>28</v>
      </c>
      <c r="E4" s="6" t="s">
        <v>35</v>
      </c>
      <c r="F4" s="6" t="s">
        <v>37</v>
      </c>
      <c r="G4" s="6" t="s">
        <v>41</v>
      </c>
      <c r="H4" s="6" t="s">
        <v>42</v>
      </c>
      <c r="I4" s="6" t="s">
        <v>43</v>
      </c>
      <c r="J4" s="6" t="s">
        <v>44</v>
      </c>
      <c r="K4" s="6" t="s">
        <v>45</v>
      </c>
    </row>
    <row r="5" spans="2:11" ht="30" customHeight="1" x14ac:dyDescent="0.3">
      <c r="B5" s="13" t="s">
        <v>3</v>
      </c>
      <c r="C5" s="13" t="s">
        <v>16</v>
      </c>
      <c r="D5" s="13" t="s">
        <v>29</v>
      </c>
      <c r="E5" s="13" t="str">
        <f>IFERROR(VLOOKUP(Kaubaloend[[#This Row],[ALUSE NR]],AluseOtsing[],3,FALSE),"")</f>
        <v>2. rida, 1. vahe</v>
      </c>
      <c r="F5" s="13" t="s">
        <v>38</v>
      </c>
      <c r="G5" s="14">
        <v>20</v>
      </c>
      <c r="H5" s="14">
        <v>10</v>
      </c>
      <c r="I5" s="18">
        <v>30</v>
      </c>
      <c r="J5" s="18">
        <f>Kaubaloend[[#This Row],[KOGUS]]*Kaubaloend[[#This Row],[HIND]]</f>
        <v>600</v>
      </c>
      <c r="K5" s="15">
        <f>IFERROR(IF(Kaubaloend[[#This Row],[KOGUS]]&lt;=Kaubaloend[[#This Row],[JUURDETELLIM. KOGUS]],1,0),0)</f>
        <v>0</v>
      </c>
    </row>
    <row r="6" spans="2:11" ht="30" customHeight="1" x14ac:dyDescent="0.3">
      <c r="B6" s="13" t="s">
        <v>4</v>
      </c>
      <c r="C6" s="13" t="s">
        <v>17</v>
      </c>
      <c r="D6" s="13" t="s">
        <v>29</v>
      </c>
      <c r="E6" s="13" t="str">
        <f>IFERROR(VLOOKUP(Kaubaloend[[#This Row],[ALUSE NR]],AluseOtsing[],3,FALSE),"")</f>
        <v>2. rida, 1. vahe</v>
      </c>
      <c r="F6" s="13" t="s">
        <v>38</v>
      </c>
      <c r="G6" s="14">
        <v>30</v>
      </c>
      <c r="H6" s="14">
        <v>15</v>
      </c>
      <c r="I6" s="18">
        <v>40</v>
      </c>
      <c r="J6" s="18">
        <f>Kaubaloend[[#This Row],[KOGUS]]*Kaubaloend[[#This Row],[HIND]]</f>
        <v>1200</v>
      </c>
      <c r="K6" s="15">
        <f>IFERROR(IF(Kaubaloend[[#This Row],[KOGUS]]&lt;=Kaubaloend[[#This Row],[JUURDETELLIM. KOGUS]],1,0),0)</f>
        <v>0</v>
      </c>
    </row>
    <row r="7" spans="2:11" ht="30" customHeight="1" x14ac:dyDescent="0.3">
      <c r="B7" s="13" t="s">
        <v>5</v>
      </c>
      <c r="C7" s="13" t="s">
        <v>18</v>
      </c>
      <c r="D7" s="13" t="s">
        <v>30</v>
      </c>
      <c r="E7" s="13" t="str">
        <f>IFERROR(VLOOKUP(Kaubaloend[[#This Row],[ALUSE NR]],AluseOtsing[],3,FALSE),"")</f>
        <v>1. rida, 1. vahe</v>
      </c>
      <c r="F7" s="13" t="s">
        <v>38</v>
      </c>
      <c r="G7" s="14">
        <v>10</v>
      </c>
      <c r="H7" s="14">
        <v>5</v>
      </c>
      <c r="I7" s="18">
        <v>5</v>
      </c>
      <c r="J7" s="18">
        <f>Kaubaloend[[#This Row],[KOGUS]]*Kaubaloend[[#This Row],[HIND]]</f>
        <v>50</v>
      </c>
      <c r="K7" s="15">
        <f>IFERROR(IF(Kaubaloend[[#This Row],[KOGUS]]&lt;=Kaubaloend[[#This Row],[JUURDETELLIM. KOGUS]],1,0),0)</f>
        <v>0</v>
      </c>
    </row>
    <row r="8" spans="2:11" ht="30" customHeight="1" x14ac:dyDescent="0.3">
      <c r="B8" s="13" t="s">
        <v>6</v>
      </c>
      <c r="C8" s="13" t="s">
        <v>19</v>
      </c>
      <c r="D8" s="13" t="s">
        <v>31</v>
      </c>
      <c r="E8" s="13" t="str">
        <f>IFERROR(VLOOKUP(Kaubaloend[[#This Row],[ALUSE NR]],AluseOtsing[],3,FALSE),"")</f>
        <v>3. rida, 2. vahe</v>
      </c>
      <c r="F8" s="13" t="s">
        <v>39</v>
      </c>
      <c r="G8" s="14">
        <v>40</v>
      </c>
      <c r="H8" s="14">
        <v>10</v>
      </c>
      <c r="I8" s="18">
        <v>15</v>
      </c>
      <c r="J8" s="18">
        <f>Kaubaloend[[#This Row],[KOGUS]]*Kaubaloend[[#This Row],[HIND]]</f>
        <v>600</v>
      </c>
      <c r="K8" s="15">
        <f>IFERROR(IF(Kaubaloend[[#This Row],[KOGUS]]&lt;=Kaubaloend[[#This Row],[JUURDETELLIM. KOGUS]],1,0),0)</f>
        <v>0</v>
      </c>
    </row>
    <row r="9" spans="2:11" ht="30" customHeight="1" x14ac:dyDescent="0.3">
      <c r="B9" s="13" t="s">
        <v>7</v>
      </c>
      <c r="C9" s="13" t="s">
        <v>20</v>
      </c>
      <c r="D9" s="13" t="s">
        <v>32</v>
      </c>
      <c r="E9" s="13" t="str">
        <f>IFERROR(VLOOKUP(Kaubaloend[[#This Row],[ALUSE NR]],AluseOtsing[],3,FALSE),"")</f>
        <v>3. rida, 1. vahe</v>
      </c>
      <c r="F9" s="13" t="s">
        <v>38</v>
      </c>
      <c r="G9" s="14">
        <v>12</v>
      </c>
      <c r="H9" s="14">
        <v>10</v>
      </c>
      <c r="I9" s="18">
        <v>26</v>
      </c>
      <c r="J9" s="18">
        <f>Kaubaloend[[#This Row],[KOGUS]]*Kaubaloend[[#This Row],[HIND]]</f>
        <v>312</v>
      </c>
      <c r="K9" s="15">
        <f>IFERROR(IF(Kaubaloend[[#This Row],[KOGUS]]&lt;=Kaubaloend[[#This Row],[JUURDETELLIM. KOGUS]],1,0),0)</f>
        <v>0</v>
      </c>
    </row>
    <row r="10" spans="2:11" ht="30" customHeight="1" x14ac:dyDescent="0.3">
      <c r="B10" s="13" t="s">
        <v>8</v>
      </c>
      <c r="C10" s="13" t="s">
        <v>21</v>
      </c>
      <c r="D10" s="13" t="s">
        <v>29</v>
      </c>
      <c r="E10" s="13" t="str">
        <f>IFERROR(VLOOKUP(Kaubaloend[[#This Row],[ALUSE NR]],AluseOtsing[],3,FALSE),"")</f>
        <v>2. rida, 1. vahe</v>
      </c>
      <c r="F10" s="13" t="s">
        <v>38</v>
      </c>
      <c r="G10" s="14">
        <v>7</v>
      </c>
      <c r="H10" s="14">
        <v>10</v>
      </c>
      <c r="I10" s="19">
        <v>50</v>
      </c>
      <c r="J10" s="18">
        <f>Kaubaloend[[#This Row],[KOGUS]]*Kaubaloend[[#This Row],[HIND]]</f>
        <v>350</v>
      </c>
      <c r="K10" s="15">
        <f>IFERROR(IF(Kaubaloend[[#This Row],[KOGUS]]&lt;=Kaubaloend[[#This Row],[JUURDETELLIM. KOGUS]],1,0),0)</f>
        <v>1</v>
      </c>
    </row>
    <row r="11" spans="2:11" ht="30" customHeight="1" x14ac:dyDescent="0.3">
      <c r="B11" s="13" t="s">
        <v>9</v>
      </c>
      <c r="C11" s="13" t="s">
        <v>22</v>
      </c>
      <c r="D11" s="13" t="s">
        <v>33</v>
      </c>
      <c r="E11" s="13" t="str">
        <f>IFERROR(VLOOKUP(Kaubaloend[[#This Row],[ALUSE NR]],AluseOtsing[],3,FALSE),"")</f>
        <v>1. rida, 2. vahe</v>
      </c>
      <c r="F11" s="13" t="s">
        <v>38</v>
      </c>
      <c r="G11" s="14">
        <v>10</v>
      </c>
      <c r="H11" s="14">
        <v>5</v>
      </c>
      <c r="I11" s="18">
        <v>10</v>
      </c>
      <c r="J11" s="18">
        <f>Kaubaloend[[#This Row],[KOGUS]]*Kaubaloend[[#This Row],[HIND]]</f>
        <v>100</v>
      </c>
      <c r="K11" s="15">
        <f>IFERROR(IF(Kaubaloend[[#This Row],[KOGUS]]&lt;=Kaubaloend[[#This Row],[JUURDETELLIM. KOGUS]],1,0),0)</f>
        <v>0</v>
      </c>
    </row>
    <row r="12" spans="2:11" ht="30" customHeight="1" x14ac:dyDescent="0.3">
      <c r="B12" s="13" t="s">
        <v>10</v>
      </c>
      <c r="C12" s="13" t="s">
        <v>23</v>
      </c>
      <c r="D12" s="13" t="s">
        <v>30</v>
      </c>
      <c r="E12" s="13" t="str">
        <f>IFERROR(VLOOKUP(Kaubaloend[[#This Row],[ALUSE NR]],AluseOtsing[],3,FALSE),"")</f>
        <v>1. rida, 1. vahe</v>
      </c>
      <c r="F12" s="13" t="s">
        <v>38</v>
      </c>
      <c r="G12" s="14">
        <v>19</v>
      </c>
      <c r="H12" s="14">
        <v>10</v>
      </c>
      <c r="I12" s="18">
        <v>3</v>
      </c>
      <c r="J12" s="18">
        <f>Kaubaloend[[#This Row],[KOGUS]]*Kaubaloend[[#This Row],[HIND]]</f>
        <v>57</v>
      </c>
      <c r="K12" s="15">
        <f>IFERROR(IF(Kaubaloend[[#This Row],[KOGUS]]&lt;=Kaubaloend[[#This Row],[JUURDETELLIM. KOGUS]],1,0),0)</f>
        <v>0</v>
      </c>
    </row>
    <row r="13" spans="2:11" ht="30" customHeight="1" x14ac:dyDescent="0.3">
      <c r="B13" s="13" t="s">
        <v>11</v>
      </c>
      <c r="C13" s="13" t="s">
        <v>24</v>
      </c>
      <c r="D13" s="13" t="s">
        <v>34</v>
      </c>
      <c r="E13" s="13" t="str">
        <f>IFERROR(VLOOKUP(Kaubaloend[[#This Row],[ALUSE NR]],AluseOtsing[],3,FALSE),"")</f>
        <v>2. rida, 2. vahe</v>
      </c>
      <c r="F13" s="13" t="s">
        <v>40</v>
      </c>
      <c r="G13" s="14">
        <v>20</v>
      </c>
      <c r="H13" s="14">
        <v>30</v>
      </c>
      <c r="I13" s="18">
        <v>14</v>
      </c>
      <c r="J13" s="18">
        <f>Kaubaloend[[#This Row],[KOGUS]]*Kaubaloend[[#This Row],[HIND]]</f>
        <v>280</v>
      </c>
      <c r="K13" s="15">
        <f>IFERROR(IF(Kaubaloend[[#This Row],[KOGUS]]&lt;=Kaubaloend[[#This Row],[JUURDETELLIM. KOGUS]],1,0),0)</f>
        <v>1</v>
      </c>
    </row>
    <row r="14" spans="2:11" ht="30" customHeight="1" x14ac:dyDescent="0.3">
      <c r="B14" s="13" t="s">
        <v>12</v>
      </c>
      <c r="C14" s="13" t="s">
        <v>25</v>
      </c>
      <c r="D14" s="13" t="s">
        <v>33</v>
      </c>
      <c r="E14" s="13" t="str">
        <f>IFERROR(VLOOKUP(Kaubaloend[[#This Row],[ALUSE NR]],AluseOtsing[],3,FALSE),"")</f>
        <v>1. rida, 2. vahe</v>
      </c>
      <c r="F14" s="13" t="s">
        <v>38</v>
      </c>
      <c r="G14" s="14">
        <v>15</v>
      </c>
      <c r="H14" s="14">
        <v>8</v>
      </c>
      <c r="I14" s="18">
        <v>60</v>
      </c>
      <c r="J14" s="18">
        <f>Kaubaloend[[#This Row],[KOGUS]]*Kaubaloend[[#This Row],[HIND]]</f>
        <v>900</v>
      </c>
      <c r="K14" s="15">
        <f>IFERROR(IF(Kaubaloend[[#This Row],[KOGUS]]&lt;=Kaubaloend[[#This Row],[JUURDETELLIM. KOGUS]],1,0),0)</f>
        <v>0</v>
      </c>
    </row>
    <row r="15" spans="2:11" ht="30" customHeight="1" x14ac:dyDescent="0.3">
      <c r="B15" s="13" t="s">
        <v>13</v>
      </c>
      <c r="C15" s="13" t="s">
        <v>26</v>
      </c>
      <c r="D15" s="13" t="s">
        <v>33</v>
      </c>
      <c r="E15" s="13" t="str">
        <f>IFERROR(VLOOKUP(Kaubaloend[[#This Row],[ALUSE NR]],AluseOtsing[],3,FALSE),"")</f>
        <v>1. rida, 2. vahe</v>
      </c>
      <c r="F15" s="13" t="s">
        <v>38</v>
      </c>
      <c r="G15" s="14">
        <v>25</v>
      </c>
      <c r="H15" s="14">
        <v>15</v>
      </c>
      <c r="I15" s="18">
        <v>8</v>
      </c>
      <c r="J15" s="18">
        <f>Kaubaloend[[#This Row],[KOGUS]]*Kaubaloend[[#This Row],[HIND]]</f>
        <v>200</v>
      </c>
      <c r="K15" s="15">
        <f>IFERROR(IF(Kaubaloend[[#This Row],[KOGUS]]&lt;=Kaubaloend[[#This Row],[JUURDETELLIM. KOGUS]],1,0),0)</f>
        <v>0</v>
      </c>
    </row>
  </sheetData>
  <conditionalFormatting sqref="J5:J15">
    <cfRule type="dataBar" priority="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{596024EC-9B94-4D56-877D-E9FD1DFDC33D}</x14:id>
        </ext>
      </extLst>
    </cfRule>
  </conditionalFormatting>
  <conditionalFormatting sqref="B5:K15">
    <cfRule type="expression" dxfId="0" priority="1">
      <formula>"If(blnBinNo=""True"")"</formula>
    </cfRule>
  </conditionalFormatting>
  <dataValidations count="18">
    <dataValidation allowBlank="1" showInputMessage="1" showErrorMessage="1" prompt="Laovarude loend laoseisu jälgimiseks. Juurdetellimiseks valmis kaubad märgitakse veerus K automaatselt. Lahtrites E2 ja F2 on navigeerimislingid laovarude loendi ja kasti otsingu töölehtede jaoks." sqref="A1"/>
    <dataValidation allowBlank="1" showInputMessage="1" showErrorMessage="1" prompt="Automaatselt arvutatav kauba koguväärtus" sqref="B3"/>
    <dataValidation allowBlank="1" showInputMessage="1" showErrorMessage="1" prompt="Automaatselt arvutatav aluste arv" sqref="D3"/>
    <dataValidation allowBlank="1" showInputMessage="1" showErrorMessage="1" prompt="Automaatselt arvutatav kaupade arv nende kirjelduste põhjal" sqref="C3"/>
    <dataValidation allowBlank="1" showInputMessage="1" showErrorMessage="1" prompt="Sisestage sellesse veergu SKU." sqref="B4"/>
    <dataValidation allowBlank="1" showInputMessage="1" showErrorMessage="1" prompt="Sisestage sellesse veergu kauba kirjeldus." sqref="C4"/>
    <dataValidation allowBlank="1" showInputMessage="1" showErrorMessage="1" prompt="Valige aluse number ripploendist. Vajutage klahvikombinatsiooni ALT + allanool ripploendi avamiseks, seejärel valige mõni üksus sisestusklahviga ENTER." sqref="D4"/>
    <dataValidation allowBlank="1" showInputMessage="1" showErrorMessage="1" prompt="Selles veerus värskendatakse asukohta automaatselt, kasutades aluse numbrit ja kaubaaluse otsingu töölehel olevat teavet. " sqref="E4"/>
    <dataValidation allowBlank="1" showInputMessage="1" showErrorMessage="1" prompt="Sisestage sellesse veergu ühik." sqref="F4"/>
    <dataValidation allowBlank="1" showInputMessage="1" showErrorMessage="1" prompt="Sisestage sellesse veergu iga kauba kogus." sqref="G4"/>
    <dataValidation allowBlank="1" showInputMessage="1" showErrorMessage="1" prompt="Sisestage sellesse veergu juurditellimuse kogus." sqref="H4"/>
    <dataValidation allowBlank="1" showInputMessage="1" showErrorMessage="1" prompt="Sisestage sellesse veergu iga kauba hind." sqref="I4"/>
    <dataValidation allowBlank="1" showInputMessage="1" showErrorMessage="1" prompt="Kauba väärtus arvutatakse selles veerus automaatselt, kasutades tabelist pärit väärtusi KOGUS ja HIND." sqref="J4"/>
    <dataValidation allowBlank="1" showInputMessage="1" showErrorMessage="1" prompt="Lipu ikoon selles veerus näitab, et seda kaubaloendi kaupa saab juurde tellida." sqref="K4"/>
    <dataValidation type="list" errorStyle="warning" allowBlank="1" showInputMessage="1" showErrorMessage="1" error="Aluse numbrit pole selles loendis. Kirje säilitamiseks valige Jah, kirje lisamiseks aluse otsingu töölehele valige Loobu (see lisab aluse numbri ripploendisse) või valige loendist valimiseks Ei, seejärel vajutage klahvikombinatsiooni Alt + allanool." sqref="D15">
      <formula1>AluseNumber</formula1>
    </dataValidation>
    <dataValidation allowBlank="1" showInputMessage="1" showErrorMessage="1" prompt="Laovarude loendi töölehele viiv navigeerislink" sqref="E2"/>
    <dataValidation allowBlank="1" showInputMessage="1" showErrorMessage="1" prompt="Navigeerimislink töölehel „Aluse otsing“ olevate kaupade muutmiseks või lisamiseks" sqref="F2"/>
    <dataValidation type="list" errorStyle="warning" allowBlank="1" showInputMessage="1" showErrorMessage="1" error="Aluse numbrit pole selles loendis. Kirje säilitamiseks valige Jah, kirje lisamiseks aluse otsingu töölehele valige Loobu (see lisab aluse numbri ripploendisse) või valige loendist valimiseks Ei, seejärel vajutage klahvikombinatsiooni Alt + allanool." sqref="D5:D14">
      <formula1>AluseNumber</formula1>
    </dataValidation>
  </dataValidations>
  <hyperlinks>
    <hyperlink ref="E2" location="'Kauba komplekteerimis loend'!A1" tooltip="Valige laovarude loendi töölehe kuvamiseks." display="KAUBA KOMPLEKTEERIMIS LOEND"/>
    <hyperlink ref="F2" location="'Aluse otsing'!A1" tooltip="Valige aluse otsingu lehel teabe muutmiseks või lisamiseks." display="ALUSE OTSING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6024EC-9B94-4D56-877D-E9FD1DFDC3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J5:J15</xm:sqref>
        </x14:conditionalFormatting>
        <x14:conditionalFormatting xmlns:xm="http://schemas.microsoft.com/office/excel/2006/main">
          <x14:cfRule type="iconSet" priority="2" id="{C3ACE58E-DA56-47EE-B243-2B331CB32B1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PickList">
    <tabColor theme="4" tint="0.39997558519241921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2" width="22.6640625" customWidth="1"/>
    <col min="3" max="3" width="21.77734375" customWidth="1"/>
    <col min="4" max="4" width="16.33203125" customWidth="1"/>
    <col min="5" max="5" width="17.88671875" customWidth="1"/>
    <col min="6" max="6" width="25.44140625" customWidth="1"/>
    <col min="7" max="7" width="14.44140625" customWidth="1"/>
    <col min="8" max="8" width="13.44140625" customWidth="1"/>
    <col min="9" max="9" width="22.6640625" customWidth="1"/>
  </cols>
  <sheetData>
    <row r="1" spans="2:9" ht="54" customHeight="1" thickBot="1" x14ac:dyDescent="0.5">
      <c r="B1" s="5" t="s">
        <v>0</v>
      </c>
      <c r="C1" s="3"/>
      <c r="D1" s="1"/>
      <c r="E1" s="1"/>
      <c r="F1" s="1"/>
      <c r="G1" s="1"/>
      <c r="H1" s="1"/>
      <c r="I1" s="1"/>
    </row>
    <row r="2" spans="2:9" ht="24.95" customHeight="1" x14ac:dyDescent="0.3">
      <c r="B2" s="8"/>
      <c r="C2" s="8" t="s">
        <v>48</v>
      </c>
    </row>
    <row r="3" spans="2:9" ht="30" customHeight="1" x14ac:dyDescent="0.3">
      <c r="B3" s="10"/>
      <c r="C3" s="11"/>
    </row>
    <row r="4" spans="2:9" ht="17.100000000000001" customHeight="1" x14ac:dyDescent="0.3">
      <c r="B4" s="6" t="s">
        <v>46</v>
      </c>
      <c r="C4" s="6" t="s">
        <v>2</v>
      </c>
      <c r="D4" s="6" t="s">
        <v>49</v>
      </c>
      <c r="E4" s="6" t="s">
        <v>50</v>
      </c>
      <c r="F4" s="6" t="s">
        <v>51</v>
      </c>
      <c r="G4" s="6" t="s">
        <v>37</v>
      </c>
      <c r="H4" s="6" t="s">
        <v>28</v>
      </c>
      <c r="I4" s="6" t="s">
        <v>35</v>
      </c>
    </row>
    <row r="5" spans="2:9" ht="30" customHeight="1" x14ac:dyDescent="0.3">
      <c r="B5" s="13" t="s">
        <v>47</v>
      </c>
      <c r="C5" s="13" t="s">
        <v>3</v>
      </c>
      <c r="D5" s="14">
        <v>3</v>
      </c>
      <c r="E5" s="14">
        <f>IFERROR(VLOOKUP(KaubaKomplekteerimisloend[SKU],Kaubaloend[],6,FALSE),"")</f>
        <v>20</v>
      </c>
      <c r="F5" s="13" t="str">
        <f>IFERROR(VLOOKUP(KaubaKomplekteerimisloend[SKU],Kaubaloend[],2,FALSE),"")</f>
        <v>Kaup 1</v>
      </c>
      <c r="G5" s="13" t="str">
        <f>IFERROR(VLOOKUP(KaubaKomplekteerimisloend[SKU],Kaubaloend[],5,FALSE),"")</f>
        <v>Tükk</v>
      </c>
      <c r="H5" s="13" t="str">
        <f>IFERROR(VLOOKUP(KaubaKomplekteerimisloend[SKU],Kaubaloend[],3,FALSE),"")</f>
        <v>T345</v>
      </c>
      <c r="I5" s="13" t="str">
        <f>IFERROR(VLOOKUP(KaubaKomplekteerimisloend[SKU],Kaubaloend[],4,FALSE),"")</f>
        <v>2. rida, 1. vahe</v>
      </c>
    </row>
    <row r="6" spans="2:9" ht="30" customHeight="1" x14ac:dyDescent="0.3">
      <c r="B6" s="13" t="s">
        <v>47</v>
      </c>
      <c r="C6" s="13" t="s">
        <v>6</v>
      </c>
      <c r="D6" s="14">
        <v>1</v>
      </c>
      <c r="E6" s="14">
        <f>IFERROR(VLOOKUP(KaubaKomplekteerimisloend[SKU],Kaubaloend[],6,FALSE),"")</f>
        <v>40</v>
      </c>
      <c r="F6" s="13" t="str">
        <f>IFERROR(VLOOKUP(KaubaKomplekteerimisloend[SKU],Kaubaloend[],2,FALSE),"")</f>
        <v>Kaup 4</v>
      </c>
      <c r="G6" s="13" t="str">
        <f>IFERROR(VLOOKUP(KaubaKomplekteerimisloend[SKU],Kaubaloend[],5,FALSE),"")</f>
        <v>Karp (10 tk)</v>
      </c>
      <c r="H6" s="13" t="str">
        <f>IFERROR(VLOOKUP(KaubaKomplekteerimisloend[SKU],Kaubaloend[],3,FALSE),"")</f>
        <v>T9876</v>
      </c>
      <c r="I6" s="13" t="str">
        <f>IFERROR(VLOOKUP(KaubaKomplekteerimisloend[SKU],Kaubaloend[],4,FALSE),"")</f>
        <v>3. rida, 2. vahe</v>
      </c>
    </row>
    <row r="7" spans="2:9" ht="30" customHeight="1" x14ac:dyDescent="0.3">
      <c r="B7" s="13" t="s">
        <v>47</v>
      </c>
      <c r="C7" s="13" t="s">
        <v>9</v>
      </c>
      <c r="D7" s="14">
        <v>2</v>
      </c>
      <c r="E7" s="14">
        <f>IFERROR(VLOOKUP(KaubaKomplekteerimisloend[SKU],Kaubaloend[],6,FALSE),"")</f>
        <v>10</v>
      </c>
      <c r="F7" s="13" t="str">
        <f>IFERROR(VLOOKUP(KaubaKomplekteerimisloend[SKU],Kaubaloend[],2,FALSE),"")</f>
        <v>Kaup 7</v>
      </c>
      <c r="G7" s="13" t="str">
        <f>IFERROR(VLOOKUP(KaubaKomplekteerimisloend[SKU],Kaubaloend[],5,FALSE),"")</f>
        <v>Tükk</v>
      </c>
      <c r="H7" s="13" t="str">
        <f>IFERROR(VLOOKUP(KaubaKomplekteerimisloend[SKU],Kaubaloend[],3,FALSE),"")</f>
        <v>T349</v>
      </c>
      <c r="I7" s="13" t="str">
        <f>IFERROR(VLOOKUP(KaubaKomplekteerimisloend[SKU],Kaubaloend[],4,FALSE),"")</f>
        <v>1. rida, 2. vahe</v>
      </c>
    </row>
    <row r="8" spans="2:9" ht="30" customHeight="1" x14ac:dyDescent="0.3">
      <c r="B8" s="13" t="s">
        <v>47</v>
      </c>
      <c r="C8" s="13" t="s">
        <v>12</v>
      </c>
      <c r="D8" s="14">
        <v>6</v>
      </c>
      <c r="E8" s="14">
        <f>IFERROR(VLOOKUP(KaubaKomplekteerimisloend[SKU],Kaubaloend[],6,FALSE),"")</f>
        <v>15</v>
      </c>
      <c r="F8" s="13" t="str">
        <f>IFERROR(VLOOKUP(KaubaKomplekteerimisloend[SKU],Kaubaloend[],2,FALSE),"")</f>
        <v>Kaup 10</v>
      </c>
      <c r="G8" s="13" t="str">
        <f>IFERROR(VLOOKUP(KaubaKomplekteerimisloend[SKU],Kaubaloend[],5,FALSE),"")</f>
        <v>Tükk</v>
      </c>
      <c r="H8" s="13" t="str">
        <f>IFERROR(VLOOKUP(KaubaKomplekteerimisloend[SKU],Kaubaloend[],3,FALSE),"")</f>
        <v>T349</v>
      </c>
      <c r="I8" s="13" t="str">
        <f>IFERROR(VLOOKUP(KaubaKomplekteerimisloend[SKU],Kaubaloend[],4,FALSE),"")</f>
        <v>1. rida, 2. vahe</v>
      </c>
    </row>
    <row r="9" spans="2:9" ht="30" customHeight="1" x14ac:dyDescent="0.3">
      <c r="B9" s="13" t="s">
        <v>47</v>
      </c>
      <c r="C9" s="13" t="s">
        <v>5</v>
      </c>
      <c r="D9" s="14">
        <v>3</v>
      </c>
      <c r="E9" s="14">
        <f>IFERROR(VLOOKUP(KaubaKomplekteerimisloend[SKU],Kaubaloend[],6,FALSE),"")</f>
        <v>10</v>
      </c>
      <c r="F9" s="13" t="str">
        <f>IFERROR(VLOOKUP(KaubaKomplekteerimisloend[SKU],Kaubaloend[],2,FALSE),"")</f>
        <v>Kaup 3</v>
      </c>
      <c r="G9" s="13" t="str">
        <f>IFERROR(VLOOKUP(KaubaKomplekteerimisloend[SKU],Kaubaloend[],5,FALSE),"")</f>
        <v>Tükk</v>
      </c>
      <c r="H9" s="13" t="str">
        <f>IFERROR(VLOOKUP(KaubaKomplekteerimisloend[SKU],Kaubaloend[],3,FALSE),"")</f>
        <v>T5789</v>
      </c>
      <c r="I9" s="13" t="str">
        <f>IFERROR(VLOOKUP(KaubaKomplekteerimisloend[SKU],Kaubaloend[],4,FALSE),"")</f>
        <v>1. rida, 1. vahe</v>
      </c>
    </row>
  </sheetData>
  <conditionalFormatting sqref="E5:E9">
    <cfRule type="expression" dxfId="25" priority="1">
      <formula>D5&gt;E5</formula>
    </cfRule>
  </conditionalFormatting>
  <dataValidations count="14">
    <dataValidation type="list" errorStyle="warning" allowBlank="1" showErrorMessage="1" errorTitle="Oih!" error="Teie kirjet pole kaubaloendis. Kui klõpsate valikut „Jah“, jäetakse see alles, aga muid laoseisuandmeid ei lisata automaatselt. " sqref="C9">
      <formula1>SKUOtsing</formula1>
    </dataValidation>
    <dataValidation allowBlank="1" showInputMessage="1" showErrorMessage="1" prompt="Laovarude komplekteerimisloendi abil jälgitakse tellimuste täitmiseks vajalike SKU-de koguseid. Komplekteerimisloendi tabeli tühjendamiseks järgige lahtris B2 toodud juhiseid. Laovarude loendi töölehele pääsete lahtris C2 oleva navigeerimislingi kaudu." sqref="A1"/>
    <dataValidation allowBlank="1" showInputMessage="1" showErrorMessage="1" prompt="Sisestage sellesse veergu tellimuse number." sqref="B4"/>
    <dataValidation allowBlank="1" showInputMessage="1" showErrorMessage="1" prompt="Valige SKU ripploendist. Vajutage klahvikombinatsiooni ALT + allanool ripploendi avamiseks, seejärel valige mõni üksus sisestusklahviga ENTER." sqref="C4"/>
    <dataValidation allowBlank="1" showInputMessage="1" showErrorMessage="1" prompt="Sisestage sellesse veergu komplekteeritavate kaupade kogus." sqref="D4"/>
    <dataValidation allowBlank="1" showInputMessage="1" showErrorMessage="1" prompt="Selles veerus arvutatakse automaatselt iga kauba saadaolev kogus." sqref="E4"/>
    <dataValidation allowBlank="1" showInputMessage="1" showErrorMessage="1" prompt="Selles veerus olevat kauba kirjeldust värskendatakse automaatselt." sqref="F4"/>
    <dataValidation allowBlank="1" showInputMessage="1" showErrorMessage="1" prompt="Selles veerus olevat ühikut värskendatakse automaatselt." sqref="G4"/>
    <dataValidation allowBlank="1" showInputMessage="1" showErrorMessage="1" prompt="Selles veerus olevat aluse numbrit värskendatakse automaatselt." sqref="H4"/>
    <dataValidation allowBlank="1" showInputMessage="1" showErrorMessage="1" prompt="Selles veerus olevat asukohta värskendatakse automaatselt." sqref="I4"/>
    <dataValidation type="custom" allowBlank="1" showInputMessage="1" showErrorMessage="1" error="Sisestatud kogus on suurem kui saadaolev kogus. Sisestage KOMPL KOG, mis on väiksem kui SAADAV KOG." sqref="D5:D9">
      <formula1>D5&lt;=E5</formula1>
    </dataValidation>
    <dataValidation allowBlank="1" showInputMessage="1" showErrorMessage="1" prompt="Selle töölehe komplekteerimisloendi tabeli tühjendamiseks aktiveerige lahtris B2 olev objekt või vajutage klahvikombinatsiooni Alt + F8 ja tippige „ClearPickList“ ilma tühikuteta ning valige KÄIVITA." sqref="B2"/>
    <dataValidation allowBlank="1" showInputMessage="1" showErrorMessage="1" prompt="Laovarude loendi töölehele viiv navigeerimislink" sqref="C2"/>
    <dataValidation type="list" errorStyle="warning" allowBlank="1" showErrorMessage="1" errorTitle="Oih!" error="Teie kirjet pole kaubaloendis. Kui klõpsate valikut „Jah“, jäetakse see alles, aga muid laoseisuandmeid ei lisata automaatselt. " sqref="C5:C8">
      <formula1>SKUOtsing</formula1>
    </dataValidation>
  </dataValidations>
  <hyperlinks>
    <hyperlink ref="C2" location="'Inventory List'!A1" tooltip="Valige kaubaloendi kuvamiseks." display="KAUBALOEND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BinLookup">
    <tabColor theme="4" tint="-0.499984740745262"/>
    <pageSetUpPr autoPageBreaks="0"/>
  </sheetPr>
  <dimension ref="B1:G11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2" width="20.77734375" customWidth="1"/>
    <col min="3" max="3" width="19.44140625" customWidth="1"/>
    <col min="4" max="4" width="18.44140625" customWidth="1"/>
    <col min="5" max="7" width="11.88671875" customWidth="1"/>
  </cols>
  <sheetData>
    <row r="1" spans="2:7" ht="54" customHeight="1" thickBot="1" x14ac:dyDescent="0.5">
      <c r="B1" s="3" t="s">
        <v>36</v>
      </c>
      <c r="C1" s="1"/>
      <c r="D1" s="1"/>
      <c r="E1" s="1"/>
      <c r="F1" s="1"/>
      <c r="G1" s="1"/>
    </row>
    <row r="2" spans="2:7" ht="24.95" customHeight="1" x14ac:dyDescent="0.3">
      <c r="B2" s="8" t="s">
        <v>48</v>
      </c>
    </row>
    <row r="3" spans="2:7" ht="30" customHeight="1" x14ac:dyDescent="0.3">
      <c r="B3" s="7"/>
      <c r="C3" s="7"/>
      <c r="D3" s="7"/>
      <c r="E3" s="7"/>
      <c r="F3" s="7"/>
      <c r="G3" s="7"/>
    </row>
    <row r="4" spans="2:7" ht="17.100000000000001" customHeight="1" x14ac:dyDescent="0.3">
      <c r="B4" s="12" t="s">
        <v>28</v>
      </c>
      <c r="C4" s="12" t="s">
        <v>15</v>
      </c>
      <c r="D4" s="12" t="s">
        <v>35</v>
      </c>
      <c r="E4" s="16" t="s">
        <v>62</v>
      </c>
      <c r="F4" s="16" t="s">
        <v>63</v>
      </c>
      <c r="G4" s="16" t="s">
        <v>64</v>
      </c>
    </row>
    <row r="5" spans="2:7" ht="30" customHeight="1" x14ac:dyDescent="0.3">
      <c r="B5" s="13" t="s">
        <v>29</v>
      </c>
      <c r="C5" s="13" t="s">
        <v>52</v>
      </c>
      <c r="D5" s="13" t="s">
        <v>55</v>
      </c>
      <c r="E5" s="14">
        <v>50</v>
      </c>
      <c r="F5" s="14">
        <v>10</v>
      </c>
      <c r="G5" s="14">
        <v>10</v>
      </c>
    </row>
    <row r="6" spans="2:7" ht="30" customHeight="1" x14ac:dyDescent="0.3">
      <c r="B6" s="13" t="s">
        <v>30</v>
      </c>
      <c r="C6" s="13" t="s">
        <v>53</v>
      </c>
      <c r="D6" s="13" t="s">
        <v>56</v>
      </c>
      <c r="E6" s="14">
        <v>25</v>
      </c>
      <c r="F6" s="14">
        <v>5</v>
      </c>
      <c r="G6" s="14">
        <v>5</v>
      </c>
    </row>
    <row r="7" spans="2:7" ht="30" customHeight="1" x14ac:dyDescent="0.3">
      <c r="B7" s="13" t="s">
        <v>31</v>
      </c>
      <c r="C7" s="13" t="s">
        <v>52</v>
      </c>
      <c r="D7" s="13" t="s">
        <v>57</v>
      </c>
      <c r="E7" s="14">
        <v>50</v>
      </c>
      <c r="F7" s="14">
        <v>10</v>
      </c>
      <c r="G7" s="14">
        <v>10</v>
      </c>
    </row>
    <row r="8" spans="2:7" ht="30" customHeight="1" x14ac:dyDescent="0.3">
      <c r="B8" s="13" t="s">
        <v>32</v>
      </c>
      <c r="C8" s="13" t="s">
        <v>54</v>
      </c>
      <c r="D8" s="13" t="s">
        <v>58</v>
      </c>
      <c r="E8" s="14">
        <v>30</v>
      </c>
      <c r="F8" s="14">
        <v>7</v>
      </c>
      <c r="G8" s="14">
        <v>10</v>
      </c>
    </row>
    <row r="9" spans="2:7" ht="30" customHeight="1" x14ac:dyDescent="0.3">
      <c r="B9" s="13" t="s">
        <v>33</v>
      </c>
      <c r="C9" s="13" t="s">
        <v>53</v>
      </c>
      <c r="D9" s="13" t="s">
        <v>59</v>
      </c>
      <c r="E9" s="14">
        <v>25</v>
      </c>
      <c r="F9" s="14">
        <v>5</v>
      </c>
      <c r="G9" s="14">
        <v>5</v>
      </c>
    </row>
    <row r="10" spans="2:7" ht="30" customHeight="1" x14ac:dyDescent="0.3">
      <c r="B10" s="13" t="s">
        <v>30</v>
      </c>
      <c r="C10" s="13" t="s">
        <v>52</v>
      </c>
      <c r="D10" s="13" t="s">
        <v>60</v>
      </c>
      <c r="E10" s="14">
        <v>50</v>
      </c>
      <c r="F10" s="14">
        <v>10</v>
      </c>
      <c r="G10" s="14">
        <v>10</v>
      </c>
    </row>
    <row r="11" spans="2:7" ht="30" customHeight="1" x14ac:dyDescent="0.3">
      <c r="B11" s="13" t="s">
        <v>34</v>
      </c>
      <c r="C11" s="13" t="s">
        <v>52</v>
      </c>
      <c r="D11" s="13" t="s">
        <v>61</v>
      </c>
      <c r="E11" s="14">
        <v>50</v>
      </c>
      <c r="F11" s="14">
        <v>10</v>
      </c>
      <c r="G11" s="14">
        <v>10</v>
      </c>
    </row>
  </sheetData>
  <dataValidations count="8">
    <dataValidation allowBlank="1" showInputMessage="1" showErrorMessage="1" prompt="Sellel töölehel on tabel, mis sisaldab andmeid laovarude loendi ja laovarude komplekteerimisloendi töölehtede jaoks. Laovarude loendi töölehele viiv navigeerimislink on lahtris B2." sqref="A1"/>
    <dataValidation allowBlank="1" showInputMessage="1" showErrorMessage="1" prompt="Sisestage sellesse veergu aluse number." sqref="B4"/>
    <dataValidation allowBlank="1" showInputMessage="1" showErrorMessage="1" prompt="Sisestage sellesse veergu aluse kirjeldus." sqref="C4"/>
    <dataValidation allowBlank="1" showInputMessage="1" showErrorMessage="1" prompt="Sisestage sellesse veergu aluse asukoht." sqref="D4"/>
    <dataValidation allowBlank="1" showInputMessage="1" showErrorMessage="1" prompt="Sisestage sellesse veergu aluse laius." sqref="E4"/>
    <dataValidation allowBlank="1" showInputMessage="1" showErrorMessage="1" prompt="Sisestage sellesse veergu aluse kõrgus." sqref="F4"/>
    <dataValidation allowBlank="1" showInputMessage="1" showErrorMessage="1" prompt="Sisestage sellesse veergu aluse pikkus." sqref="G4"/>
    <dataValidation allowBlank="1" showInputMessage="1" showErrorMessage="1" prompt="Laovarude loendi töölehele viiv navigeerimislink" sqref="B2"/>
  </dataValidations>
  <hyperlinks>
    <hyperlink ref="B2" location="'Inventory List'!A1" tooltip="Valige kaubaloendi kuvamiseks." display="KAUBALOEND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8</vt:i4>
      </vt:variant>
    </vt:vector>
  </HeadingPairs>
  <TitlesOfParts>
    <vt:vector size="11" baseType="lpstr">
      <vt:lpstr>Laovarude loend</vt:lpstr>
      <vt:lpstr>Kauba komplekteerimis loend</vt:lpstr>
      <vt:lpstr>Aluse otsing</vt:lpstr>
      <vt:lpstr>AluseNumber</vt:lpstr>
      <vt:lpstr>'Aluse otsing'!Prinditiitlid</vt:lpstr>
      <vt:lpstr>'Kauba komplekteerimis loend'!Prinditiitlid</vt:lpstr>
      <vt:lpstr>'Laovarude loend'!Prinditiitlid</vt:lpstr>
      <vt:lpstr>SKUOtsing</vt:lpstr>
      <vt:lpstr>VeeruTiitel1</vt:lpstr>
      <vt:lpstr>VeeruTiitel2</vt:lpstr>
      <vt:lpstr>VeeruTiitel3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2016-10-06T00:09:35Z</dcterms:created>
  <dcterms:modified xsi:type="dcterms:W3CDTF">2016-11-10T06:41:56Z</dcterms:modified>
</cp:coreProperties>
</file>