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13_AccessibilityQ4\04_from_finalchecks\01_Templates\pt-PT\target\"/>
    </mc:Choice>
  </mc:AlternateContent>
  <bookViews>
    <workbookView xWindow="0" yWindow="0" windowWidth="28800" windowHeight="13545"/>
  </bookViews>
  <sheets>
    <sheet name="OBJETIVOS" sheetId="1" r:id="rId1"/>
    <sheet name="DIETA" sheetId="2" r:id="rId2"/>
    <sheet name="EXERCÍCIO" sheetId="3" r:id="rId3"/>
    <sheet name="Gráfico de Cálculos" sheetId="4" state="hidden" r:id="rId4"/>
  </sheets>
  <definedNames>
    <definedName name="DataDeFim">OBJETIVOS!$B$3</definedName>
    <definedName name="DataDeInício">OBJETIVOS!$B$1</definedName>
    <definedName name="DiasDoPlano">OBJETIVOS!$B$13</definedName>
    <definedName name="DuraçãoDaDieta">Dieta[DATA]</definedName>
    <definedName name="DuraçãoDoExercício">Exercício[DATA]</definedName>
    <definedName name="FimDaDieta">'Gráfico de Cálculos'!$C$5</definedName>
    <definedName name="FimDoExercício">'Gráfico de Cálculos'!$C$23</definedName>
    <definedName name="IntervaloDeDatasDoExercício">'Gráfico de Cálculos'!$D$23:$D$36</definedName>
    <definedName name="LinhaInicialDaDieta">'Gráfico de Cálculos'!$C$4</definedName>
    <definedName name="LinhaInicialDoExercício">'Gráfico de Cálculos'!$C$22</definedName>
    <definedName name="PesoFinal">OBJETIVOS!$B$8</definedName>
    <definedName name="PesoInicial">OBJETIVOS!$B$6</definedName>
    <definedName name="PesoPerdidoPorDia">OBJETIVOS!$B$15</definedName>
    <definedName name="PesoPretendido">OBJETIVOS!$B$11</definedName>
    <definedName name="Subtítulo">OBJETIVOS!$C$2</definedName>
    <definedName name="TítuloColuna2">Dieta[[#Headers],[DATA]]</definedName>
    <definedName name="TítuloColuna3">Exercício[[#Headers],[DATA]]</definedName>
    <definedName name="_xlnm.Print_Titles" localSheetId="1">DIETA!$3:$3</definedName>
    <definedName name="_xlnm.Print_Titles" localSheetId="2">EXERCÍCIO!$3:$3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2" i="2"/>
  <c r="C4" i="4"/>
  <c r="C22" i="4"/>
  <c r="B11" i="1"/>
  <c r="B1" i="1" l="1"/>
  <c r="B3" i="1" l="1"/>
  <c r="B13" i="1" s="1"/>
  <c r="B15" i="1" s="1"/>
  <c r="B4" i="3"/>
  <c r="B5" i="3" s="1"/>
  <c r="B6" i="3" s="1"/>
  <c r="B7" i="3" s="1"/>
  <c r="B8" i="3" s="1"/>
  <c r="B9" i="3" s="1"/>
  <c r="B10" i="3" s="1"/>
  <c r="B11" i="3" s="1"/>
  <c r="B12" i="3" s="1"/>
  <c r="B16" i="2"/>
  <c r="B12" i="2"/>
  <c r="B8" i="2"/>
  <c r="B4" i="2"/>
  <c r="B19" i="2"/>
  <c r="B15" i="2"/>
  <c r="B11" i="2"/>
  <c r="B7" i="2"/>
  <c r="B17" i="2"/>
  <c r="B13" i="2"/>
  <c r="B9" i="2"/>
  <c r="B5" i="2"/>
  <c r="B18" i="2"/>
  <c r="B14" i="2"/>
  <c r="B10" i="2"/>
  <c r="B6" i="2"/>
  <c r="B13" i="3" l="1"/>
  <c r="B14" i="3" s="1"/>
  <c r="B15" i="3" s="1"/>
  <c r="B16" i="3" s="1"/>
  <c r="B17" i="3" s="1"/>
  <c r="B18" i="3" s="1"/>
  <c r="B19" i="3" s="1"/>
  <c r="B20" i="3" s="1"/>
  <c r="C5" i="4"/>
  <c r="I5" i="4" l="1"/>
  <c r="I6" i="4"/>
  <c r="I7" i="4"/>
  <c r="I11" i="4"/>
  <c r="I15" i="4"/>
  <c r="I8" i="4"/>
  <c r="I12" i="4"/>
  <c r="I16" i="4"/>
  <c r="I13" i="4"/>
  <c r="I17" i="4"/>
  <c r="I10" i="4"/>
  <c r="I14" i="4"/>
  <c r="I18" i="4"/>
  <c r="I9" i="4"/>
  <c r="H5" i="4"/>
  <c r="H6" i="4"/>
  <c r="H10" i="4"/>
  <c r="H14" i="4"/>
  <c r="H18" i="4"/>
  <c r="H15" i="4"/>
  <c r="H8" i="4"/>
  <c r="H12" i="4"/>
  <c r="H13" i="4"/>
  <c r="H17" i="4"/>
  <c r="H7" i="4"/>
  <c r="H11" i="4"/>
  <c r="H16" i="4"/>
  <c r="H9" i="4"/>
  <c r="G5" i="4"/>
  <c r="G6" i="4"/>
  <c r="G10" i="4"/>
  <c r="G14" i="4"/>
  <c r="G18" i="4"/>
  <c r="G7" i="4"/>
  <c r="G11" i="4"/>
  <c r="G15" i="4"/>
  <c r="G8" i="4"/>
  <c r="G12" i="4"/>
  <c r="G16" i="4"/>
  <c r="G9" i="4"/>
  <c r="G13" i="4"/>
  <c r="G17" i="4"/>
  <c r="F5" i="4"/>
  <c r="F7" i="4"/>
  <c r="F11" i="4"/>
  <c r="F15" i="4"/>
  <c r="F10" i="4"/>
  <c r="F8" i="4"/>
  <c r="F12" i="4"/>
  <c r="F16" i="4"/>
  <c r="F14" i="4"/>
  <c r="F9" i="4"/>
  <c r="F13" i="4"/>
  <c r="F17" i="4"/>
  <c r="F6" i="4"/>
  <c r="F18" i="4"/>
  <c r="C23" i="4"/>
  <c r="D5" i="4"/>
  <c r="D6" i="4"/>
  <c r="D10" i="4"/>
  <c r="D14" i="4"/>
  <c r="D18" i="4"/>
  <c r="D7" i="4"/>
  <c r="D11" i="4"/>
  <c r="D15" i="4"/>
  <c r="D8" i="4"/>
  <c r="D12" i="4"/>
  <c r="D9" i="4"/>
  <c r="D13" i="4"/>
  <c r="D17" i="4"/>
  <c r="D16" i="4"/>
  <c r="G23" i="4" l="1"/>
  <c r="G26" i="4"/>
  <c r="G30" i="4"/>
  <c r="G34" i="4"/>
  <c r="G27" i="4"/>
  <c r="G31" i="4"/>
  <c r="G35" i="4"/>
  <c r="G24" i="4"/>
  <c r="G28" i="4"/>
  <c r="G32" i="4"/>
  <c r="G36" i="4"/>
  <c r="G25" i="4"/>
  <c r="G29" i="4"/>
  <c r="G33" i="4"/>
  <c r="F23" i="4"/>
  <c r="F24" i="4"/>
  <c r="F28" i="4"/>
  <c r="F32" i="4"/>
  <c r="F36" i="4"/>
  <c r="F25" i="4"/>
  <c r="F29" i="4"/>
  <c r="F33" i="4"/>
  <c r="F26" i="4"/>
  <c r="F30" i="4"/>
  <c r="F34" i="4"/>
  <c r="F27" i="4"/>
  <c r="F31" i="4"/>
  <c r="F35" i="4"/>
  <c r="D23" i="4"/>
  <c r="D24" i="4"/>
  <c r="E24" i="4" s="1"/>
  <c r="D28" i="4"/>
  <c r="E28" i="4" s="1"/>
  <c r="D32" i="4"/>
  <c r="E32" i="4" s="1"/>
  <c r="D36" i="4"/>
  <c r="E36" i="4" s="1"/>
  <c r="D25" i="4"/>
  <c r="E25" i="4" s="1"/>
  <c r="D29" i="4"/>
  <c r="E29" i="4" s="1"/>
  <c r="D33" i="4"/>
  <c r="E33" i="4" s="1"/>
  <c r="D26" i="4"/>
  <c r="E26" i="4" s="1"/>
  <c r="D30" i="4"/>
  <c r="E30" i="4" s="1"/>
  <c r="D34" i="4"/>
  <c r="E34" i="4" s="1"/>
  <c r="D27" i="4"/>
  <c r="E27" i="4" s="1"/>
  <c r="D31" i="4"/>
  <c r="E31" i="4" s="1"/>
  <c r="D35" i="4"/>
  <c r="E35" i="4" s="1"/>
  <c r="E15" i="4"/>
  <c r="E11" i="4"/>
  <c r="E7" i="4"/>
  <c r="E12" i="4"/>
  <c r="E14" i="4"/>
  <c r="E10" i="4"/>
  <c r="E6" i="4"/>
  <c r="E13" i="4"/>
  <c r="E9" i="4"/>
  <c r="E5" i="4"/>
  <c r="E8" i="4"/>
  <c r="E18" i="4"/>
  <c r="E16" i="4"/>
  <c r="E17" i="4"/>
  <c r="E23" i="4" l="1"/>
</calcChain>
</file>

<file path=xl/sharedStrings.xml><?xml version="1.0" encoding="utf-8"?>
<sst xmlns="http://schemas.openxmlformats.org/spreadsheetml/2006/main" count="99" uniqueCount="50">
  <si>
    <t>DATA DE INÍCIO</t>
  </si>
  <si>
    <t>DATA DE FIM</t>
  </si>
  <si>
    <t>PESO INICIAL</t>
  </si>
  <si>
    <t>PESO FINAL</t>
  </si>
  <si>
    <t>DIAS PARA PERDER</t>
  </si>
  <si>
    <t>OBJETIVOS</t>
  </si>
  <si>
    <t>DIÁRIO DE DIETA E EXERCÍCIO</t>
  </si>
  <si>
    <t>ANÁLISE DA DIETA</t>
  </si>
  <si>
    <t>ANÁLISE DO EXERCÍCIO</t>
  </si>
  <si>
    <t>Exercício</t>
  </si>
  <si>
    <t>Dieta</t>
  </si>
  <si>
    <t>DIETA</t>
  </si>
  <si>
    <t>DATA</t>
  </si>
  <si>
    <t>HORA</t>
  </si>
  <si>
    <t>DESCRIÇÃO</t>
  </si>
  <si>
    <t>Café</t>
  </si>
  <si>
    <t>Bagel</t>
  </si>
  <si>
    <t>Almoço</t>
  </si>
  <si>
    <t>Jantar</t>
  </si>
  <si>
    <t>Torrada</t>
  </si>
  <si>
    <t>CALORIAS</t>
  </si>
  <si>
    <t>HIDRATOS DE CARBONO</t>
  </si>
  <si>
    <t>Objetivos</t>
  </si>
  <si>
    <t>PROTEÍNAS</t>
  </si>
  <si>
    <t>GORDURA</t>
  </si>
  <si>
    <t>NOTAS</t>
  </si>
  <si>
    <t>Café da manhã</t>
  </si>
  <si>
    <t>Pequeno-almoço ligeiro</t>
  </si>
  <si>
    <t>Sanduíche de peru</t>
  </si>
  <si>
    <t>Caçarola de batatas</t>
  </si>
  <si>
    <t>Sanduíche</t>
  </si>
  <si>
    <t>Salada</t>
  </si>
  <si>
    <t>Latte</t>
  </si>
  <si>
    <t>EXERCÍCIO</t>
  </si>
  <si>
    <t>DURAÇÃO (MIN)</t>
  </si>
  <si>
    <t>CALORIAS QUEIMADAS</t>
  </si>
  <si>
    <t>Exercício de passadeira</t>
  </si>
  <si>
    <t>Aeróbica de baixo impacto</t>
  </si>
  <si>
    <t>Exercício extremo</t>
  </si>
  <si>
    <t>Corrida</t>
  </si>
  <si>
    <t>DADOS DO GRÁFICO DE ANÁLISE DA DIETA</t>
  </si>
  <si>
    <t>Linha inicial</t>
  </si>
  <si>
    <t>Última entrada da dieta</t>
  </si>
  <si>
    <t>DADOS DO GRÁFICO DE ANÁLISE DO EXERCÍCIO</t>
  </si>
  <si>
    <t>Última entrada do exercício</t>
  </si>
  <si>
    <t>DIA</t>
  </si>
  <si>
    <t>Número</t>
  </si>
  <si>
    <t xml:space="preserve">, </t>
  </si>
  <si>
    <t>PERDA DE PESO 
PRETENDIDA</t>
  </si>
  <si>
    <t>PESO PERDIDO 
POR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</si>
</sst>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#,#00;;;"/>
    <numFmt numFmtId="166" formatCode="h:mm;@"/>
  </numFmts>
  <fonts count="12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0"/>
      <name val="Arial Black"/>
      <family val="2"/>
      <scheme val="major"/>
    </font>
    <font>
      <sz val="11"/>
      <color theme="1"/>
      <name val="Arial"/>
      <family val="2"/>
      <scheme val="minor"/>
    </font>
    <font>
      <sz val="18"/>
      <color theme="1"/>
      <name val="Arial Black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theme="0"/>
      </top>
      <bottom/>
      <diagonal/>
    </border>
  </borders>
  <cellStyleXfs count="19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3" fillId="0" borderId="0" applyNumberFormat="0" applyFill="0" applyProtection="0">
      <alignment vertical="center"/>
    </xf>
    <xf numFmtId="0" fontId="4" fillId="5" borderId="0" applyNumberFormat="0" applyProtection="0">
      <alignment horizontal="left" vertical="center" indent="1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4" fontId="5" fillId="3" borderId="6">
      <alignment horizontal="center"/>
    </xf>
    <xf numFmtId="0" fontId="5" fillId="4" borderId="6" applyNumberFormat="0">
      <alignment horizontal="center"/>
    </xf>
    <xf numFmtId="1" fontId="5" fillId="5" borderId="6">
      <alignment horizontal="center"/>
    </xf>
    <xf numFmtId="0" fontId="9" fillId="5" borderId="0" applyNumberFormat="0" applyBorder="0" applyProtection="0">
      <alignment vertical="center"/>
    </xf>
    <xf numFmtId="0" fontId="1" fillId="0" borderId="1" applyNumberFormat="0" applyFill="0" applyProtection="0">
      <alignment horizontal="center" vertical="center"/>
    </xf>
    <xf numFmtId="0" fontId="1" fillId="0" borderId="1" applyNumberFormat="0" applyFill="0" applyProtection="0">
      <alignment horizontal="center" vertical="center"/>
    </xf>
    <xf numFmtId="14" fontId="6" fillId="0" borderId="5" applyNumberFormat="0" applyFont="0" applyFill="0" applyAlignment="0">
      <alignment horizontal="center"/>
    </xf>
    <xf numFmtId="14" fontId="10" fillId="0" borderId="2" applyFont="0" applyFill="0" applyBorder="0" applyAlignment="0">
      <alignment horizontal="center"/>
    </xf>
    <xf numFmtId="2" fontId="10" fillId="0" borderId="0" applyFont="0" applyFill="0" applyBorder="0" applyAlignment="0">
      <alignment vertical="center"/>
    </xf>
    <xf numFmtId="1" fontId="10" fillId="5" borderId="2" applyFont="0" applyFill="0" applyBorder="0" applyAlignment="0">
      <alignment horizontal="center"/>
    </xf>
    <xf numFmtId="166" fontId="10" fillId="0" borderId="0" applyFont="0" applyFill="0" applyBorder="0" applyAlignment="0">
      <alignment horizontal="left" vertical="center"/>
    </xf>
    <xf numFmtId="0" fontId="2" fillId="0" borderId="1" applyNumberFormat="0" applyFill="0" applyProtection="0"/>
  </cellStyleXfs>
  <cellXfs count="45">
    <xf numFmtId="0" fontId="0" fillId="0" borderId="0" xfId="0">
      <alignment vertical="center"/>
    </xf>
    <xf numFmtId="0" fontId="3" fillId="0" borderId="0" xfId="2">
      <alignment vertical="center"/>
    </xf>
    <xf numFmtId="0" fontId="6" fillId="2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3" xfId="0" applyFont="1" applyFill="1" applyBorder="1">
      <alignment vertical="center"/>
    </xf>
    <xf numFmtId="14" fontId="8" fillId="0" borderId="3" xfId="0" applyNumberFormat="1" applyFont="1" applyFill="1" applyBorder="1">
      <alignment vertical="center"/>
    </xf>
    <xf numFmtId="0" fontId="8" fillId="0" borderId="3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3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ill="1">
      <alignment vertical="center"/>
    </xf>
    <xf numFmtId="14" fontId="9" fillId="5" borderId="0" xfId="10" applyNumberFormat="1" applyBorder="1">
      <alignment vertical="center"/>
    </xf>
    <xf numFmtId="164" fontId="9" fillId="5" borderId="0" xfId="10" applyNumberFormat="1" applyBorder="1">
      <alignment vertical="center"/>
    </xf>
    <xf numFmtId="0" fontId="9" fillId="5" borderId="0" xfId="10" applyBorder="1">
      <alignment vertical="center"/>
    </xf>
    <xf numFmtId="1" fontId="9" fillId="5" borderId="0" xfId="10" applyNumberFormat="1" applyBorder="1">
      <alignment vertical="center"/>
    </xf>
    <xf numFmtId="14" fontId="9" fillId="0" borderId="0" xfId="10" applyNumberFormat="1" applyFill="1" applyBorder="1">
      <alignment vertical="center"/>
    </xf>
    <xf numFmtId="1" fontId="9" fillId="0" borderId="0" xfId="10" applyNumberFormat="1" applyFill="1" applyBorder="1">
      <alignment vertical="center"/>
    </xf>
    <xf numFmtId="0" fontId="9" fillId="0" borderId="0" xfId="10" applyFill="1" applyBorder="1">
      <alignment vertical="center"/>
    </xf>
    <xf numFmtId="0" fontId="3" fillId="0" borderId="0" xfId="2" applyAlignment="1">
      <alignment vertical="top"/>
    </xf>
    <xf numFmtId="165" fontId="8" fillId="0" borderId="3" xfId="0" applyNumberFormat="1" applyFont="1" applyFill="1" applyBorder="1">
      <alignment vertical="center"/>
    </xf>
    <xf numFmtId="0" fontId="4" fillId="5" borderId="0" xfId="3">
      <alignment horizontal="left" vertical="center" indent="1"/>
    </xf>
    <xf numFmtId="0" fontId="4" fillId="5" borderId="0" xfId="3" applyAlignment="1">
      <alignment horizontal="left" vertical="center" indent="1"/>
    </xf>
    <xf numFmtId="0" fontId="1" fillId="0" borderId="1" xfId="11">
      <alignment horizontal="center" vertical="center"/>
    </xf>
    <xf numFmtId="14" fontId="0" fillId="0" borderId="0" xfId="14" applyFont="1" applyFill="1" applyBorder="1" applyAlignment="1">
      <alignment horizontal="left" vertical="center"/>
    </xf>
    <xf numFmtId="14" fontId="0" fillId="0" borderId="0" xfId="14" applyFont="1" applyBorder="1" applyAlignment="1">
      <alignment horizontal="left" vertical="center"/>
    </xf>
    <xf numFmtId="14" fontId="5" fillId="3" borderId="5" xfId="14" applyFont="1" applyFill="1" applyBorder="1">
      <alignment horizontal="center"/>
    </xf>
    <xf numFmtId="0" fontId="1" fillId="3" borderId="5" xfId="4" applyNumberFormat="1" applyBorder="1" applyAlignment="1">
      <alignment horizontal="center" vertical="top"/>
    </xf>
    <xf numFmtId="0" fontId="1" fillId="4" borderId="5" xfId="5" applyNumberFormat="1" applyBorder="1" applyAlignment="1">
      <alignment horizontal="center" vertical="top"/>
    </xf>
    <xf numFmtId="0" fontId="1" fillId="5" borderId="5" xfId="6" applyNumberFormat="1" applyBorder="1" applyAlignment="1">
      <alignment horizontal="center" vertical="top"/>
    </xf>
    <xf numFmtId="1" fontId="0" fillId="0" borderId="0" xfId="16" applyFont="1" applyFill="1" applyBorder="1" applyAlignment="1">
      <alignment horizontal="left" vertical="center"/>
    </xf>
    <xf numFmtId="2" fontId="5" fillId="4" borderId="6" xfId="15" applyFont="1" applyFill="1" applyBorder="1" applyAlignment="1">
      <alignment horizontal="center"/>
    </xf>
    <xf numFmtId="1" fontId="5" fillId="5" borderId="6" xfId="16" applyFont="1" applyBorder="1">
      <alignment horizontal="center"/>
    </xf>
    <xf numFmtId="2" fontId="5" fillId="5" borderId="6" xfId="15" applyFont="1" applyFill="1" applyBorder="1" applyAlignment="1">
      <alignment horizontal="center"/>
    </xf>
    <xf numFmtId="0" fontId="2" fillId="0" borderId="1" xfId="18"/>
    <xf numFmtId="0" fontId="1" fillId="5" borderId="5" xfId="6" applyNumberFormat="1" applyBorder="1" applyAlignment="1">
      <alignment horizontal="center" vertical="top" wrapText="1"/>
    </xf>
    <xf numFmtId="166" fontId="0" fillId="0" borderId="0" xfId="17" applyFont="1" applyFill="1" applyBorder="1" applyAlignment="1">
      <alignment horizontal="left" vertical="center"/>
    </xf>
    <xf numFmtId="166" fontId="0" fillId="0" borderId="0" xfId="17" applyFont="1" applyAlignment="1">
      <alignment horizontal="left" vertical="center"/>
    </xf>
    <xf numFmtId="14" fontId="5" fillId="3" borderId="6" xfId="14" applyFont="1" applyFill="1" applyBorder="1">
      <alignment horizontal="center"/>
    </xf>
    <xf numFmtId="2" fontId="5" fillId="4" borderId="6" xfId="15" applyFont="1" applyFill="1" applyBorder="1" applyAlignment="1">
      <alignment horizontal="center"/>
    </xf>
    <xf numFmtId="0" fontId="11" fillId="0" borderId="1" xfId="1" applyFill="1" applyBorder="1"/>
    <xf numFmtId="0" fontId="0" fillId="0" borderId="0" xfId="0" applyFont="1">
      <alignment vertical="center"/>
    </xf>
  </cellXfs>
  <cellStyles count="19">
    <cellStyle name="Cabeçalho 1" xfId="1" builtinId="16" customBuiltin="1"/>
    <cellStyle name="Cabeçalho 2" xfId="2" builtinId="17" customBuiltin="1"/>
    <cellStyle name="Cabeçalho 3" xfId="3" builtinId="18" customBuiltin="1"/>
    <cellStyle name="Cabeçalho 4" xfId="10" builtinId="19" customBuiltin="1"/>
    <cellStyle name="Cabeçalho da Barra Lateral 1" xfId="7"/>
    <cellStyle name="Cabeçalho da Barra Lateral 2" xfId="8"/>
    <cellStyle name="Cabeçalho da Barra Lateral 3" xfId="9"/>
    <cellStyle name="Cor1" xfId="4" builtinId="29" customBuiltin="1"/>
    <cellStyle name="Cor2" xfId="5" builtinId="33" customBuiltin="1"/>
    <cellStyle name="Cor3" xfId="6" builtinId="37" customBuiltin="1"/>
    <cellStyle name="Data" xfId="14"/>
    <cellStyle name="Hiperligação" xfId="11" builtinId="8" customBuiltin="1"/>
    <cellStyle name="Hiperligação Visitada" xfId="12" builtinId="9" customBuiltin="1"/>
    <cellStyle name="Hora" xfId="17"/>
    <cellStyle name="Limite Branco" xfId="13"/>
    <cellStyle name="Normal" xfId="0" builtinId="0" customBuiltin="1"/>
    <cellStyle name="Número" xfId="16"/>
    <cellStyle name="Peso" xfId="15"/>
    <cellStyle name="Título" xfId="18" builtinId="15" customBuiltin="1"/>
  </cellStyles>
  <dxfs count="19"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Tabela Diário de dieta e exercício" defaultPivotStyle="PivotStyleMedium11">
    <tableStyle name="Tabela Diário de dieta e exercício" pivot="0" count="5">
      <tableStyleElement type="wholeTable" dxfId="18"/>
      <tableStyleElement type="headerRow" dxfId="17"/>
      <tableStyleElement type="totalRow" dxfId="16"/>
      <tableStyleElement type="firstColumn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68016215664378E-2"/>
          <c:y val="4.5576902887139108E-2"/>
          <c:w val="0.7283557434868948"/>
          <c:h val="0.7841917760279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de Cálculos'!$I$4</c:f>
              <c:strCache>
                <c:ptCount val="1"/>
                <c:pt idx="0">
                  <c:v>CALORIAS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'Gráfico de Cálculos'!$E$5:$E$18</c:f>
              <c:strCache>
                <c:ptCount val="14"/>
                <c:pt idx="0">
                  <c:v>TER</c:v>
                </c:pt>
                <c:pt idx="1">
                  <c:v>TER</c:v>
                </c:pt>
                <c:pt idx="2">
                  <c:v>QUA</c:v>
                </c:pt>
                <c:pt idx="3">
                  <c:v>QUA</c:v>
                </c:pt>
                <c:pt idx="4">
                  <c:v>QUA</c:v>
                </c:pt>
                <c:pt idx="5">
                  <c:v>QUA</c:v>
                </c:pt>
                <c:pt idx="6">
                  <c:v>QUI</c:v>
                </c:pt>
                <c:pt idx="7">
                  <c:v>QUI</c:v>
                </c:pt>
                <c:pt idx="8">
                  <c:v>QUI</c:v>
                </c:pt>
                <c:pt idx="9">
                  <c:v>QUI</c:v>
                </c:pt>
                <c:pt idx="10">
                  <c:v>SEX</c:v>
                </c:pt>
                <c:pt idx="11">
                  <c:v>SEX</c:v>
                </c:pt>
                <c:pt idx="12">
                  <c:v>SEX</c:v>
                </c:pt>
                <c:pt idx="13">
                  <c:v>DOM</c:v>
                </c:pt>
              </c:strCache>
            </c:strRef>
          </c:cat>
          <c:val>
            <c:numRef>
              <c:f>'Gráfico de Cálculos'!$I$5:$I$18</c:f>
              <c:numCache>
                <c:formatCode>General</c:formatCode>
                <c:ptCount val="14"/>
                <c:pt idx="0">
                  <c:v>283</c:v>
                </c:pt>
                <c:pt idx="1">
                  <c:v>500</c:v>
                </c:pt>
                <c:pt idx="2">
                  <c:v>1</c:v>
                </c:pt>
                <c:pt idx="3">
                  <c:v>10</c:v>
                </c:pt>
                <c:pt idx="4">
                  <c:v>189</c:v>
                </c:pt>
                <c:pt idx="5">
                  <c:v>477</c:v>
                </c:pt>
                <c:pt idx="6">
                  <c:v>1</c:v>
                </c:pt>
                <c:pt idx="7">
                  <c:v>245</c:v>
                </c:pt>
                <c:pt idx="8">
                  <c:v>247</c:v>
                </c:pt>
                <c:pt idx="9">
                  <c:v>456</c:v>
                </c:pt>
                <c:pt idx="10">
                  <c:v>10</c:v>
                </c:pt>
                <c:pt idx="11">
                  <c:v>135</c:v>
                </c:pt>
                <c:pt idx="12">
                  <c:v>184</c:v>
                </c:pt>
                <c:pt idx="13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1-4B2A-858B-F364BF799365}"/>
            </c:ext>
          </c:extLst>
        </c:ser>
        <c:ser>
          <c:idx val="1"/>
          <c:order val="1"/>
          <c:tx>
            <c:strRef>
              <c:f>'Gráfico de Cálculos'!$H$4</c:f>
              <c:strCache>
                <c:ptCount val="1"/>
                <c:pt idx="0">
                  <c:v>HIDRATOS DE CARBONO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'Gráfico de Cálculos'!$E$5:$E$18</c:f>
              <c:strCache>
                <c:ptCount val="14"/>
                <c:pt idx="0">
                  <c:v>TER</c:v>
                </c:pt>
                <c:pt idx="1">
                  <c:v>TER</c:v>
                </c:pt>
                <c:pt idx="2">
                  <c:v>QUA</c:v>
                </c:pt>
                <c:pt idx="3">
                  <c:v>QUA</c:v>
                </c:pt>
                <c:pt idx="4">
                  <c:v>QUA</c:v>
                </c:pt>
                <c:pt idx="5">
                  <c:v>QUA</c:v>
                </c:pt>
                <c:pt idx="6">
                  <c:v>QUI</c:v>
                </c:pt>
                <c:pt idx="7">
                  <c:v>QUI</c:v>
                </c:pt>
                <c:pt idx="8">
                  <c:v>QUI</c:v>
                </c:pt>
                <c:pt idx="9">
                  <c:v>QUI</c:v>
                </c:pt>
                <c:pt idx="10">
                  <c:v>SEX</c:v>
                </c:pt>
                <c:pt idx="11">
                  <c:v>SEX</c:v>
                </c:pt>
                <c:pt idx="12">
                  <c:v>SEX</c:v>
                </c:pt>
                <c:pt idx="13">
                  <c:v>DOM</c:v>
                </c:pt>
              </c:strCache>
            </c:strRef>
          </c:cat>
          <c:val>
            <c:numRef>
              <c:f>'Gráfico de Cálculos'!$H$5:$H$18</c:f>
              <c:numCache>
                <c:formatCode>General</c:formatCode>
                <c:ptCount val="14"/>
                <c:pt idx="0">
                  <c:v>46</c:v>
                </c:pt>
                <c:pt idx="1">
                  <c:v>42</c:v>
                </c:pt>
                <c:pt idx="2">
                  <c:v>0</c:v>
                </c:pt>
                <c:pt idx="3">
                  <c:v>10</c:v>
                </c:pt>
                <c:pt idx="4">
                  <c:v>26</c:v>
                </c:pt>
                <c:pt idx="5">
                  <c:v>62</c:v>
                </c:pt>
                <c:pt idx="6">
                  <c:v>0</c:v>
                </c:pt>
                <c:pt idx="7">
                  <c:v>48</c:v>
                </c:pt>
                <c:pt idx="8">
                  <c:v>11</c:v>
                </c:pt>
                <c:pt idx="9">
                  <c:v>64</c:v>
                </c:pt>
                <c:pt idx="10">
                  <c:v>10</c:v>
                </c:pt>
                <c:pt idx="11">
                  <c:v>12.36</c:v>
                </c:pt>
                <c:pt idx="12">
                  <c:v>7</c:v>
                </c:pt>
                <c:pt idx="1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1-4B2A-858B-F364BF799365}"/>
            </c:ext>
          </c:extLst>
        </c:ser>
        <c:ser>
          <c:idx val="2"/>
          <c:order val="2"/>
          <c:tx>
            <c:strRef>
              <c:f>'Gráfico de Cálculos'!$G$4</c:f>
              <c:strCache>
                <c:ptCount val="1"/>
                <c:pt idx="0">
                  <c:v>PROTEÍNAS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'Gráfico de Cálculos'!$E$5:$E$18</c:f>
              <c:strCache>
                <c:ptCount val="14"/>
                <c:pt idx="0">
                  <c:v>TER</c:v>
                </c:pt>
                <c:pt idx="1">
                  <c:v>TER</c:v>
                </c:pt>
                <c:pt idx="2">
                  <c:v>QUA</c:v>
                </c:pt>
                <c:pt idx="3">
                  <c:v>QUA</c:v>
                </c:pt>
                <c:pt idx="4">
                  <c:v>QUA</c:v>
                </c:pt>
                <c:pt idx="5">
                  <c:v>QUA</c:v>
                </c:pt>
                <c:pt idx="6">
                  <c:v>QUI</c:v>
                </c:pt>
                <c:pt idx="7">
                  <c:v>QUI</c:v>
                </c:pt>
                <c:pt idx="8">
                  <c:v>QUI</c:v>
                </c:pt>
                <c:pt idx="9">
                  <c:v>QUI</c:v>
                </c:pt>
                <c:pt idx="10">
                  <c:v>SEX</c:v>
                </c:pt>
                <c:pt idx="11">
                  <c:v>SEX</c:v>
                </c:pt>
                <c:pt idx="12">
                  <c:v>SEX</c:v>
                </c:pt>
                <c:pt idx="13">
                  <c:v>DOM</c:v>
                </c:pt>
              </c:strCache>
            </c:strRef>
          </c:cat>
          <c:val>
            <c:numRef>
              <c:f>'Gráfico de Cálculos'!$G$5:$G$18</c:f>
              <c:numCache>
                <c:formatCode>General</c:formatCode>
                <c:ptCount val="14"/>
                <c:pt idx="0">
                  <c:v>18</c:v>
                </c:pt>
                <c:pt idx="1">
                  <c:v>35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13.5</c:v>
                </c:pt>
                <c:pt idx="6">
                  <c:v>0</c:v>
                </c:pt>
                <c:pt idx="7">
                  <c:v>10</c:v>
                </c:pt>
                <c:pt idx="8">
                  <c:v>43</c:v>
                </c:pt>
                <c:pt idx="9">
                  <c:v>32</c:v>
                </c:pt>
                <c:pt idx="10">
                  <c:v>2</c:v>
                </c:pt>
                <c:pt idx="11">
                  <c:v>8.81</c:v>
                </c:pt>
                <c:pt idx="12">
                  <c:v>5.43</c:v>
                </c:pt>
                <c:pt idx="13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91-4B2A-858B-F364BF799365}"/>
            </c:ext>
          </c:extLst>
        </c:ser>
        <c:ser>
          <c:idx val="3"/>
          <c:order val="3"/>
          <c:tx>
            <c:strRef>
              <c:f>'Gráfico de Cálculos'!$F$4</c:f>
              <c:strCache>
                <c:ptCount val="1"/>
                <c:pt idx="0">
                  <c:v>GORDURA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'Gráfico de Cálculos'!$E$5:$E$18</c:f>
              <c:strCache>
                <c:ptCount val="14"/>
                <c:pt idx="0">
                  <c:v>TER</c:v>
                </c:pt>
                <c:pt idx="1">
                  <c:v>TER</c:v>
                </c:pt>
                <c:pt idx="2">
                  <c:v>QUA</c:v>
                </c:pt>
                <c:pt idx="3">
                  <c:v>QUA</c:v>
                </c:pt>
                <c:pt idx="4">
                  <c:v>QUA</c:v>
                </c:pt>
                <c:pt idx="5">
                  <c:v>QUA</c:v>
                </c:pt>
                <c:pt idx="6">
                  <c:v>QUI</c:v>
                </c:pt>
                <c:pt idx="7">
                  <c:v>QUI</c:v>
                </c:pt>
                <c:pt idx="8">
                  <c:v>QUI</c:v>
                </c:pt>
                <c:pt idx="9">
                  <c:v>QUI</c:v>
                </c:pt>
                <c:pt idx="10">
                  <c:v>SEX</c:v>
                </c:pt>
                <c:pt idx="11">
                  <c:v>SEX</c:v>
                </c:pt>
                <c:pt idx="12">
                  <c:v>SEX</c:v>
                </c:pt>
                <c:pt idx="13">
                  <c:v>DOM</c:v>
                </c:pt>
              </c:strCache>
            </c:strRef>
          </c:cat>
          <c:val>
            <c:numRef>
              <c:f>'Gráfico de Cálculos'!$F$5:$F$18</c:f>
              <c:numCache>
                <c:formatCode>General</c:formatCode>
                <c:ptCount val="14"/>
                <c:pt idx="0">
                  <c:v>3.5</c:v>
                </c:pt>
                <c:pt idx="1">
                  <c:v>25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21</c:v>
                </c:pt>
                <c:pt idx="6">
                  <c:v>0</c:v>
                </c:pt>
                <c:pt idx="7">
                  <c:v>1.5</c:v>
                </c:pt>
                <c:pt idx="8">
                  <c:v>5</c:v>
                </c:pt>
                <c:pt idx="9">
                  <c:v>22</c:v>
                </c:pt>
                <c:pt idx="10">
                  <c:v>10</c:v>
                </c:pt>
                <c:pt idx="11">
                  <c:v>5.51</c:v>
                </c:pt>
                <c:pt idx="12">
                  <c:v>15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1-4B2A-858B-F364BF79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2222544"/>
        <c:axId val="492218624"/>
      </c:barChart>
      <c:catAx>
        <c:axId val="4922225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92218624"/>
        <c:crosses val="autoZero"/>
        <c:auto val="1"/>
        <c:lblAlgn val="ctr"/>
        <c:lblOffset val="100"/>
        <c:noMultiLvlLbl val="0"/>
      </c:catAx>
      <c:valAx>
        <c:axId val="4922186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9222254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343338042594106"/>
          <c:y val="0"/>
          <c:w val="0.15652897841973018"/>
          <c:h val="0.98487209098862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586106384943088E-2"/>
          <c:y val="7.8232908052268874E-2"/>
          <c:w val="0.72206135665202653"/>
          <c:h val="0.75696071413533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de Cálculos'!$G$22</c:f>
              <c:strCache>
                <c:ptCount val="1"/>
                <c:pt idx="0">
                  <c:v>CALORIAS QUEIMADAS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4.4321329639889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5C-425B-96CA-1DB742A398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de Cálculos'!$D$23:$D$36</c:f>
              <c:numCache>
                <c:formatCode>m/d/yyyy</c:formatCode>
                <c:ptCount val="14"/>
                <c:pt idx="0">
                  <c:v>42884</c:v>
                </c:pt>
                <c:pt idx="1">
                  <c:v>42883</c:v>
                </c:pt>
                <c:pt idx="2">
                  <c:v>42882</c:v>
                </c:pt>
                <c:pt idx="3">
                  <c:v>42881</c:v>
                </c:pt>
                <c:pt idx="4">
                  <c:v>42880</c:v>
                </c:pt>
                <c:pt idx="5">
                  <c:v>42879</c:v>
                </c:pt>
                <c:pt idx="6">
                  <c:v>42878</c:v>
                </c:pt>
                <c:pt idx="7">
                  <c:v>42877</c:v>
                </c:pt>
                <c:pt idx="8">
                  <c:v>42876</c:v>
                </c:pt>
                <c:pt idx="9">
                  <c:v>42875</c:v>
                </c:pt>
                <c:pt idx="10">
                  <c:v>42874</c:v>
                </c:pt>
                <c:pt idx="11">
                  <c:v>42873</c:v>
                </c:pt>
                <c:pt idx="12">
                  <c:v>42872</c:v>
                </c:pt>
                <c:pt idx="13">
                  <c:v>42871</c:v>
                </c:pt>
              </c:numCache>
            </c:numRef>
          </c:cat>
          <c:val>
            <c:numRef>
              <c:f>'Gráfico de Cálculos'!$G$23:$G$36</c:f>
              <c:numCache>
                <c:formatCode>#\ #00;;;</c:formatCode>
                <c:ptCount val="14"/>
                <c:pt idx="0">
                  <c:v>195</c:v>
                </c:pt>
                <c:pt idx="1">
                  <c:v>265</c:v>
                </c:pt>
                <c:pt idx="2">
                  <c:v>290</c:v>
                </c:pt>
                <c:pt idx="3">
                  <c:v>320</c:v>
                </c:pt>
                <c:pt idx="4">
                  <c:v>350</c:v>
                </c:pt>
                <c:pt idx="5">
                  <c:v>295</c:v>
                </c:pt>
                <c:pt idx="6">
                  <c:v>270</c:v>
                </c:pt>
                <c:pt idx="7">
                  <c:v>325</c:v>
                </c:pt>
                <c:pt idx="8">
                  <c:v>175</c:v>
                </c:pt>
                <c:pt idx="9">
                  <c:v>335</c:v>
                </c:pt>
                <c:pt idx="10">
                  <c:v>205</c:v>
                </c:pt>
                <c:pt idx="11">
                  <c:v>285</c:v>
                </c:pt>
                <c:pt idx="12">
                  <c:v>125</c:v>
                </c:pt>
                <c:pt idx="1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2224112"/>
        <c:axId val="492219016"/>
      </c:barChart>
      <c:lineChart>
        <c:grouping val="standard"/>
        <c:varyColors val="0"/>
        <c:ser>
          <c:idx val="1"/>
          <c:order val="1"/>
          <c:tx>
            <c:strRef>
              <c:f>'Gráfico de Cálculos'!$F$22</c:f>
              <c:strCache>
                <c:ptCount val="1"/>
                <c:pt idx="0">
                  <c:v>DURAÇÃO (MIN)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'Gráfico de Cálculos'!$D$23:$E$36</c:f>
              <c:multiLvlStrCache>
                <c:ptCount val="14"/>
                <c:lvl>
                  <c:pt idx="0">
                    <c:v>SEG</c:v>
                  </c:pt>
                  <c:pt idx="1">
                    <c:v>DOM</c:v>
                  </c:pt>
                  <c:pt idx="2">
                    <c:v>SÁB</c:v>
                  </c:pt>
                  <c:pt idx="3">
                    <c:v>SEX</c:v>
                  </c:pt>
                  <c:pt idx="4">
                    <c:v>QUI</c:v>
                  </c:pt>
                  <c:pt idx="5">
                    <c:v>QUA</c:v>
                  </c:pt>
                  <c:pt idx="6">
                    <c:v>TER</c:v>
                  </c:pt>
                  <c:pt idx="7">
                    <c:v>SEG</c:v>
                  </c:pt>
                  <c:pt idx="8">
                    <c:v>DOM</c:v>
                  </c:pt>
                  <c:pt idx="9">
                    <c:v>SÁB</c:v>
                  </c:pt>
                  <c:pt idx="10">
                    <c:v>SEX</c:v>
                  </c:pt>
                  <c:pt idx="11">
                    <c:v>QUI</c:v>
                  </c:pt>
                  <c:pt idx="12">
                    <c:v>QUA</c:v>
                  </c:pt>
                  <c:pt idx="13">
                    <c:v>TER</c:v>
                  </c:pt>
                </c:lvl>
                <c:lvl>
                  <c:pt idx="0">
                    <c:v>29/05/2017</c:v>
                  </c:pt>
                  <c:pt idx="1">
                    <c:v>28/05/2017</c:v>
                  </c:pt>
                  <c:pt idx="2">
                    <c:v>27/05/2017</c:v>
                  </c:pt>
                  <c:pt idx="3">
                    <c:v>26/05/2017</c:v>
                  </c:pt>
                  <c:pt idx="4">
                    <c:v>25/05/2017</c:v>
                  </c:pt>
                  <c:pt idx="5">
                    <c:v>24/05/2017</c:v>
                  </c:pt>
                  <c:pt idx="6">
                    <c:v>23/05/2017</c:v>
                  </c:pt>
                  <c:pt idx="7">
                    <c:v>22/05/2017</c:v>
                  </c:pt>
                  <c:pt idx="8">
                    <c:v>21/05/2017</c:v>
                  </c:pt>
                  <c:pt idx="9">
                    <c:v>20/05/2017</c:v>
                  </c:pt>
                  <c:pt idx="10">
                    <c:v>19/05/2017</c:v>
                  </c:pt>
                  <c:pt idx="11">
                    <c:v>18/05/2017</c:v>
                  </c:pt>
                  <c:pt idx="12">
                    <c:v>17/05/2017</c:v>
                  </c:pt>
                  <c:pt idx="13">
                    <c:v>16/05/2017</c:v>
                  </c:pt>
                </c:lvl>
              </c:multiLvlStrCache>
            </c:multiLvlStrRef>
          </c:cat>
          <c:val>
            <c:numRef>
              <c:f>'Gráfico de Cálculos'!$F$23:$F$36</c:f>
              <c:numCache>
                <c:formatCode>#\ #00;;;</c:formatCode>
                <c:ptCount val="14"/>
                <c:pt idx="0">
                  <c:v>20</c:v>
                </c:pt>
                <c:pt idx="1">
                  <c:v>25</c:v>
                </c:pt>
                <c:pt idx="2">
                  <c:v>40</c:v>
                </c:pt>
                <c:pt idx="3">
                  <c:v>35</c:v>
                </c:pt>
                <c:pt idx="4">
                  <c:v>45</c:v>
                </c:pt>
                <c:pt idx="5">
                  <c:v>20</c:v>
                </c:pt>
                <c:pt idx="6">
                  <c:v>40</c:v>
                </c:pt>
                <c:pt idx="7">
                  <c:v>45</c:v>
                </c:pt>
                <c:pt idx="8">
                  <c:v>40</c:v>
                </c:pt>
                <c:pt idx="9">
                  <c:v>30</c:v>
                </c:pt>
                <c:pt idx="10">
                  <c:v>40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24112"/>
        <c:axId val="492219016"/>
      </c:lineChart>
      <c:catAx>
        <c:axId val="49222411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92219016"/>
        <c:crosses val="autoZero"/>
        <c:auto val="0"/>
        <c:lblAlgn val="ctr"/>
        <c:lblOffset val="100"/>
        <c:noMultiLvlLbl val="1"/>
      </c:catAx>
      <c:valAx>
        <c:axId val="49221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#\ #00;;;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922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8222327472223863"/>
          <c:y val="7.6196618938165192E-2"/>
          <c:w val="0.21273472394898005"/>
          <c:h val="0.19608938656100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DIETA!A1"/><Relationship Id="rId1" Type="http://schemas.openxmlformats.org/officeDocument/2006/relationships/hyperlink" Target="#EXERC&#205;CIO!A1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EXERC&#205;CIO!A1"/><Relationship Id="rId1" Type="http://schemas.openxmlformats.org/officeDocument/2006/relationships/hyperlink" Target="#OBJETIVO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OBJETIVOS!A1"/><Relationship Id="rId1" Type="http://schemas.openxmlformats.org/officeDocument/2006/relationships/hyperlink" Target="#DIET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0</xdr:row>
      <xdr:rowOff>85725</xdr:rowOff>
    </xdr:from>
    <xdr:to>
      <xdr:col>9</xdr:col>
      <xdr:colOff>657225</xdr:colOff>
      <xdr:row>0</xdr:row>
      <xdr:rowOff>390524</xdr:rowOff>
    </xdr:to>
    <xdr:sp macro="" textlink="">
      <xdr:nvSpPr>
        <xdr:cNvPr id="2" name="Exercício" descr="Botão de navegação para Exercício">
          <a:hlinkClick xmlns:r="http://schemas.openxmlformats.org/officeDocument/2006/relationships" r:id="rId1" tooltip="Selecione para ver a folha de cálculo Exercício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77200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t-pt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10</xdr:col>
      <xdr:colOff>180975</xdr:colOff>
      <xdr:row>0</xdr:row>
      <xdr:rowOff>85725</xdr:rowOff>
    </xdr:from>
    <xdr:to>
      <xdr:col>10</xdr:col>
      <xdr:colOff>638175</xdr:colOff>
      <xdr:row>0</xdr:row>
      <xdr:rowOff>390524</xdr:rowOff>
    </xdr:to>
    <xdr:sp macro="" textlink="">
      <xdr:nvSpPr>
        <xdr:cNvPr id="3" name="Dieta" descr="Botão de navegação para Dieta">
          <a:hlinkClick xmlns:r="http://schemas.openxmlformats.org/officeDocument/2006/relationships" r:id="rId2" tooltip="Selecione para ver a folha de cálculo Dieta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7775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t-pt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 editAs="oneCell">
    <xdr:from>
      <xdr:col>2</xdr:col>
      <xdr:colOff>28575</xdr:colOff>
      <xdr:row>3</xdr:row>
      <xdr:rowOff>47625</xdr:rowOff>
    </xdr:from>
    <xdr:to>
      <xdr:col>10</xdr:col>
      <xdr:colOff>781050</xdr:colOff>
      <xdr:row>6</xdr:row>
      <xdr:rowOff>342901</xdr:rowOff>
    </xdr:to>
    <xdr:graphicFrame macro="">
      <xdr:nvGraphicFramePr>
        <xdr:cNvPr id="19" name="GráficoDeAnáliseDaDieta" descr="Gráfico de barras 100% empilhadas a mostrar os últimos 14 dias de entradas de dieta, incluindo a gordura, proteínas, hidratos de carbono e calorias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28575</xdr:colOff>
      <xdr:row>8</xdr:row>
      <xdr:rowOff>47624</xdr:rowOff>
    </xdr:from>
    <xdr:to>
      <xdr:col>10</xdr:col>
      <xdr:colOff>809624</xdr:colOff>
      <xdr:row>15</xdr:row>
      <xdr:rowOff>323849</xdr:rowOff>
    </xdr:to>
    <xdr:graphicFrame macro="">
      <xdr:nvGraphicFramePr>
        <xdr:cNvPr id="21" name="GráficoDeAnáliseDoExercício" descr="Gráfico de Linhas e Colunas Agrupadas a mostrar as calorias queimadas e a duração em minutos das últimas 14 entradas de exercíci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0</xdr:row>
      <xdr:rowOff>66675</xdr:rowOff>
    </xdr:from>
    <xdr:to>
      <xdr:col>6</xdr:col>
      <xdr:colOff>800100</xdr:colOff>
      <xdr:row>0</xdr:row>
      <xdr:rowOff>371474</xdr:rowOff>
    </xdr:to>
    <xdr:sp macro="" textlink="">
      <xdr:nvSpPr>
        <xdr:cNvPr id="2" name="Objetivos" descr="Botão de navegação para Objetivos">
          <a:hlinkClick xmlns:r="http://schemas.openxmlformats.org/officeDocument/2006/relationships" r:id="rId1" tooltip="Selecione para ver a folha de cálculo Objetivos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91350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t-pt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7</xdr:col>
      <xdr:colOff>342900</xdr:colOff>
      <xdr:row>0</xdr:row>
      <xdr:rowOff>66675</xdr:rowOff>
    </xdr:from>
    <xdr:to>
      <xdr:col>7</xdr:col>
      <xdr:colOff>800100</xdr:colOff>
      <xdr:row>0</xdr:row>
      <xdr:rowOff>371474</xdr:rowOff>
    </xdr:to>
    <xdr:sp macro="" textlink="">
      <xdr:nvSpPr>
        <xdr:cNvPr id="3" name="Exercício" descr="Botão de navegação para Exercício">
          <a:hlinkClick xmlns:r="http://schemas.openxmlformats.org/officeDocument/2006/relationships" r:id="rId2" tooltip="Selecione para ver a folha de cálculo Exercício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105775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t-pt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109538</xdr:rowOff>
    </xdr:from>
    <xdr:to>
      <xdr:col>5</xdr:col>
      <xdr:colOff>714375</xdr:colOff>
      <xdr:row>0</xdr:row>
      <xdr:rowOff>414337</xdr:rowOff>
    </xdr:to>
    <xdr:sp macro="" textlink="">
      <xdr:nvSpPr>
        <xdr:cNvPr id="2" name="Dieta" descr="Botão de navegação para Dieta">
          <a:hlinkClick xmlns:r="http://schemas.openxmlformats.org/officeDocument/2006/relationships" r:id="rId1" tooltip="Selecione para ver a folha de cálculo Dieta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48575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t-pt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6</xdr:col>
      <xdr:colOff>276225</xdr:colOff>
      <xdr:row>0</xdr:row>
      <xdr:rowOff>109538</xdr:rowOff>
    </xdr:from>
    <xdr:to>
      <xdr:col>6</xdr:col>
      <xdr:colOff>733425</xdr:colOff>
      <xdr:row>0</xdr:row>
      <xdr:rowOff>414337</xdr:rowOff>
    </xdr:to>
    <xdr:sp macro="" textlink="">
      <xdr:nvSpPr>
        <xdr:cNvPr id="3" name="Objetivos" descr="Botão de navegação para Objetivos">
          <a:hlinkClick xmlns:r="http://schemas.openxmlformats.org/officeDocument/2006/relationships" r:id="rId2" tooltip="Selecione para ver a folha de cálculo Objetivos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629650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t-pt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Dieta" displayName="Dieta" ref="B3:I19" totalsRowShown="0" dataDxfId="13">
  <autoFilter ref="B3:I19"/>
  <tableColumns count="8">
    <tableColumn id="1" name="DATA" dataDxfId="12" dataCellStyle="Data"/>
    <tableColumn id="2" name="HORA" dataDxfId="11" dataCellStyle="Hora"/>
    <tableColumn id="3" name="DESCRIÇÃO" dataDxfId="10"/>
    <tableColumn id="4" name="CALORIAS" dataDxfId="9" dataCellStyle="Número"/>
    <tableColumn id="5" name="HIDRATOS DE CARBONO" dataDxfId="8" dataCellStyle="Número"/>
    <tableColumn id="6" name="PROTEÍNAS" dataDxfId="7" dataCellStyle="Número"/>
    <tableColumn id="7" name="GORDURA" dataDxfId="6" dataCellStyle="Número"/>
    <tableColumn id="8" name="NOTAS" dataDxfId="5"/>
  </tableColumns>
  <tableStyleInfo name="Tabela Diário de dieta e exercício" showFirstColumn="0" showLastColumn="0" showRowStripes="1" showColumnStripes="0"/>
  <extLst>
    <ext xmlns:x14="http://schemas.microsoft.com/office/spreadsheetml/2009/9/main" uri="{504A1905-F514-4f6f-8877-14C23A59335A}">
      <x14:table altTextSummary="Introduza as informações sobre a dieta, como a data, hora, descrição, calorias, hidratos de carbono, proteínas, gordura e notas adicionais"/>
    </ext>
  </extLst>
</table>
</file>

<file path=xl/tables/table2.xml><?xml version="1.0" encoding="utf-8"?>
<table xmlns="http://schemas.openxmlformats.org/spreadsheetml/2006/main" id="2" name="Exercício" displayName="Exercício" ref="B3:E20" totalsRowShown="0" dataDxfId="4">
  <autoFilter ref="B3:E20"/>
  <tableColumns count="4">
    <tableColumn id="1" name="DATA" dataDxfId="3" dataCellStyle="Data"/>
    <tableColumn id="2" name="DURAÇÃO (MIN)" dataDxfId="2" dataCellStyle="Número"/>
    <tableColumn id="3" name="CALORIAS QUEIMADAS" dataDxfId="1" dataCellStyle="Número"/>
    <tableColumn id="4" name="NOTAS" dataDxfId="0"/>
  </tableColumns>
  <tableStyleInfo name="Tabela Diário de dieta e exercício" showFirstColumn="0" showLastColumn="0" showRowStripes="1" showColumnStripes="0"/>
  <extLst>
    <ext xmlns:x14="http://schemas.microsoft.com/office/spreadsheetml/2009/9/main" uri="{504A1905-F514-4f6f-8877-14C23A59335A}">
      <x14:table altTextSummary="Introduza as informações sobre o exercício, como a data, duração, calorias queimadas e notas adicionais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A1:K16"/>
  <sheetViews>
    <sheetView showGridLines="0" tabSelected="1" zoomScaleNormal="100" workbookViewId="0"/>
  </sheetViews>
  <sheetFormatPr defaultRowHeight="14.25" x14ac:dyDescent="0.2"/>
  <cols>
    <col min="1" max="1" width="2.625" customWidth="1"/>
    <col min="2" max="2" width="20.625" customWidth="1"/>
    <col min="3" max="3" width="16.375" customWidth="1"/>
    <col min="4" max="9" width="10.375" customWidth="1"/>
    <col min="10" max="11" width="10.625" customWidth="1"/>
    <col min="12" max="12" width="2.625" customWidth="1"/>
  </cols>
  <sheetData>
    <row r="1" spans="1:11" ht="36.75" x14ac:dyDescent="0.7">
      <c r="A1" s="44"/>
      <c r="B1" s="29">
        <f ca="1">TODAY()</f>
        <v>42864</v>
      </c>
      <c r="C1" s="37" t="s">
        <v>5</v>
      </c>
      <c r="D1" s="37"/>
      <c r="E1" s="37"/>
      <c r="F1" s="37"/>
      <c r="G1" s="37"/>
      <c r="H1" s="37"/>
      <c r="I1" s="37"/>
      <c r="J1" s="26" t="s">
        <v>9</v>
      </c>
      <c r="K1" s="26" t="s">
        <v>10</v>
      </c>
    </row>
    <row r="2" spans="1:11" ht="45" customHeight="1" x14ac:dyDescent="0.2">
      <c r="B2" s="30" t="s">
        <v>0</v>
      </c>
      <c r="C2" s="1" t="s">
        <v>6</v>
      </c>
    </row>
    <row r="3" spans="1:11" ht="30" customHeight="1" x14ac:dyDescent="0.2">
      <c r="B3" s="41">
        <f ca="1">DataDeInício+121</f>
        <v>42985</v>
      </c>
      <c r="C3" s="25" t="s">
        <v>7</v>
      </c>
      <c r="D3" s="25"/>
      <c r="E3" s="25"/>
      <c r="F3" s="25"/>
      <c r="G3" s="25"/>
      <c r="H3" s="25"/>
      <c r="I3" s="25"/>
      <c r="J3" s="25"/>
      <c r="K3" s="25"/>
    </row>
    <row r="4" spans="1:11" ht="30" customHeight="1" x14ac:dyDescent="0.2">
      <c r="B4" s="41"/>
    </row>
    <row r="5" spans="1:11" ht="30" customHeight="1" x14ac:dyDescent="0.2">
      <c r="B5" s="30" t="s">
        <v>1</v>
      </c>
    </row>
    <row r="6" spans="1:11" ht="60" customHeight="1" x14ac:dyDescent="0.5">
      <c r="B6" s="34">
        <v>100</v>
      </c>
    </row>
    <row r="7" spans="1:11" ht="30" customHeight="1" x14ac:dyDescent="0.2">
      <c r="B7" s="31" t="s">
        <v>2</v>
      </c>
    </row>
    <row r="8" spans="1:11" ht="30" customHeight="1" x14ac:dyDescent="0.2">
      <c r="B8" s="42">
        <v>80</v>
      </c>
      <c r="C8" s="24" t="s">
        <v>8</v>
      </c>
      <c r="D8" s="24"/>
      <c r="E8" s="24"/>
      <c r="F8" s="24"/>
      <c r="G8" s="24"/>
      <c r="H8" s="24"/>
      <c r="I8" s="24"/>
      <c r="J8" s="24"/>
      <c r="K8" s="24"/>
    </row>
    <row r="9" spans="1:11" ht="30" customHeight="1" x14ac:dyDescent="0.2">
      <c r="B9" s="42"/>
    </row>
    <row r="10" spans="1:11" ht="30" customHeight="1" x14ac:dyDescent="0.2">
      <c r="B10" s="31" t="s">
        <v>3</v>
      </c>
    </row>
    <row r="11" spans="1:11" ht="60" customHeight="1" x14ac:dyDescent="0.5">
      <c r="B11" s="35">
        <f>PesoInicial-PesoFinal</f>
        <v>20</v>
      </c>
    </row>
    <row r="12" spans="1:11" ht="30" customHeight="1" x14ac:dyDescent="0.2">
      <c r="B12" s="38" t="s">
        <v>48</v>
      </c>
    </row>
    <row r="13" spans="1:11" ht="60" customHeight="1" x14ac:dyDescent="0.5">
      <c r="B13" s="35">
        <f ca="1">DataDeFim-DataDeInício</f>
        <v>121</v>
      </c>
      <c r="J13" s="2"/>
      <c r="K13" s="2"/>
    </row>
    <row r="14" spans="1:11" ht="30" customHeight="1" x14ac:dyDescent="0.2">
      <c r="B14" s="32" t="s">
        <v>4</v>
      </c>
      <c r="J14" s="2"/>
      <c r="K14" s="2"/>
    </row>
    <row r="15" spans="1:11" ht="60" customHeight="1" x14ac:dyDescent="0.5">
      <c r="B15" s="36">
        <f ca="1">PesoPretendido/B13</f>
        <v>0.16528925619834711</v>
      </c>
      <c r="J15" s="2"/>
      <c r="K15" s="2"/>
    </row>
    <row r="16" spans="1:11" ht="30" customHeight="1" x14ac:dyDescent="0.2">
      <c r="B16" s="38" t="s">
        <v>49</v>
      </c>
    </row>
  </sheetData>
  <mergeCells count="2">
    <mergeCell ref="B3:B4"/>
    <mergeCell ref="B8:B9"/>
  </mergeCells>
  <dataValidations count="16">
    <dataValidation allowBlank="1" showInputMessage="1" showErrorMessage="1" prompt="Introduza a Data de Início nesta célula. Atualize a Data de Fim, o Peso Inicial e o peso final pretendido nas células abaixo. A Perda de Peso Pretendida, os Dias para Perder e o Peso Perdido por Dia são calculados automaticamente" sqref="B1"/>
    <dataValidation allowBlank="1" showInputMessage="1" showErrorMessage="1" prompt="Crie um Diário de Dieta e Exercício neste livro. Introduza o peso inicial e o peso final pretendido para calcular a perda de peso pretendida neste livro. Os gráficos apresentam resultados da Dieta e do Exercício" sqref="A1"/>
    <dataValidation allowBlank="1" showInputMessage="1" showErrorMessage="1" prompt="Introduza a Data de Fim nesta célula" sqref="B3:B4"/>
    <dataValidation allowBlank="1" showInputMessage="1" showErrorMessage="1" prompt="Introduza o Peso Inicial nesta célula" sqref="B6"/>
    <dataValidation allowBlank="1" showInputMessage="1" showErrorMessage="1" prompt="Introduza o Peso Final nesta célula" sqref="B8:B9"/>
    <dataValidation allowBlank="1" showInputMessage="1" showErrorMessage="1" prompt="A Perda de Peso Pretendida é calculada automaticamente nesta célula" sqref="B11"/>
    <dataValidation allowBlank="1" showInputMessage="1" showErrorMessage="1" prompt="Os Dias para Perder são calculados automaticamente nesta célula" sqref="B13"/>
    <dataValidation allowBlank="1" showInputMessage="1" showErrorMessage="1" prompt="O Peso Perdido Por Dia é calculado automaticamente nesta célula" sqref="B15"/>
    <dataValidation allowBlank="1" showInputMessage="1" showErrorMessage="1" prompt="O título desta folha de cálculo está nesta célula. Selecione a célula J1 para navegar para a folha de cálculo Exercício e a célula K1 para navegar para a folha de cálculo Dieta" sqref="C1"/>
    <dataValidation allowBlank="1" showInputMessage="1" showErrorMessage="1" prompt="Ligação de navegação para a folha de cálculo Exercício" sqref="J1"/>
    <dataValidation allowBlank="1" showInputMessage="1" showErrorMessage="1" prompt="Ligação de Navegação para a folha de cálculo Dieta" sqref="K1"/>
    <dataValidation allowBlank="1" showInputMessage="1" showErrorMessage="1" prompt="A Análise da Dieta baseia-se nas entradas da folha de cálculo Dieta" sqref="C3"/>
    <dataValidation allowBlank="1" showInputMessage="1" showErrorMessage="1" prompt="A Análise do Exercício baseia-se nas entradas da folha de cálculo Exercício" sqref="C8"/>
    <dataValidation allowBlank="1" showInputMessage="1" showErrorMessage="1" prompt="O gráfico de barras sobreposto de Análise da Dieta está nas células C4 a K7" sqref="C4"/>
    <dataValidation allowBlank="1" showInputMessage="1" showErrorMessage="1" prompt="O gráfico de colunas agrupadas de Análise do Exercício a mostrar as calorias queimadas com um gráfico de linhas sobreposto a mostrar a duração do exercício está nas células C9 a K16" sqref="C9"/>
    <dataValidation allowBlank="1" showInputMessage="1" showErrorMessage="1" prompt="O subtítulo desta folha de cálculo está nesta célula. O gráfico de Análise da Dieta começa na célula C4. O gráfico de Análise do Exercício começa na célula C9" sqref="C2"/>
  </dataValidations>
  <hyperlinks>
    <hyperlink ref="J1" location="EXERCISE!A1" tooltip="Selecione para ver a folha de cálculo Exercício" display="Exercício"/>
    <hyperlink ref="K1" location="DIET!A1" tooltip="Selecione para ver a folha de cálculo Dieta" display="Dieta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/>
  </sheetPr>
  <dimension ref="B1:I19"/>
  <sheetViews>
    <sheetView showGridLines="0" workbookViewId="0"/>
  </sheetViews>
  <sheetFormatPr defaultRowHeight="32.25" customHeight="1" x14ac:dyDescent="0.2"/>
  <cols>
    <col min="1" max="1" width="2.625" customWidth="1"/>
    <col min="2" max="2" width="15.625" customWidth="1"/>
    <col min="3" max="3" width="12.5" customWidth="1"/>
    <col min="4" max="4" width="17.25" customWidth="1"/>
    <col min="5" max="5" width="13.625" customWidth="1"/>
    <col min="6" max="6" width="25.625" customWidth="1"/>
    <col min="7" max="8" width="14.625" customWidth="1"/>
    <col min="9" max="9" width="25.375" customWidth="1"/>
    <col min="10" max="10" width="2.625" customWidth="1"/>
  </cols>
  <sheetData>
    <row r="1" spans="2:9" ht="37.5" customHeight="1" x14ac:dyDescent="0.7">
      <c r="B1" s="37" t="s">
        <v>11</v>
      </c>
      <c r="C1" s="37"/>
      <c r="D1" s="37"/>
      <c r="E1" s="37"/>
      <c r="F1" s="37"/>
      <c r="G1" s="26" t="s">
        <v>22</v>
      </c>
      <c r="H1" s="26" t="s">
        <v>9</v>
      </c>
      <c r="I1" s="37"/>
    </row>
    <row r="2" spans="2:9" ht="35.25" customHeight="1" x14ac:dyDescent="0.2">
      <c r="B2" s="22" t="str">
        <f>Subtítulo</f>
        <v>DIÁRIO DE DIETA E EXERCÍCIO</v>
      </c>
      <c r="C2" s="1"/>
      <c r="D2" s="1"/>
      <c r="E2" s="1"/>
      <c r="F2" s="1"/>
      <c r="G2" s="1"/>
      <c r="H2" s="1"/>
      <c r="I2" s="1"/>
    </row>
    <row r="3" spans="2:9" ht="21" customHeight="1" x14ac:dyDescent="0.2">
      <c r="B3" s="15" t="s">
        <v>12</v>
      </c>
      <c r="C3" s="16" t="s">
        <v>13</v>
      </c>
      <c r="D3" s="17" t="s">
        <v>14</v>
      </c>
      <c r="E3" s="18" t="s">
        <v>20</v>
      </c>
      <c r="F3" s="18" t="s">
        <v>21</v>
      </c>
      <c r="G3" s="18" t="s">
        <v>23</v>
      </c>
      <c r="H3" s="18" t="s">
        <v>24</v>
      </c>
      <c r="I3" s="17" t="s">
        <v>25</v>
      </c>
    </row>
    <row r="4" spans="2:9" ht="32.25" customHeight="1" x14ac:dyDescent="0.2">
      <c r="B4" s="27">
        <f ca="1">DataDeInício</f>
        <v>42864</v>
      </c>
      <c r="C4" s="39">
        <v>0.29166666666666669</v>
      </c>
      <c r="D4" s="11" t="s">
        <v>15</v>
      </c>
      <c r="E4" s="33">
        <v>1</v>
      </c>
      <c r="F4" s="33">
        <v>0</v>
      </c>
      <c r="G4" s="33">
        <v>0</v>
      </c>
      <c r="H4" s="33">
        <v>0</v>
      </c>
      <c r="I4" s="11" t="s">
        <v>26</v>
      </c>
    </row>
    <row r="5" spans="2:9" ht="32.25" customHeight="1" x14ac:dyDescent="0.2">
      <c r="B5" s="27">
        <f ca="1">DataDeInício</f>
        <v>42864</v>
      </c>
      <c r="C5" s="39">
        <v>0.33333333333333331</v>
      </c>
      <c r="D5" s="11" t="s">
        <v>16</v>
      </c>
      <c r="E5" s="33">
        <v>10</v>
      </c>
      <c r="F5" s="33">
        <v>10</v>
      </c>
      <c r="G5" s="33">
        <v>2</v>
      </c>
      <c r="H5" s="33">
        <v>10</v>
      </c>
      <c r="I5" s="11" t="s">
        <v>27</v>
      </c>
    </row>
    <row r="6" spans="2:9" ht="32.25" customHeight="1" x14ac:dyDescent="0.2">
      <c r="B6" s="27">
        <f ca="1">DataDeInício</f>
        <v>42864</v>
      </c>
      <c r="C6" s="39">
        <v>0.5</v>
      </c>
      <c r="D6" s="11" t="s">
        <v>17</v>
      </c>
      <c r="E6" s="33">
        <v>283</v>
      </c>
      <c r="F6" s="33">
        <v>46</v>
      </c>
      <c r="G6" s="33">
        <v>18</v>
      </c>
      <c r="H6" s="33">
        <v>3.5</v>
      </c>
      <c r="I6" s="11" t="s">
        <v>28</v>
      </c>
    </row>
    <row r="7" spans="2:9" ht="32.25" customHeight="1" x14ac:dyDescent="0.2">
      <c r="B7" s="27">
        <f ca="1">DataDeInício</f>
        <v>42864</v>
      </c>
      <c r="C7" s="39">
        <v>0.79166666666666663</v>
      </c>
      <c r="D7" s="11" t="s">
        <v>18</v>
      </c>
      <c r="E7" s="33">
        <v>500</v>
      </c>
      <c r="F7" s="33">
        <v>42</v>
      </c>
      <c r="G7" s="33">
        <v>35</v>
      </c>
      <c r="H7" s="33">
        <v>25</v>
      </c>
      <c r="I7" s="11" t="s">
        <v>29</v>
      </c>
    </row>
    <row r="8" spans="2:9" ht="32.25" customHeight="1" x14ac:dyDescent="0.2">
      <c r="B8" s="27">
        <f ca="1">DataDeInício+1</f>
        <v>42865</v>
      </c>
      <c r="C8" s="39">
        <v>0.29166666666666669</v>
      </c>
      <c r="D8" s="11" t="s">
        <v>15</v>
      </c>
      <c r="E8" s="33">
        <v>1</v>
      </c>
      <c r="F8" s="33">
        <v>0</v>
      </c>
      <c r="G8" s="33">
        <v>0</v>
      </c>
      <c r="H8" s="33">
        <v>0</v>
      </c>
      <c r="I8" s="11" t="s">
        <v>26</v>
      </c>
    </row>
    <row r="9" spans="2:9" ht="32.25" customHeight="1" x14ac:dyDescent="0.2">
      <c r="B9" s="27">
        <f ca="1">DataDeInício+1</f>
        <v>42865</v>
      </c>
      <c r="C9" s="39">
        <v>0.33333333333333331</v>
      </c>
      <c r="D9" s="11" t="s">
        <v>19</v>
      </c>
      <c r="E9" s="33">
        <v>10</v>
      </c>
      <c r="F9" s="33">
        <v>10</v>
      </c>
      <c r="G9" s="33">
        <v>2</v>
      </c>
      <c r="H9" s="33">
        <v>10</v>
      </c>
      <c r="I9" s="11" t="s">
        <v>27</v>
      </c>
    </row>
    <row r="10" spans="2:9" ht="32.25" customHeight="1" x14ac:dyDescent="0.2">
      <c r="B10" s="27">
        <f ca="1">DataDeInício+1</f>
        <v>42865</v>
      </c>
      <c r="C10" s="39">
        <v>0.5</v>
      </c>
      <c r="D10" s="11" t="s">
        <v>17</v>
      </c>
      <c r="E10" s="33">
        <v>189</v>
      </c>
      <c r="F10" s="33">
        <v>26</v>
      </c>
      <c r="G10" s="33">
        <v>3</v>
      </c>
      <c r="H10" s="33">
        <v>8</v>
      </c>
      <c r="I10" s="11" t="s">
        <v>30</v>
      </c>
    </row>
    <row r="11" spans="2:9" ht="32.25" customHeight="1" x14ac:dyDescent="0.2">
      <c r="B11" s="27">
        <f ca="1">DataDeInício+1</f>
        <v>42865</v>
      </c>
      <c r="C11" s="39">
        <v>0.79166666666666663</v>
      </c>
      <c r="D11" s="11" t="s">
        <v>18</v>
      </c>
      <c r="E11" s="33">
        <v>477</v>
      </c>
      <c r="F11" s="33">
        <v>62</v>
      </c>
      <c r="G11" s="33">
        <v>13.5</v>
      </c>
      <c r="H11" s="33">
        <v>21</v>
      </c>
      <c r="I11" s="11" t="s">
        <v>18</v>
      </c>
    </row>
    <row r="12" spans="2:9" ht="32.25" customHeight="1" x14ac:dyDescent="0.2">
      <c r="B12" s="27">
        <f ca="1">DataDeInício+2</f>
        <v>42866</v>
      </c>
      <c r="C12" s="39">
        <v>0.29166666666666669</v>
      </c>
      <c r="D12" s="11" t="s">
        <v>15</v>
      </c>
      <c r="E12" s="33">
        <v>1</v>
      </c>
      <c r="F12" s="33">
        <v>0</v>
      </c>
      <c r="G12" s="33">
        <v>0</v>
      </c>
      <c r="H12" s="33">
        <v>0</v>
      </c>
      <c r="I12" s="11" t="s">
        <v>26</v>
      </c>
    </row>
    <row r="13" spans="2:9" ht="32.25" customHeight="1" x14ac:dyDescent="0.2">
      <c r="B13" s="27">
        <f ca="1">DataDeInício+2</f>
        <v>42866</v>
      </c>
      <c r="C13" s="39">
        <v>0.33333333333333331</v>
      </c>
      <c r="D13" s="11" t="s">
        <v>16</v>
      </c>
      <c r="E13" s="33">
        <v>245</v>
      </c>
      <c r="F13" s="33">
        <v>48</v>
      </c>
      <c r="G13" s="33">
        <v>10</v>
      </c>
      <c r="H13" s="33">
        <v>1.5</v>
      </c>
      <c r="I13" s="11" t="s">
        <v>27</v>
      </c>
    </row>
    <row r="14" spans="2:9" ht="32.25" customHeight="1" x14ac:dyDescent="0.2">
      <c r="B14" s="27">
        <f ca="1">DataDeInício+2</f>
        <v>42866</v>
      </c>
      <c r="C14" s="39">
        <v>0.5</v>
      </c>
      <c r="D14" s="11" t="s">
        <v>17</v>
      </c>
      <c r="E14" s="33">
        <v>247</v>
      </c>
      <c r="F14" s="33">
        <v>11</v>
      </c>
      <c r="G14" s="33">
        <v>43</v>
      </c>
      <c r="H14" s="33">
        <v>5</v>
      </c>
      <c r="I14" s="11" t="s">
        <v>31</v>
      </c>
    </row>
    <row r="15" spans="2:9" ht="32.25" customHeight="1" x14ac:dyDescent="0.2">
      <c r="B15" s="27">
        <f ca="1">DataDeInício+2</f>
        <v>42866</v>
      </c>
      <c r="C15" s="39">
        <v>0.79166666666666663</v>
      </c>
      <c r="D15" s="11" t="s">
        <v>18</v>
      </c>
      <c r="E15" s="33">
        <v>456</v>
      </c>
      <c r="F15" s="33">
        <v>64</v>
      </c>
      <c r="G15" s="33">
        <v>32</v>
      </c>
      <c r="H15" s="33">
        <v>22</v>
      </c>
      <c r="I15" s="11" t="s">
        <v>18</v>
      </c>
    </row>
    <row r="16" spans="2:9" ht="32.25" customHeight="1" x14ac:dyDescent="0.2">
      <c r="B16" s="28">
        <f ca="1">DataDeInício+3</f>
        <v>42867</v>
      </c>
      <c r="C16" s="40">
        <v>0.29166666666666669</v>
      </c>
      <c r="D16" s="11" t="s">
        <v>19</v>
      </c>
      <c r="E16" s="33">
        <v>10</v>
      </c>
      <c r="F16" s="33">
        <v>10</v>
      </c>
      <c r="G16" s="33">
        <v>2</v>
      </c>
      <c r="H16" s="33">
        <v>10</v>
      </c>
      <c r="I16" s="11" t="s">
        <v>27</v>
      </c>
    </row>
    <row r="17" spans="2:9" ht="32.25" customHeight="1" x14ac:dyDescent="0.2">
      <c r="B17" s="28">
        <f ca="1">DataDeInício+3</f>
        <v>42867</v>
      </c>
      <c r="C17" s="40">
        <v>0.41666666666666669</v>
      </c>
      <c r="D17" s="12" t="s">
        <v>15</v>
      </c>
      <c r="E17" s="33">
        <v>135</v>
      </c>
      <c r="F17" s="33">
        <v>12.36</v>
      </c>
      <c r="G17" s="33">
        <v>8.81</v>
      </c>
      <c r="H17" s="33">
        <v>5.51</v>
      </c>
      <c r="I17" s="12" t="s">
        <v>32</v>
      </c>
    </row>
    <row r="18" spans="2:9" ht="32.25" customHeight="1" x14ac:dyDescent="0.2">
      <c r="B18" s="28">
        <f ca="1">DataDeInício+3</f>
        <v>42867</v>
      </c>
      <c r="C18" s="40">
        <v>0.51041666666666663</v>
      </c>
      <c r="D18" s="12" t="s">
        <v>17</v>
      </c>
      <c r="E18" s="33">
        <v>184</v>
      </c>
      <c r="F18" s="33">
        <v>7</v>
      </c>
      <c r="G18" s="33">
        <v>5.43</v>
      </c>
      <c r="H18" s="33">
        <v>15</v>
      </c>
      <c r="I18" s="12" t="s">
        <v>31</v>
      </c>
    </row>
    <row r="19" spans="2:9" ht="32.25" customHeight="1" x14ac:dyDescent="0.2">
      <c r="B19" s="27">
        <f ca="1">DataDeInício+5</f>
        <v>42869</v>
      </c>
      <c r="C19" s="40">
        <v>0.79166666666666663</v>
      </c>
      <c r="D19" s="11" t="s">
        <v>18</v>
      </c>
      <c r="E19" s="33">
        <v>477</v>
      </c>
      <c r="F19" s="33">
        <v>62</v>
      </c>
      <c r="G19" s="33">
        <v>13.5</v>
      </c>
      <c r="H19" s="33">
        <v>21</v>
      </c>
      <c r="I19" s="11" t="s">
        <v>18</v>
      </c>
    </row>
  </sheetData>
  <dataValidations disablePrompts="1" count="13">
    <dataValidation allowBlank="1" showInputMessage="1" showErrorMessage="1" prompt="Ligação de navegação para a folha de cálculo Objetivos" sqref="G1"/>
    <dataValidation allowBlank="1" showInputMessage="1" showErrorMessage="1" prompt="Ligação de navegação para a folha de cálculo Exercício" sqref="H1"/>
    <dataValidation allowBlank="1" showInputMessage="1" showErrorMessage="1" prompt="Introduza a Data nesta coluna abaixo deste cabeçalho. Utilize filtros de cabeçalho para encontrar entradas específicas" sqref="B3"/>
    <dataValidation allowBlank="1" showInputMessage="1" showErrorMessage="1" prompt="Introduza a Hora nesta coluna abaixo deste cabeçalho." sqref="C3"/>
    <dataValidation allowBlank="1" showInputMessage="1" showErrorMessage="1" prompt="Introduza a Descrição, por exemplo Pequeno-almoço, Almoço ou Jantar, nesta coluna abaixo deste cabeçalho" sqref="D3"/>
    <dataValidation allowBlank="1" showInputMessage="1" showErrorMessage="1" prompt="Introduza as Calorias Totais nesta coluna abaixo deste cabeçalho" sqref="E3"/>
    <dataValidation allowBlank="1" showInputMessage="1" showErrorMessage="1" prompt="Introduza os Hidratos de Carbono Totais nesta coluna abaixo deste cabeçalho" sqref="F3"/>
    <dataValidation allowBlank="1" showInputMessage="1" showErrorMessage="1" prompt="Introduza as Proteínas Totais nesta coluna abaixo deste cabeçalho" sqref="G3"/>
    <dataValidation allowBlank="1" showInputMessage="1" showErrorMessage="1" prompt="Introduza a Gordura Total nesta coluna abaixo deste cabeçalho" sqref="H3"/>
    <dataValidation allowBlank="1" showInputMessage="1" showErrorMessage="1" prompt="Introduza as Notas nesta coluna abaixo deste cabeçalho" sqref="I3"/>
    <dataValidation allowBlank="1" showInputMessage="1" showErrorMessage="1" prompt="Controle a Dieta nesta folha de cálculo. Introduza as informações sobre a dieta na tabela Dieta. As informações das duas últimas semanas serão apresentadas no gráfico de Análise da Dieta na folha de cálculo Objetivos" sqref="A1"/>
    <dataValidation allowBlank="1" showInputMessage="1" showErrorMessage="1" prompt="O título desta folha de cálculo está nesta célula. Selecione a célula G1 para navegar para a folha de cálculo Objetivos e a célula H1 para navegar para a folha de cálculo Exercício" sqref="B1"/>
    <dataValidation allowBlank="1" showInputMessage="1" showErrorMessage="1" prompt="O subtítulo desta folha de cálculo está nesta célula. Introduza as informações sobre a dieta na tabela abaixo" sqref="B2"/>
  </dataValidations>
  <hyperlinks>
    <hyperlink ref="G1" location="GOALS!A1" tooltip="Selecione para ver a folha de cálculo Objetivos" display="Objetivos"/>
    <hyperlink ref="H1" location="EXERCISE!A1" tooltip="Selecione para ver a folha de cálculo Exercício" display="Exercício"/>
  </hyperlink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  <pageSetUpPr autoPageBreaks="0"/>
  </sheetPr>
  <dimension ref="B1:G20"/>
  <sheetViews>
    <sheetView showGridLines="0" workbookViewId="0"/>
  </sheetViews>
  <sheetFormatPr defaultRowHeight="32.25" customHeight="1" x14ac:dyDescent="0.2"/>
  <cols>
    <col min="1" max="1" width="2.625" style="13" customWidth="1"/>
    <col min="2" max="2" width="13.75" style="13" customWidth="1"/>
    <col min="3" max="3" width="20.875" style="13" customWidth="1"/>
    <col min="4" max="4" width="24.875" style="13" customWidth="1"/>
    <col min="5" max="5" width="36.75" style="13" customWidth="1"/>
    <col min="6" max="7" width="12.625" style="13" customWidth="1"/>
    <col min="8" max="16384" width="9" style="13"/>
  </cols>
  <sheetData>
    <row r="1" spans="2:7" customFormat="1" ht="37.5" customHeight="1" x14ac:dyDescent="0.7">
      <c r="B1" s="37" t="s">
        <v>33</v>
      </c>
      <c r="C1" s="37"/>
      <c r="D1" s="37"/>
      <c r="E1" s="37"/>
      <c r="F1" s="26" t="s">
        <v>10</v>
      </c>
      <c r="G1" s="26" t="s">
        <v>22</v>
      </c>
    </row>
    <row r="2" spans="2:7" customFormat="1" ht="35.25" customHeight="1" x14ac:dyDescent="0.2">
      <c r="B2" s="22" t="str">
        <f>Subtítulo</f>
        <v>DIÁRIO DE DIETA E EXERCÍCIO</v>
      </c>
      <c r="F2" s="13"/>
      <c r="G2" s="13"/>
    </row>
    <row r="3" spans="2:7" ht="21" customHeight="1" x14ac:dyDescent="0.2">
      <c r="B3" s="19" t="s">
        <v>12</v>
      </c>
      <c r="C3" s="20" t="s">
        <v>34</v>
      </c>
      <c r="D3" s="20" t="s">
        <v>35</v>
      </c>
      <c r="E3" s="21" t="s">
        <v>25</v>
      </c>
    </row>
    <row r="4" spans="2:7" ht="32.25" customHeight="1" x14ac:dyDescent="0.2">
      <c r="B4" s="27">
        <f ca="1">DataDeInício+4</f>
        <v>42868</v>
      </c>
      <c r="C4" s="33">
        <v>30</v>
      </c>
      <c r="D4" s="33">
        <v>120</v>
      </c>
      <c r="E4" s="11" t="s">
        <v>36</v>
      </c>
    </row>
    <row r="5" spans="2:7" ht="32.25" customHeight="1" x14ac:dyDescent="0.2">
      <c r="B5" s="27">
        <f ca="1">B4+1</f>
        <v>42869</v>
      </c>
      <c r="C5" s="33">
        <v>60</v>
      </c>
      <c r="D5" s="33">
        <v>180</v>
      </c>
      <c r="E5" s="11" t="s">
        <v>37</v>
      </c>
    </row>
    <row r="6" spans="2:7" ht="32.25" customHeight="1" x14ac:dyDescent="0.2">
      <c r="B6" s="27">
        <f t="shared" ref="B6:B20" ca="1" si="0">B5+1</f>
        <v>42870</v>
      </c>
      <c r="C6" s="33">
        <v>60</v>
      </c>
      <c r="D6" s="33">
        <v>350</v>
      </c>
      <c r="E6" s="11" t="s">
        <v>38</v>
      </c>
    </row>
    <row r="7" spans="2:7" ht="32.25" customHeight="1" x14ac:dyDescent="0.2">
      <c r="B7" s="27">
        <f t="shared" ca="1" si="0"/>
        <v>42871</v>
      </c>
      <c r="C7" s="33">
        <v>30</v>
      </c>
      <c r="D7" s="33">
        <v>150</v>
      </c>
      <c r="E7" s="11" t="s">
        <v>36</v>
      </c>
    </row>
    <row r="8" spans="2:7" ht="32.25" customHeight="1" x14ac:dyDescent="0.2">
      <c r="B8" s="27">
        <f t="shared" ca="1" si="0"/>
        <v>42872</v>
      </c>
      <c r="C8" s="33">
        <v>25</v>
      </c>
      <c r="D8" s="33">
        <v>125</v>
      </c>
      <c r="E8" s="11" t="s">
        <v>39</v>
      </c>
    </row>
    <row r="9" spans="2:7" ht="32.25" customHeight="1" x14ac:dyDescent="0.2">
      <c r="B9" s="27">
        <f t="shared" ca="1" si="0"/>
        <v>42873</v>
      </c>
      <c r="C9" s="33">
        <v>20</v>
      </c>
      <c r="D9" s="33">
        <v>285</v>
      </c>
      <c r="E9" s="11" t="s">
        <v>36</v>
      </c>
    </row>
    <row r="10" spans="2:7" ht="32.25" customHeight="1" x14ac:dyDescent="0.2">
      <c r="B10" s="27">
        <f t="shared" ca="1" si="0"/>
        <v>42874</v>
      </c>
      <c r="C10" s="33">
        <v>40</v>
      </c>
      <c r="D10" s="33">
        <v>205</v>
      </c>
      <c r="E10" s="11" t="s">
        <v>39</v>
      </c>
    </row>
    <row r="11" spans="2:7" ht="32.25" customHeight="1" x14ac:dyDescent="0.2">
      <c r="B11" s="27">
        <f t="shared" ca="1" si="0"/>
        <v>42875</v>
      </c>
      <c r="C11" s="33">
        <v>30</v>
      </c>
      <c r="D11" s="33">
        <v>335</v>
      </c>
      <c r="E11" s="11" t="s">
        <v>39</v>
      </c>
    </row>
    <row r="12" spans="2:7" ht="32.25" customHeight="1" x14ac:dyDescent="0.2">
      <c r="B12" s="27">
        <f t="shared" ca="1" si="0"/>
        <v>42876</v>
      </c>
      <c r="C12" s="33">
        <v>40</v>
      </c>
      <c r="D12" s="33">
        <v>175</v>
      </c>
      <c r="E12" s="11" t="s">
        <v>39</v>
      </c>
    </row>
    <row r="13" spans="2:7" ht="32.25" customHeight="1" x14ac:dyDescent="0.2">
      <c r="B13" s="27">
        <f t="shared" ca="1" si="0"/>
        <v>42877</v>
      </c>
      <c r="C13" s="33">
        <v>45</v>
      </c>
      <c r="D13" s="33">
        <v>325</v>
      </c>
      <c r="E13" s="11" t="s">
        <v>36</v>
      </c>
    </row>
    <row r="14" spans="2:7" ht="32.25" customHeight="1" x14ac:dyDescent="0.2">
      <c r="B14" s="27">
        <f t="shared" ca="1" si="0"/>
        <v>42878</v>
      </c>
      <c r="C14" s="33">
        <v>40</v>
      </c>
      <c r="D14" s="33">
        <v>270</v>
      </c>
      <c r="E14" s="11" t="s">
        <v>39</v>
      </c>
    </row>
    <row r="15" spans="2:7" ht="32.25" customHeight="1" x14ac:dyDescent="0.2">
      <c r="B15" s="27">
        <f t="shared" ca="1" si="0"/>
        <v>42879</v>
      </c>
      <c r="C15" s="33">
        <v>20</v>
      </c>
      <c r="D15" s="33">
        <v>295</v>
      </c>
      <c r="E15" s="11" t="s">
        <v>36</v>
      </c>
    </row>
    <row r="16" spans="2:7" ht="32.25" customHeight="1" x14ac:dyDescent="0.2">
      <c r="B16" s="27">
        <f ca="1">B15+1</f>
        <v>42880</v>
      </c>
      <c r="C16" s="33">
        <v>45</v>
      </c>
      <c r="D16" s="33">
        <v>350</v>
      </c>
      <c r="E16" s="11" t="s">
        <v>39</v>
      </c>
    </row>
    <row r="17" spans="2:5" ht="32.25" customHeight="1" x14ac:dyDescent="0.2">
      <c r="B17" s="27">
        <f t="shared" ca="1" si="0"/>
        <v>42881</v>
      </c>
      <c r="C17" s="33">
        <v>35</v>
      </c>
      <c r="D17" s="33">
        <v>320</v>
      </c>
      <c r="E17" s="11" t="s">
        <v>39</v>
      </c>
    </row>
    <row r="18" spans="2:5" ht="32.25" customHeight="1" x14ac:dyDescent="0.2">
      <c r="B18" s="27">
        <f t="shared" ca="1" si="0"/>
        <v>42882</v>
      </c>
      <c r="C18" s="33">
        <v>40</v>
      </c>
      <c r="D18" s="33">
        <v>290</v>
      </c>
      <c r="E18" s="11" t="s">
        <v>39</v>
      </c>
    </row>
    <row r="19" spans="2:5" ht="32.25" customHeight="1" x14ac:dyDescent="0.2">
      <c r="B19" s="27">
        <f ca="1">B18+1</f>
        <v>42883</v>
      </c>
      <c r="C19" s="33">
        <v>25</v>
      </c>
      <c r="D19" s="33">
        <v>265</v>
      </c>
      <c r="E19" s="11" t="s">
        <v>36</v>
      </c>
    </row>
    <row r="20" spans="2:5" ht="32.25" customHeight="1" x14ac:dyDescent="0.2">
      <c r="B20" s="27">
        <f t="shared" ca="1" si="0"/>
        <v>42884</v>
      </c>
      <c r="C20" s="33">
        <v>20</v>
      </c>
      <c r="D20" s="33">
        <v>195</v>
      </c>
      <c r="E20" s="11" t="s">
        <v>39</v>
      </c>
    </row>
  </sheetData>
  <dataValidations disablePrompts="1" count="9">
    <dataValidation allowBlank="1" showInputMessage="1" showErrorMessage="1" prompt="Controle os exercícios com esta folha de cálculo. Introduza as informações sobre o exercício na tabela Exercício. As informações das duas últimas semanas serão apresentadas no gráfico de Análise do Exercício na folha de cálculo Objetivos" sqref="A1"/>
    <dataValidation allowBlank="1" showInputMessage="1" showErrorMessage="1" prompt="O título desta folha de cálculo está nesta célula. Selecione a célula F1 para navegar para a folha de cálculo Dieta e a célula G1 para navegar para a folha de cálculo Objetivos" sqref="B1"/>
    <dataValidation allowBlank="1" showInputMessage="1" showErrorMessage="1" prompt="O subtítulo desta folha de cálculo está nesta célula. Introduza as informações sobre o Exercício na tabela abaixo" sqref="B2"/>
    <dataValidation allowBlank="1" showInputMessage="1" showErrorMessage="1" prompt="Ligação de navegação para a folha de cálculo Dieta" sqref="F1"/>
    <dataValidation allowBlank="1" showInputMessage="1" showErrorMessage="1" prompt="Ligação de navegação para a folha de cálculo Objetivos" sqref="G1"/>
    <dataValidation allowBlank="1" showInputMessage="1" showErrorMessage="1" prompt="Introduza a Data nesta coluna abaixo deste cabeçalho. Utilize filtros de cabeçalho para encontrar uma entrada específica " sqref="B3"/>
    <dataValidation allowBlank="1" showInputMessage="1" showErrorMessage="1" prompt="Introduza a Duração em minutos nesta coluna abaixo deste cabeçalho" sqref="C3"/>
    <dataValidation allowBlank="1" showInputMessage="1" showErrorMessage="1" prompt="Introduza as Calorias Queimadas nesta coluna abaixo deste cabeçalho" sqref="D3"/>
    <dataValidation allowBlank="1" showInputMessage="1" showErrorMessage="1" prompt="Introduza as Notas nesta coluna abaixo deste cabeçalho" sqref="E3"/>
  </dataValidations>
  <hyperlinks>
    <hyperlink ref="F1" location="DIET!A1" tooltip="Selecione para ver a folha de cálculo Dieta" display="Dieta"/>
    <hyperlink ref="G1" location="GOALS!A1" tooltip="Selecione para ver a folha de cálculo Objetivos" display="Objetivos"/>
  </hyperlink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L54"/>
  <sheetViews>
    <sheetView showGridLines="0" workbookViewId="0"/>
  </sheetViews>
  <sheetFormatPr defaultRowHeight="14.25" x14ac:dyDescent="0.2"/>
  <cols>
    <col min="1" max="1" width="1.625" style="4" customWidth="1"/>
    <col min="2" max="2" width="23.375" style="4" customWidth="1"/>
    <col min="3" max="3" width="5.875" style="4" customWidth="1"/>
    <col min="4" max="4" width="8.625" style="4" customWidth="1"/>
    <col min="5" max="5" width="4.625" style="4" customWidth="1"/>
    <col min="6" max="6" width="16.125" style="4" customWidth="1"/>
    <col min="7" max="7" width="22.875" style="4" customWidth="1"/>
    <col min="8" max="8" width="24.75" style="4" customWidth="1"/>
    <col min="9" max="9" width="10.375" style="4" customWidth="1"/>
    <col min="10" max="10" width="8.375" style="4" customWidth="1"/>
    <col min="11" max="16384" width="9" style="4"/>
  </cols>
  <sheetData>
    <row r="2" spans="2:10" ht="27" x14ac:dyDescent="0.5">
      <c r="B2" s="43" t="s">
        <v>40</v>
      </c>
      <c r="C2" s="43"/>
      <c r="D2" s="43"/>
      <c r="E2" s="43"/>
      <c r="F2" s="43"/>
      <c r="G2" s="43"/>
      <c r="H2" s="43"/>
      <c r="I2" s="43"/>
      <c r="J2" s="43"/>
    </row>
    <row r="4" spans="2:10" ht="15" x14ac:dyDescent="0.2">
      <c r="B4" s="9" t="s">
        <v>41</v>
      </c>
      <c r="C4" s="9">
        <f>ROW(Dieta[[#Headers],[DATA]])+1</f>
        <v>4</v>
      </c>
      <c r="D4" s="5" t="s">
        <v>12</v>
      </c>
      <c r="E4" s="5" t="s">
        <v>45</v>
      </c>
      <c r="F4" s="5" t="s">
        <v>24</v>
      </c>
      <c r="G4" s="5" t="s">
        <v>23</v>
      </c>
      <c r="H4" s="5" t="s">
        <v>21</v>
      </c>
      <c r="I4" s="5" t="s">
        <v>20</v>
      </c>
      <c r="J4" s="5" t="s">
        <v>46</v>
      </c>
    </row>
    <row r="5" spans="2:10" x14ac:dyDescent="0.2">
      <c r="B5" s="9" t="s">
        <v>42</v>
      </c>
      <c r="C5" s="10">
        <f ca="1">MATCH(9.99E+307,Dieta[DATA])+LinhaInicialDaDieta-1</f>
        <v>19</v>
      </c>
      <c r="D5" s="6">
        <f ca="1">IFERROR(IF(INDEX(Dieta[],FimDaDieta-LinhaInicialDaDieta-J5,1)&lt;&gt;"",INDEX(Dieta[],FimDaDieta-LinhaInicialDaDieta-J5,1),""),"")</f>
        <v>42864</v>
      </c>
      <c r="E5" s="7" t="str">
        <f t="shared" ref="E5:E18" ca="1" si="0">UPPER(TEXT(D5,"DDD"))</f>
        <v>TER</v>
      </c>
      <c r="F5" s="7">
        <f ca="1">IFERROR((IF(INDEX(Dieta[],FimDaDieta-LinhaInicialDaDieta-J5,1)&lt;&gt;"",INDEX(Dieta[],FimDaDieta-LinhaInicialDaDieta-J5,7),NA())),NA())</f>
        <v>3.5</v>
      </c>
      <c r="G5" s="7">
        <f ca="1">IFERROR((IF(INDEX(Dieta[],FimDaDieta-LinhaInicialDaDieta-J5,1)&lt;&gt;"",INDEX(Dieta[],FimDaDieta-LinhaInicialDaDieta-J5,6),NA())),NA())</f>
        <v>18</v>
      </c>
      <c r="H5" s="7">
        <f ca="1">IFERROR((IF(INDEX(Dieta[],FimDaDieta-LinhaInicialDaDieta-J5,1)&lt;&gt;"",INDEX(Dieta[],FimDaDieta-LinhaInicialDaDieta-J5,5),NA())),NA())</f>
        <v>46</v>
      </c>
      <c r="I5" s="7">
        <f ca="1">IFERROR((IF(INDEX(Dieta[],FimDaDieta-LinhaInicialDaDieta-J5,1)&lt;&gt;"",INDEX(Dieta[],FimDaDieta-LinhaInicialDaDieta-J5,4),NA())),NA())</f>
        <v>283</v>
      </c>
      <c r="J5" s="7">
        <v>12</v>
      </c>
    </row>
    <row r="6" spans="2:10" x14ac:dyDescent="0.2">
      <c r="B6" s="3"/>
      <c r="C6" s="3"/>
      <c r="D6" s="6">
        <f ca="1">IFERROR(IF(INDEX(Dieta[],FimDaDieta-LinhaInicialDaDieta-J6,1)&lt;&gt;"",INDEX(Dieta[],FimDaDieta-LinhaInicialDaDieta-J6,1),""),"")</f>
        <v>42864</v>
      </c>
      <c r="E6" s="7" t="str">
        <f t="shared" ca="1" si="0"/>
        <v>TER</v>
      </c>
      <c r="F6" s="7">
        <f ca="1">IFERROR((IF(INDEX(Dieta[],FimDaDieta-LinhaInicialDaDieta-J6,1)&lt;&gt;"",INDEX(Dieta[],FimDaDieta-LinhaInicialDaDieta-J6,7),NA())),NA())</f>
        <v>25</v>
      </c>
      <c r="G6" s="7">
        <f ca="1">IFERROR((IF(INDEX(Dieta[],FimDaDieta-LinhaInicialDaDieta-J6,1)&lt;&gt;"",INDEX(Dieta[],FimDaDieta-LinhaInicialDaDieta-J6,6),NA())),NA())</f>
        <v>35</v>
      </c>
      <c r="H6" s="7">
        <f ca="1">IFERROR((IF(INDEX(Dieta[],FimDaDieta-LinhaInicialDaDieta-J6,1)&lt;&gt;"",INDEX(Dieta[],FimDaDieta-LinhaInicialDaDieta-J6,5),NA())),NA())</f>
        <v>42</v>
      </c>
      <c r="I6" s="7">
        <f ca="1">IFERROR((IF(INDEX(Dieta[],FimDaDieta-LinhaInicialDaDieta-J6,1)&lt;&gt;"",INDEX(Dieta[],FimDaDieta-LinhaInicialDaDieta-J6,4),NA())),NA())</f>
        <v>500</v>
      </c>
      <c r="J6" s="7">
        <v>11</v>
      </c>
    </row>
    <row r="7" spans="2:10" x14ac:dyDescent="0.2">
      <c r="B7" s="3"/>
      <c r="C7" s="3"/>
      <c r="D7" s="6">
        <f ca="1">IFERROR(IF(INDEX(Dieta[],FimDaDieta-LinhaInicialDaDieta-J7,1)&lt;&gt;"",INDEX(Dieta[],FimDaDieta-LinhaInicialDaDieta-J7,1),""),"")</f>
        <v>42865</v>
      </c>
      <c r="E7" s="7" t="str">
        <f t="shared" ca="1" si="0"/>
        <v>QUA</v>
      </c>
      <c r="F7" s="7">
        <f ca="1">IFERROR((IF(INDEX(Dieta[],FimDaDieta-LinhaInicialDaDieta-J7,1)&lt;&gt;"",INDEX(Dieta[],FimDaDieta-LinhaInicialDaDieta-J7,7),NA())),NA())</f>
        <v>0</v>
      </c>
      <c r="G7" s="7">
        <f ca="1">IFERROR((IF(INDEX(Dieta[],FimDaDieta-LinhaInicialDaDieta-J7,1)&lt;&gt;"",INDEX(Dieta[],FimDaDieta-LinhaInicialDaDieta-J7,6),NA())),NA())</f>
        <v>0</v>
      </c>
      <c r="H7" s="7">
        <f ca="1">IFERROR((IF(INDEX(Dieta[],FimDaDieta-LinhaInicialDaDieta-J7,1)&lt;&gt;"",INDEX(Dieta[],FimDaDieta-LinhaInicialDaDieta-J7,5),NA())),NA())</f>
        <v>0</v>
      </c>
      <c r="I7" s="7">
        <f ca="1">IFERROR((IF(INDEX(Dieta[],FimDaDieta-LinhaInicialDaDieta-J7,1)&lt;&gt;"",INDEX(Dieta[],FimDaDieta-LinhaInicialDaDieta-J7,4),NA())),NA())</f>
        <v>1</v>
      </c>
      <c r="J7" s="7">
        <v>10</v>
      </c>
    </row>
    <row r="8" spans="2:10" x14ac:dyDescent="0.2">
      <c r="B8" s="3"/>
      <c r="C8" s="3"/>
      <c r="D8" s="6">
        <f ca="1">IFERROR(IF(INDEX(Dieta[],FimDaDieta-LinhaInicialDaDieta-J8,1)&lt;&gt;"",INDEX(Dieta[],FimDaDieta-LinhaInicialDaDieta-J8,1),""),"")</f>
        <v>42865</v>
      </c>
      <c r="E8" s="7" t="str">
        <f t="shared" ca="1" si="0"/>
        <v>QUA</v>
      </c>
      <c r="F8" s="7">
        <f ca="1">IFERROR((IF(INDEX(Dieta[],FimDaDieta-LinhaInicialDaDieta-J8,1)&lt;&gt;"",INDEX(Dieta[],FimDaDieta-LinhaInicialDaDieta-J8,7),NA())),NA())</f>
        <v>10</v>
      </c>
      <c r="G8" s="7">
        <f ca="1">IFERROR((IF(INDEX(Dieta[],FimDaDieta-LinhaInicialDaDieta-J8,1)&lt;&gt;"",INDEX(Dieta[],FimDaDieta-LinhaInicialDaDieta-J8,6),NA())),NA())</f>
        <v>2</v>
      </c>
      <c r="H8" s="7">
        <f ca="1">IFERROR((IF(INDEX(Dieta[],FimDaDieta-LinhaInicialDaDieta-J8,1)&lt;&gt;"",INDEX(Dieta[],FimDaDieta-LinhaInicialDaDieta-J8,5),NA())),NA())</f>
        <v>10</v>
      </c>
      <c r="I8" s="7">
        <f ca="1">IFERROR((IF(INDEX(Dieta[],FimDaDieta-LinhaInicialDaDieta-J8,1)&lt;&gt;"",INDEX(Dieta[],FimDaDieta-LinhaInicialDaDieta-J8,4),NA())),NA())</f>
        <v>10</v>
      </c>
      <c r="J8" s="7">
        <v>9</v>
      </c>
    </row>
    <row r="9" spans="2:10" x14ac:dyDescent="0.2">
      <c r="B9" s="3"/>
      <c r="C9" s="3"/>
      <c r="D9" s="6">
        <f ca="1">IFERROR(IF(INDEX(Dieta[],FimDaDieta-LinhaInicialDaDieta-J9,1)&lt;&gt;"",INDEX(Dieta[],FimDaDieta-LinhaInicialDaDieta-J9,1),""),"")</f>
        <v>42865</v>
      </c>
      <c r="E9" s="7" t="str">
        <f t="shared" ca="1" si="0"/>
        <v>QUA</v>
      </c>
      <c r="F9" s="7">
        <f ca="1">IFERROR((IF(INDEX(Dieta[],FimDaDieta-LinhaInicialDaDieta-J9,1)&lt;&gt;"",INDEX(Dieta[],FimDaDieta-LinhaInicialDaDieta-J9,7),NA())),NA())</f>
        <v>8</v>
      </c>
      <c r="G9" s="7">
        <f ca="1">IFERROR((IF(INDEX(Dieta[],FimDaDieta-LinhaInicialDaDieta-J9,1)&lt;&gt;"",INDEX(Dieta[],FimDaDieta-LinhaInicialDaDieta-J9,6),NA())),NA())</f>
        <v>3</v>
      </c>
      <c r="H9" s="7">
        <f ca="1">IFERROR((IF(INDEX(Dieta[],FimDaDieta-LinhaInicialDaDieta-J9,1)&lt;&gt;"",INDEX(Dieta[],FimDaDieta-LinhaInicialDaDieta-J9,5),NA())),NA())</f>
        <v>26</v>
      </c>
      <c r="I9" s="7">
        <f ca="1">IFERROR((IF(INDEX(Dieta[],FimDaDieta-LinhaInicialDaDieta-J9,1)&lt;&gt;"",INDEX(Dieta[],FimDaDieta-LinhaInicialDaDieta-J9,4),NA())),NA())</f>
        <v>189</v>
      </c>
      <c r="J9" s="7">
        <v>8</v>
      </c>
    </row>
    <row r="10" spans="2:10" x14ac:dyDescent="0.2">
      <c r="B10" s="3"/>
      <c r="C10" s="3"/>
      <c r="D10" s="6">
        <f ca="1">IFERROR(IF(INDEX(Dieta[],FimDaDieta-LinhaInicialDaDieta-J10,1)&lt;&gt;"",INDEX(Dieta[],FimDaDieta-LinhaInicialDaDieta-J10,1),""),"")</f>
        <v>42865</v>
      </c>
      <c r="E10" s="7" t="str">
        <f t="shared" ca="1" si="0"/>
        <v>QUA</v>
      </c>
      <c r="F10" s="7">
        <f ca="1">IFERROR((IF(INDEX(Dieta[],FimDaDieta-LinhaInicialDaDieta-J10,1)&lt;&gt;"",INDEX(Dieta[],FimDaDieta-LinhaInicialDaDieta-J10,7),NA())),NA())</f>
        <v>21</v>
      </c>
      <c r="G10" s="7">
        <f ca="1">IFERROR((IF(INDEX(Dieta[],FimDaDieta-LinhaInicialDaDieta-J10,1)&lt;&gt;"",INDEX(Dieta[],FimDaDieta-LinhaInicialDaDieta-J10,6),NA())),NA())</f>
        <v>13.5</v>
      </c>
      <c r="H10" s="7">
        <f ca="1">IFERROR((IF(INDEX(Dieta[],FimDaDieta-LinhaInicialDaDieta-J10,1)&lt;&gt;"",INDEX(Dieta[],FimDaDieta-LinhaInicialDaDieta-J10,5),NA())),NA())</f>
        <v>62</v>
      </c>
      <c r="I10" s="7">
        <f ca="1">IFERROR((IF(INDEX(Dieta[],FimDaDieta-LinhaInicialDaDieta-J10,1)&lt;&gt;"",INDEX(Dieta[],FimDaDieta-LinhaInicialDaDieta-J10,4),NA())),NA())</f>
        <v>477</v>
      </c>
      <c r="J10" s="7">
        <v>7</v>
      </c>
    </row>
    <row r="11" spans="2:10" x14ac:dyDescent="0.2">
      <c r="B11" s="3"/>
      <c r="C11" s="3"/>
      <c r="D11" s="6">
        <f ca="1">IFERROR(IF(INDEX(Dieta[],FimDaDieta-LinhaInicialDaDieta-J11,1)&lt;&gt;"",INDEX(Dieta[],FimDaDieta-LinhaInicialDaDieta-J11,1),""),"")</f>
        <v>42866</v>
      </c>
      <c r="E11" s="7" t="str">
        <f t="shared" ca="1" si="0"/>
        <v>QUI</v>
      </c>
      <c r="F11" s="7">
        <f ca="1">IFERROR((IF(INDEX(Dieta[],FimDaDieta-LinhaInicialDaDieta-J11,1)&lt;&gt;"",INDEX(Dieta[],FimDaDieta-LinhaInicialDaDieta-J11,7),NA())),NA())</f>
        <v>0</v>
      </c>
      <c r="G11" s="7">
        <f ca="1">IFERROR((IF(INDEX(Dieta[],FimDaDieta-LinhaInicialDaDieta-J11,1)&lt;&gt;"",INDEX(Dieta[],FimDaDieta-LinhaInicialDaDieta-J11,6),NA())),NA())</f>
        <v>0</v>
      </c>
      <c r="H11" s="7">
        <f ca="1">IFERROR((IF(INDEX(Dieta[],FimDaDieta-LinhaInicialDaDieta-J11,1)&lt;&gt;"",INDEX(Dieta[],FimDaDieta-LinhaInicialDaDieta-J11,5),NA())),NA())</f>
        <v>0</v>
      </c>
      <c r="I11" s="7">
        <f ca="1">IFERROR((IF(INDEX(Dieta[],FimDaDieta-LinhaInicialDaDieta-J11,1)&lt;&gt;"",INDEX(Dieta[],FimDaDieta-LinhaInicialDaDieta-J11,4),NA())),NA())</f>
        <v>1</v>
      </c>
      <c r="J11" s="7">
        <v>6</v>
      </c>
    </row>
    <row r="12" spans="2:10" x14ac:dyDescent="0.2">
      <c r="B12" s="3"/>
      <c r="C12" s="3"/>
      <c r="D12" s="6">
        <f ca="1">IFERROR(IF(INDEX(Dieta[],FimDaDieta-LinhaInicialDaDieta-J12,1)&lt;&gt;"",INDEX(Dieta[],FimDaDieta-LinhaInicialDaDieta-J12,1),""),"")</f>
        <v>42866</v>
      </c>
      <c r="E12" s="7" t="str">
        <f t="shared" ca="1" si="0"/>
        <v>QUI</v>
      </c>
      <c r="F12" s="7">
        <f ca="1">IFERROR((IF(INDEX(Dieta[],FimDaDieta-LinhaInicialDaDieta-J12,1)&lt;&gt;"",INDEX(Dieta[],FimDaDieta-LinhaInicialDaDieta-J12,7),NA())),NA())</f>
        <v>1.5</v>
      </c>
      <c r="G12" s="7">
        <f ca="1">IFERROR((IF(INDEX(Dieta[],FimDaDieta-LinhaInicialDaDieta-J12,1)&lt;&gt;"",INDEX(Dieta[],FimDaDieta-LinhaInicialDaDieta-J12,6),NA())),NA())</f>
        <v>10</v>
      </c>
      <c r="H12" s="7">
        <f ca="1">IFERROR((IF(INDEX(Dieta[],FimDaDieta-LinhaInicialDaDieta-J12,1)&lt;&gt;"",INDEX(Dieta[],FimDaDieta-LinhaInicialDaDieta-J12,5),NA())),NA())</f>
        <v>48</v>
      </c>
      <c r="I12" s="7">
        <f ca="1">IFERROR((IF(INDEX(Dieta[],FimDaDieta-LinhaInicialDaDieta-J12,1)&lt;&gt;"",INDEX(Dieta[],FimDaDieta-LinhaInicialDaDieta-J12,4),NA())),NA())</f>
        <v>245</v>
      </c>
      <c r="J12" s="7">
        <v>5</v>
      </c>
    </row>
    <row r="13" spans="2:10" x14ac:dyDescent="0.2">
      <c r="B13" s="3"/>
      <c r="C13" s="3"/>
      <c r="D13" s="6">
        <f ca="1">IFERROR(IF(INDEX(Dieta[],FimDaDieta-LinhaInicialDaDieta-J13,1)&lt;&gt;"",INDEX(Dieta[],FimDaDieta-LinhaInicialDaDieta-J13,1),""),"")</f>
        <v>42866</v>
      </c>
      <c r="E13" s="7" t="str">
        <f t="shared" ca="1" si="0"/>
        <v>QUI</v>
      </c>
      <c r="F13" s="7">
        <f ca="1">IFERROR((IF(INDEX(Dieta[],FimDaDieta-LinhaInicialDaDieta-J13,1)&lt;&gt;"",INDEX(Dieta[],FimDaDieta-LinhaInicialDaDieta-J13,7),NA())),NA())</f>
        <v>5</v>
      </c>
      <c r="G13" s="7">
        <f ca="1">IFERROR((IF(INDEX(Dieta[],FimDaDieta-LinhaInicialDaDieta-J13,1)&lt;&gt;"",INDEX(Dieta[],FimDaDieta-LinhaInicialDaDieta-J13,6),NA())),NA())</f>
        <v>43</v>
      </c>
      <c r="H13" s="7">
        <f ca="1">IFERROR((IF(INDEX(Dieta[],FimDaDieta-LinhaInicialDaDieta-J13,1)&lt;&gt;"",INDEX(Dieta[],FimDaDieta-LinhaInicialDaDieta-J13,5),NA())),NA())</f>
        <v>11</v>
      </c>
      <c r="I13" s="7">
        <f ca="1">IFERROR((IF(INDEX(Dieta[],FimDaDieta-LinhaInicialDaDieta-J13,1)&lt;&gt;"",INDEX(Dieta[],FimDaDieta-LinhaInicialDaDieta-J13,4),NA())),NA())</f>
        <v>247</v>
      </c>
      <c r="J13" s="7">
        <v>4</v>
      </c>
    </row>
    <row r="14" spans="2:10" x14ac:dyDescent="0.2">
      <c r="B14" s="3"/>
      <c r="C14" s="3"/>
      <c r="D14" s="6">
        <f ca="1">IFERROR(IF(INDEX(Dieta[],FimDaDieta-LinhaInicialDaDieta-J14,1)&lt;&gt;"",INDEX(Dieta[],FimDaDieta-LinhaInicialDaDieta-J14,1),""),"")</f>
        <v>42866</v>
      </c>
      <c r="E14" s="7" t="str">
        <f t="shared" ca="1" si="0"/>
        <v>QUI</v>
      </c>
      <c r="F14" s="7">
        <f ca="1">IFERROR((IF(INDEX(Dieta[],FimDaDieta-LinhaInicialDaDieta-J14,1)&lt;&gt;"",INDEX(Dieta[],FimDaDieta-LinhaInicialDaDieta-J14,7),NA())),NA())</f>
        <v>22</v>
      </c>
      <c r="G14" s="7">
        <f ca="1">IFERROR((IF(INDEX(Dieta[],FimDaDieta-LinhaInicialDaDieta-J14,1)&lt;&gt;"",INDEX(Dieta[],FimDaDieta-LinhaInicialDaDieta-J14,6),NA())),NA())</f>
        <v>32</v>
      </c>
      <c r="H14" s="7">
        <f ca="1">IFERROR((IF(INDEX(Dieta[],FimDaDieta-LinhaInicialDaDieta-J14,1)&lt;&gt;"",INDEX(Dieta[],FimDaDieta-LinhaInicialDaDieta-J14,5),NA())),NA())</f>
        <v>64</v>
      </c>
      <c r="I14" s="7">
        <f ca="1">IFERROR((IF(INDEX(Dieta[],FimDaDieta-LinhaInicialDaDieta-J14,1)&lt;&gt;"",INDEX(Dieta[],FimDaDieta-LinhaInicialDaDieta-J14,4),NA())),NA())</f>
        <v>456</v>
      </c>
      <c r="J14" s="7">
        <v>3</v>
      </c>
    </row>
    <row r="15" spans="2:10" x14ac:dyDescent="0.2">
      <c r="B15" s="3"/>
      <c r="C15" s="3"/>
      <c r="D15" s="6">
        <f ca="1">IFERROR(IF(INDEX(Dieta[],FimDaDieta-LinhaInicialDaDieta-J15,1)&lt;&gt;"",INDEX(Dieta[],FimDaDieta-LinhaInicialDaDieta-J15,1),""),"")</f>
        <v>42867</v>
      </c>
      <c r="E15" s="7" t="str">
        <f t="shared" ca="1" si="0"/>
        <v>SEX</v>
      </c>
      <c r="F15" s="7">
        <f ca="1">IFERROR((IF(INDEX(Dieta[],FimDaDieta-LinhaInicialDaDieta-J15,1)&lt;&gt;"",INDEX(Dieta[],FimDaDieta-LinhaInicialDaDieta-J15,7),NA())),NA())</f>
        <v>10</v>
      </c>
      <c r="G15" s="7">
        <f ca="1">IFERROR((IF(INDEX(Dieta[],FimDaDieta-LinhaInicialDaDieta-J15,1)&lt;&gt;"",INDEX(Dieta[],FimDaDieta-LinhaInicialDaDieta-J15,6),NA())),NA())</f>
        <v>2</v>
      </c>
      <c r="H15" s="7">
        <f ca="1">IFERROR((IF(INDEX(Dieta[],FimDaDieta-LinhaInicialDaDieta-J15,1)&lt;&gt;"",INDEX(Dieta[],FimDaDieta-LinhaInicialDaDieta-J15,5),NA())),NA())</f>
        <v>10</v>
      </c>
      <c r="I15" s="7">
        <f ca="1">IFERROR((IF(INDEX(Dieta[],FimDaDieta-LinhaInicialDaDieta-J15,1)&lt;&gt;"",INDEX(Dieta[],FimDaDieta-LinhaInicialDaDieta-J15,4),NA())),NA())</f>
        <v>10</v>
      </c>
      <c r="J15" s="7">
        <v>2</v>
      </c>
    </row>
    <row r="16" spans="2:10" x14ac:dyDescent="0.2">
      <c r="B16" s="3"/>
      <c r="C16" s="3"/>
      <c r="D16" s="6">
        <f ca="1">IFERROR(IF(INDEX(Dieta[],FimDaDieta-LinhaInicialDaDieta-J16,1)&lt;&gt;"",INDEX(Dieta[],FimDaDieta-LinhaInicialDaDieta-J16,1),""),"")</f>
        <v>42867</v>
      </c>
      <c r="E16" s="7" t="str">
        <f t="shared" ca="1" si="0"/>
        <v>SEX</v>
      </c>
      <c r="F16" s="7">
        <f ca="1">IFERROR((IF(INDEX(Dieta[],FimDaDieta-LinhaInicialDaDieta-J16,1)&lt;&gt;"",INDEX(Dieta[],FimDaDieta-LinhaInicialDaDieta-J16,7),NA())),NA())</f>
        <v>5.51</v>
      </c>
      <c r="G16" s="7">
        <f ca="1">IFERROR((IF(INDEX(Dieta[],FimDaDieta-LinhaInicialDaDieta-J16,1)&lt;&gt;"",INDEX(Dieta[],FimDaDieta-LinhaInicialDaDieta-J16,6),NA())),NA())</f>
        <v>8.81</v>
      </c>
      <c r="H16" s="7">
        <f ca="1">IFERROR((IF(INDEX(Dieta[],FimDaDieta-LinhaInicialDaDieta-J16,1)&lt;&gt;"",INDEX(Dieta[],FimDaDieta-LinhaInicialDaDieta-J16,5),NA())),NA())</f>
        <v>12.36</v>
      </c>
      <c r="I16" s="7">
        <f ca="1">IFERROR((IF(INDEX(Dieta[],FimDaDieta-LinhaInicialDaDieta-J16,1)&lt;&gt;"",INDEX(Dieta[],FimDaDieta-LinhaInicialDaDieta-J16,4),NA())),NA())</f>
        <v>135</v>
      </c>
      <c r="J16" s="7">
        <v>1</v>
      </c>
    </row>
    <row r="17" spans="2:12" x14ac:dyDescent="0.2">
      <c r="B17" s="3"/>
      <c r="C17" s="3"/>
      <c r="D17" s="6">
        <f ca="1">IFERROR(IF(INDEX(Dieta[],FimDaDieta-LinhaInicialDaDieta-J17,1)&lt;&gt;"",INDEX(Dieta[],FimDaDieta-LinhaInicialDaDieta-J17,1),""),"")</f>
        <v>42867</v>
      </c>
      <c r="E17" s="7" t="str">
        <f t="shared" ca="1" si="0"/>
        <v>SEX</v>
      </c>
      <c r="F17" s="7">
        <f ca="1">IFERROR((IF(INDEX(Dieta[],FimDaDieta-LinhaInicialDaDieta-J17,1)&lt;&gt;"",INDEX(Dieta[],FimDaDieta-LinhaInicialDaDieta-J17,7),NA())),NA())</f>
        <v>15</v>
      </c>
      <c r="G17" s="7">
        <f ca="1">IFERROR((IF(INDEX(Dieta[],FimDaDieta-LinhaInicialDaDieta-J17,1)&lt;&gt;"",INDEX(Dieta[],FimDaDieta-LinhaInicialDaDieta-J17,6),NA())),NA())</f>
        <v>5.43</v>
      </c>
      <c r="H17" s="7">
        <f ca="1">IFERROR((IF(INDEX(Dieta[],FimDaDieta-LinhaInicialDaDieta-J17,1)&lt;&gt;"",INDEX(Dieta[],FimDaDieta-LinhaInicialDaDieta-J17,5),NA())),NA())</f>
        <v>7</v>
      </c>
      <c r="I17" s="7">
        <f ca="1">IFERROR((IF(INDEX(Dieta[],FimDaDieta-LinhaInicialDaDieta-J17,1)&lt;&gt;"",INDEX(Dieta[],FimDaDieta-LinhaInicialDaDieta-J17,4),NA())),NA())</f>
        <v>184</v>
      </c>
      <c r="J17" s="7">
        <v>0</v>
      </c>
    </row>
    <row r="18" spans="2:12" x14ac:dyDescent="0.2">
      <c r="B18" s="3"/>
      <c r="C18" s="3"/>
      <c r="D18" s="6">
        <f ca="1">IFERROR(IF(INDEX(Dieta[],FimDaDieta-LinhaInicialDaDieta-J18,1)&lt;&gt;"",INDEX(Dieta[],FimDaDieta-LinhaInicialDaDieta-J18,1),""),"")</f>
        <v>42869</v>
      </c>
      <c r="E18" s="7" t="str">
        <f t="shared" ca="1" si="0"/>
        <v>DOM</v>
      </c>
      <c r="F18" s="7">
        <f ca="1">IFERROR((IF(INDEX(Dieta[],FimDaDieta-LinhaInicialDaDieta-J18,1)&lt;&gt;"",INDEX(Dieta[],FimDaDieta-LinhaInicialDaDieta-J18,7),NA())),NA())</f>
        <v>21</v>
      </c>
      <c r="G18" s="7">
        <f ca="1">IFERROR((IF(INDEX(Dieta[],FimDaDieta-LinhaInicialDaDieta-J18,1)&lt;&gt;"",INDEX(Dieta[],FimDaDieta-LinhaInicialDaDieta-J18,6),NA())),NA())</f>
        <v>13.5</v>
      </c>
      <c r="H18" s="7">
        <f ca="1">IFERROR((IF(INDEX(Dieta[],FimDaDieta-LinhaInicialDaDieta-J18,1)&lt;&gt;"",INDEX(Dieta[],FimDaDieta-LinhaInicialDaDieta-J18,5),NA())),NA())</f>
        <v>62</v>
      </c>
      <c r="I18" s="7">
        <f ca="1">IFERROR((IF(INDEX(Dieta[],FimDaDieta-LinhaInicialDaDieta-J18,1)&lt;&gt;"",INDEX(Dieta[],FimDaDieta-LinhaInicialDaDieta-J18,4),NA())),NA())</f>
        <v>477</v>
      </c>
      <c r="J18" s="7">
        <v>-1</v>
      </c>
    </row>
    <row r="20" spans="2:12" ht="27" x14ac:dyDescent="0.5">
      <c r="B20" s="43" t="s">
        <v>43</v>
      </c>
      <c r="C20" s="43"/>
      <c r="D20" s="43"/>
      <c r="E20" s="43"/>
      <c r="F20" s="43"/>
      <c r="G20" s="43"/>
      <c r="H20" s="43"/>
      <c r="I20" s="43"/>
      <c r="J20" s="43"/>
    </row>
    <row r="22" spans="2:12" ht="15" x14ac:dyDescent="0.2">
      <c r="B22" s="9" t="s">
        <v>41</v>
      </c>
      <c r="C22" s="9">
        <f>ROW(Exercício[[#Headers],[DATA]])+1</f>
        <v>4</v>
      </c>
      <c r="D22" s="5" t="s">
        <v>12</v>
      </c>
      <c r="E22" s="5" t="s">
        <v>45</v>
      </c>
      <c r="F22" s="5" t="s">
        <v>34</v>
      </c>
      <c r="G22" s="5" t="s">
        <v>35</v>
      </c>
      <c r="H22" s="5" t="s">
        <v>46</v>
      </c>
      <c r="L22" s="14"/>
    </row>
    <row r="23" spans="2:12" x14ac:dyDescent="0.2">
      <c r="B23" s="9" t="s">
        <v>44</v>
      </c>
      <c r="C23" s="10">
        <f ca="1">MATCH(9.99E+307,Exercício[DATA])+LinhaInicialDoExercício-1</f>
        <v>20</v>
      </c>
      <c r="D23" s="8">
        <f ca="1">IFERROR(IF(INDEX(Exercício[],FimDoExercício-LinhaInicialDoExercício-H23,1)&lt;&gt;"",INDEX(Exercício[],FimDoExercício-LinhaInicialDoExercício-H23,1)),"")</f>
        <v>42884</v>
      </c>
      <c r="E23" s="7" t="str">
        <f t="shared" ref="E23:E36" ca="1" si="1">UPPER(TEXT(D23,"DDD"))</f>
        <v>SEG</v>
      </c>
      <c r="F23" s="23">
        <f ca="1">IFERROR((IF(INDEX(Exercício[],FimDoExercício-LinhaInicialDoExercício-H23,1)&lt;&gt;"",INDEX(Exercício[],FimDoExercício-LinhaInicialDoExercício-H23,2),0)),0)</f>
        <v>20</v>
      </c>
      <c r="G23" s="23">
        <f ca="1">IFERROR((IF(INDEX(Exercício[],FimDoExercício-LinhaInicialDoExercício-H23,2)&lt;&gt;"",INDEX(Exercício[],FimDoExercício-LinhaInicialDoExercício-H23,3),0)),0)</f>
        <v>195</v>
      </c>
      <c r="H23" s="7">
        <v>-1</v>
      </c>
      <c r="L23" s="14"/>
    </row>
    <row r="24" spans="2:12" x14ac:dyDescent="0.2">
      <c r="B24" s="3"/>
      <c r="C24" s="3"/>
      <c r="D24" s="8">
        <f ca="1">IFERROR(IF(INDEX(Exercício[],FimDoExercício-LinhaInicialDoExercício-H24,1)&lt;&gt;"",INDEX(Exercício[],FimDoExercício-LinhaInicialDoExercício-H24,1)),"")</f>
        <v>42883</v>
      </c>
      <c r="E24" s="7" t="str">
        <f t="shared" ca="1" si="1"/>
        <v>DOM</v>
      </c>
      <c r="F24" s="23">
        <f ca="1">IFERROR((IF(INDEX(Exercício[],FimDoExercício-LinhaInicialDoExercício-H24,1)&lt;&gt;"",INDEX(Exercício[],FimDoExercício-LinhaInicialDoExercício-H24,2),0)),0)</f>
        <v>25</v>
      </c>
      <c r="G24" s="23">
        <f ca="1">IFERROR((IF(INDEX(Exercício[],FimDoExercício-LinhaInicialDoExercício-H24,2)&lt;&gt;"",INDEX(Exercício[],FimDoExercício-LinhaInicialDoExercício-H24,3),0)),0)</f>
        <v>265</v>
      </c>
      <c r="H24" s="7">
        <v>0</v>
      </c>
    </row>
    <row r="25" spans="2:12" x14ac:dyDescent="0.2">
      <c r="B25" s="3"/>
      <c r="C25" s="3"/>
      <c r="D25" s="8">
        <f ca="1">IFERROR(IF(INDEX(Exercício[],FimDoExercício-LinhaInicialDoExercício-H25,1)&lt;&gt;"",INDEX(Exercício[],FimDoExercício-LinhaInicialDoExercício-H25,1)),"")</f>
        <v>42882</v>
      </c>
      <c r="E25" s="7" t="str">
        <f t="shared" ca="1" si="1"/>
        <v>SÁB</v>
      </c>
      <c r="F25" s="23">
        <f ca="1">IFERROR((IF(INDEX(Exercício[],FimDoExercício-LinhaInicialDoExercício-H25,1)&lt;&gt;"",INDEX(Exercício[],FimDoExercício-LinhaInicialDoExercício-H25,2),0)),0)</f>
        <v>40</v>
      </c>
      <c r="G25" s="23">
        <f ca="1">IFERROR((IF(INDEX(Exercício[],FimDoExercício-LinhaInicialDoExercício-H25,2)&lt;&gt;"",INDEX(Exercício[],FimDoExercício-LinhaInicialDoExercício-H25,3),0)),0)</f>
        <v>290</v>
      </c>
      <c r="H25" s="7">
        <v>1</v>
      </c>
    </row>
    <row r="26" spans="2:12" x14ac:dyDescent="0.2">
      <c r="B26" s="3"/>
      <c r="C26" s="3"/>
      <c r="D26" s="8">
        <f ca="1">IFERROR(IF(INDEX(Exercício[],FimDoExercício-LinhaInicialDoExercício-H26,1)&lt;&gt;"",INDEX(Exercício[],FimDoExercício-LinhaInicialDoExercício-H26,1)),"")</f>
        <v>42881</v>
      </c>
      <c r="E26" s="7" t="str">
        <f t="shared" ca="1" si="1"/>
        <v>SEX</v>
      </c>
      <c r="F26" s="23">
        <f ca="1">IFERROR((IF(INDEX(Exercício[],FimDoExercício-LinhaInicialDoExercício-H26,1)&lt;&gt;"",INDEX(Exercício[],FimDoExercício-LinhaInicialDoExercício-H26,2),0)),0)</f>
        <v>35</v>
      </c>
      <c r="G26" s="23">
        <f ca="1">IFERROR((IF(INDEX(Exercício[],FimDoExercício-LinhaInicialDoExercício-H26,2)&lt;&gt;"",INDEX(Exercício[],FimDoExercício-LinhaInicialDoExercício-H26,3),0)),0)</f>
        <v>320</v>
      </c>
      <c r="H26" s="7">
        <v>2</v>
      </c>
    </row>
    <row r="27" spans="2:12" x14ac:dyDescent="0.2">
      <c r="B27" s="3"/>
      <c r="C27" s="3"/>
      <c r="D27" s="8">
        <f ca="1">IFERROR(IF(INDEX(Exercício[],FimDoExercício-LinhaInicialDoExercício-H27,1)&lt;&gt;"",INDEX(Exercício[],FimDoExercício-LinhaInicialDoExercício-H27,1)),"")</f>
        <v>42880</v>
      </c>
      <c r="E27" s="7" t="str">
        <f t="shared" ca="1" si="1"/>
        <v>QUI</v>
      </c>
      <c r="F27" s="23">
        <f ca="1">IFERROR((IF(INDEX(Exercício[],FimDoExercício-LinhaInicialDoExercício-H27,1)&lt;&gt;"",INDEX(Exercício[],FimDoExercício-LinhaInicialDoExercício-H27,2),0)),0)</f>
        <v>45</v>
      </c>
      <c r="G27" s="23">
        <f ca="1">IFERROR((IF(INDEX(Exercício[],FimDoExercício-LinhaInicialDoExercício-H27,2)&lt;&gt;"",INDEX(Exercício[],FimDoExercício-LinhaInicialDoExercício-H27,3),0)),0)</f>
        <v>350</v>
      </c>
      <c r="H27" s="7">
        <v>3</v>
      </c>
    </row>
    <row r="28" spans="2:12" x14ac:dyDescent="0.2">
      <c r="B28" s="3"/>
      <c r="C28" s="3"/>
      <c r="D28" s="8">
        <f ca="1">IFERROR(IF(INDEX(Exercício[],FimDoExercício-LinhaInicialDoExercício-H28,1)&lt;&gt;"",INDEX(Exercício[],FimDoExercício-LinhaInicialDoExercício-H28,1)),"")</f>
        <v>42879</v>
      </c>
      <c r="E28" s="7" t="str">
        <f t="shared" ca="1" si="1"/>
        <v>QUA</v>
      </c>
      <c r="F28" s="23">
        <f ca="1">IFERROR((IF(INDEX(Exercício[],FimDoExercício-LinhaInicialDoExercício-H28,1)&lt;&gt;"",INDEX(Exercício[],FimDoExercício-LinhaInicialDoExercício-H28,2),0)),0)</f>
        <v>20</v>
      </c>
      <c r="G28" s="23">
        <f ca="1">IFERROR((IF(INDEX(Exercício[],FimDoExercício-LinhaInicialDoExercício-H28,2)&lt;&gt;"",INDEX(Exercício[],FimDoExercício-LinhaInicialDoExercício-H28,3),0)),0)</f>
        <v>295</v>
      </c>
      <c r="H28" s="7">
        <v>4</v>
      </c>
    </row>
    <row r="29" spans="2:12" x14ac:dyDescent="0.2">
      <c r="B29" s="3"/>
      <c r="C29" s="3"/>
      <c r="D29" s="8">
        <f ca="1">IFERROR(IF(INDEX(Exercício[],FimDoExercício-LinhaInicialDoExercício-H29,1)&lt;&gt;"",INDEX(Exercício[],FimDoExercício-LinhaInicialDoExercício-H29,1)),"")</f>
        <v>42878</v>
      </c>
      <c r="E29" s="7" t="str">
        <f t="shared" ca="1" si="1"/>
        <v>TER</v>
      </c>
      <c r="F29" s="23">
        <f ca="1">IFERROR((IF(INDEX(Exercício[],FimDoExercício-LinhaInicialDoExercício-H29,1)&lt;&gt;"",INDEX(Exercício[],FimDoExercício-LinhaInicialDoExercício-H29,2),0)),0)</f>
        <v>40</v>
      </c>
      <c r="G29" s="23">
        <f ca="1">IFERROR((IF(INDEX(Exercício[],FimDoExercício-LinhaInicialDoExercício-H29,2)&lt;&gt;"",INDEX(Exercício[],FimDoExercício-LinhaInicialDoExercício-H29,3),0)),0)</f>
        <v>270</v>
      </c>
      <c r="H29" s="7">
        <v>5</v>
      </c>
    </row>
    <row r="30" spans="2:12" x14ac:dyDescent="0.2">
      <c r="B30" s="3"/>
      <c r="C30" s="3"/>
      <c r="D30" s="8">
        <f ca="1">IFERROR(IF(INDEX(Exercício[],FimDoExercício-LinhaInicialDoExercício-H30,1)&lt;&gt;"",INDEX(Exercício[],FimDoExercício-LinhaInicialDoExercício-H30,1)),"")</f>
        <v>42877</v>
      </c>
      <c r="E30" s="7" t="str">
        <f t="shared" ca="1" si="1"/>
        <v>SEG</v>
      </c>
      <c r="F30" s="23">
        <f ca="1">IFERROR((IF(INDEX(Exercício[],FimDoExercício-LinhaInicialDoExercício-H30,1)&lt;&gt;"",INDEX(Exercício[],FimDoExercício-LinhaInicialDoExercício-H30,2),0)),0)</f>
        <v>45</v>
      </c>
      <c r="G30" s="23">
        <f ca="1">IFERROR((IF(INDEX(Exercício[],FimDoExercício-LinhaInicialDoExercício-H30,2)&lt;&gt;"",INDEX(Exercício[],FimDoExercício-LinhaInicialDoExercício-H30,3),0)),0)</f>
        <v>325</v>
      </c>
      <c r="H30" s="7">
        <v>6</v>
      </c>
    </row>
    <row r="31" spans="2:12" x14ac:dyDescent="0.2">
      <c r="B31" s="3"/>
      <c r="C31" s="3"/>
      <c r="D31" s="8">
        <f ca="1">IFERROR(IF(INDEX(Exercício[],FimDoExercício-LinhaInicialDoExercício-H31,1)&lt;&gt;"",INDEX(Exercício[],FimDoExercício-LinhaInicialDoExercício-H31,1)),"")</f>
        <v>42876</v>
      </c>
      <c r="E31" s="7" t="str">
        <f t="shared" ca="1" si="1"/>
        <v>DOM</v>
      </c>
      <c r="F31" s="23">
        <f ca="1">IFERROR((IF(INDEX(Exercício[],FimDoExercício-LinhaInicialDoExercício-H31,1)&lt;&gt;"",INDEX(Exercício[],FimDoExercício-LinhaInicialDoExercício-H31,2),0)),0)</f>
        <v>40</v>
      </c>
      <c r="G31" s="23">
        <f ca="1">IFERROR((IF(INDEX(Exercício[],FimDoExercício-LinhaInicialDoExercício-H31,2)&lt;&gt;"",INDEX(Exercício[],FimDoExercício-LinhaInicialDoExercício-H31,3),0)),0)</f>
        <v>175</v>
      </c>
      <c r="H31" s="7">
        <v>7</v>
      </c>
    </row>
    <row r="32" spans="2:12" x14ac:dyDescent="0.2">
      <c r="B32" s="3"/>
      <c r="C32" s="3"/>
      <c r="D32" s="8">
        <f ca="1">IFERROR(IF(INDEX(Exercício[],FimDoExercício-LinhaInicialDoExercício-H32,1)&lt;&gt;"",INDEX(Exercício[],FimDoExercício-LinhaInicialDoExercício-H32,1)),"")</f>
        <v>42875</v>
      </c>
      <c r="E32" s="7" t="str">
        <f t="shared" ca="1" si="1"/>
        <v>SÁB</v>
      </c>
      <c r="F32" s="23">
        <f ca="1">IFERROR((IF(INDEX(Exercício[],FimDoExercício-LinhaInicialDoExercício-H32,1)&lt;&gt;"",INDEX(Exercício[],FimDoExercício-LinhaInicialDoExercício-H32,2),0)),0)</f>
        <v>30</v>
      </c>
      <c r="G32" s="23">
        <f ca="1">IFERROR((IF(INDEX(Exercício[],FimDoExercício-LinhaInicialDoExercício-H32,2)&lt;&gt;"",INDEX(Exercício[],FimDoExercício-LinhaInicialDoExercício-H32,3),0)),0)</f>
        <v>335</v>
      </c>
      <c r="H32" s="7">
        <v>8</v>
      </c>
    </row>
    <row r="33" spans="2:8" x14ac:dyDescent="0.2">
      <c r="B33" s="3"/>
      <c r="C33" s="3"/>
      <c r="D33" s="8">
        <f ca="1">IFERROR(IF(INDEX(Exercício[],FimDoExercício-LinhaInicialDoExercício-H33,1)&lt;&gt;"",INDEX(Exercício[],FimDoExercício-LinhaInicialDoExercício-H33,1)),"")</f>
        <v>42874</v>
      </c>
      <c r="E33" s="7" t="str">
        <f t="shared" ca="1" si="1"/>
        <v>SEX</v>
      </c>
      <c r="F33" s="23">
        <f ca="1">IFERROR((IF(INDEX(Exercício[],FimDoExercício-LinhaInicialDoExercício-H33,1)&lt;&gt;"",INDEX(Exercício[],FimDoExercício-LinhaInicialDoExercício-H33,2),0)),0)</f>
        <v>40</v>
      </c>
      <c r="G33" s="23">
        <f ca="1">IFERROR((IF(INDEX(Exercício[],FimDoExercício-LinhaInicialDoExercício-H33,2)&lt;&gt;"",INDEX(Exercício[],FimDoExercício-LinhaInicialDoExercício-H33,3),0)),0)</f>
        <v>205</v>
      </c>
      <c r="H33" s="7">
        <v>9</v>
      </c>
    </row>
    <row r="34" spans="2:8" x14ac:dyDescent="0.2">
      <c r="B34" s="3"/>
      <c r="C34" s="3"/>
      <c r="D34" s="8">
        <f ca="1">IFERROR(IF(INDEX(Exercício[],FimDoExercício-LinhaInicialDoExercício-H34,1)&lt;&gt;"",INDEX(Exercício[],FimDoExercício-LinhaInicialDoExercício-H34,1)),"")</f>
        <v>42873</v>
      </c>
      <c r="E34" s="7" t="str">
        <f t="shared" ca="1" si="1"/>
        <v>QUI</v>
      </c>
      <c r="F34" s="23">
        <f ca="1">IFERROR((IF(INDEX(Exercício[],FimDoExercício-LinhaInicialDoExercício-H34,1)&lt;&gt;"",INDEX(Exercício[],FimDoExercício-LinhaInicialDoExercício-H34,2),0)),0)</f>
        <v>20</v>
      </c>
      <c r="G34" s="23">
        <f ca="1">IFERROR((IF(INDEX(Exercício[],FimDoExercício-LinhaInicialDoExercício-H34,2)&lt;&gt;"",INDEX(Exercício[],FimDoExercício-LinhaInicialDoExercício-H34,3),0)),0)</f>
        <v>285</v>
      </c>
      <c r="H34" s="7">
        <v>10</v>
      </c>
    </row>
    <row r="35" spans="2:8" x14ac:dyDescent="0.2">
      <c r="B35" s="3"/>
      <c r="C35" s="3"/>
      <c r="D35" s="8">
        <f ca="1">IFERROR(IF(INDEX(Exercício[],FimDoExercício-LinhaInicialDoExercício-H35,1)&lt;&gt;"",INDEX(Exercício[],FimDoExercício-LinhaInicialDoExercício-H35,1)),"")</f>
        <v>42872</v>
      </c>
      <c r="E35" s="7" t="str">
        <f t="shared" ca="1" si="1"/>
        <v>QUA</v>
      </c>
      <c r="F35" s="23">
        <f ca="1">IFERROR((IF(INDEX(Exercício[],FimDoExercício-LinhaInicialDoExercício-H35,1)&lt;&gt;"",INDEX(Exercício[],FimDoExercício-LinhaInicialDoExercício-H35,2),0)),0)</f>
        <v>25</v>
      </c>
      <c r="G35" s="23">
        <f ca="1">IFERROR((IF(INDEX(Exercício[],FimDoExercício-LinhaInicialDoExercício-H35,2)&lt;&gt;"",INDEX(Exercício[],FimDoExercício-LinhaInicialDoExercício-H35,3),0)),0)</f>
        <v>125</v>
      </c>
      <c r="H35" s="7">
        <v>11</v>
      </c>
    </row>
    <row r="36" spans="2:8" x14ac:dyDescent="0.2">
      <c r="B36" s="3"/>
      <c r="C36" s="3"/>
      <c r="D36" s="8">
        <f ca="1">IFERROR(IF(INDEX(Exercício[],FimDoExercício-LinhaInicialDoExercício-H36,1)&lt;&gt;"",INDEX(Exercício[],FimDoExercício-LinhaInicialDoExercício-H36,1)),"")</f>
        <v>42871</v>
      </c>
      <c r="E36" s="7" t="str">
        <f t="shared" ca="1" si="1"/>
        <v>TER</v>
      </c>
      <c r="F36" s="23">
        <f ca="1">IFERROR((IF(INDEX(Exercício[],FimDoExercício-LinhaInicialDoExercício-H36,1)&lt;&gt;"",INDEX(Exercício[],FimDoExercício-LinhaInicialDoExercício-H36,2),0)),0)</f>
        <v>30</v>
      </c>
      <c r="G36" s="23">
        <f ca="1">IFERROR((IF(INDEX(Exercício[],FimDoExercício-LinhaInicialDoExercício-H36,2)&lt;&gt;"",INDEX(Exercício[],FimDoExercício-LinhaInicialDoExercício-H36,3),0)),0)</f>
        <v>150</v>
      </c>
      <c r="H36" s="7">
        <v>12</v>
      </c>
    </row>
    <row r="41" spans="2:8" x14ac:dyDescent="0.2">
      <c r="D41" s="14"/>
      <c r="F41" s="4" t="s">
        <v>47</v>
      </c>
    </row>
    <row r="42" spans="2:8" x14ac:dyDescent="0.2">
      <c r="D42" s="14"/>
    </row>
    <row r="43" spans="2:8" x14ac:dyDescent="0.2">
      <c r="D43" s="14"/>
    </row>
    <row r="44" spans="2:8" x14ac:dyDescent="0.2">
      <c r="D44" s="14"/>
    </row>
    <row r="45" spans="2:8" x14ac:dyDescent="0.2">
      <c r="D45" s="14"/>
    </row>
    <row r="46" spans="2:8" x14ac:dyDescent="0.2">
      <c r="D46" s="14"/>
    </row>
    <row r="47" spans="2:8" x14ac:dyDescent="0.2">
      <c r="D47" s="14"/>
    </row>
    <row r="48" spans="2:8" x14ac:dyDescent="0.2">
      <c r="D48" s="14"/>
    </row>
    <row r="49" spans="4:4" x14ac:dyDescent="0.2">
      <c r="D49" s="14"/>
    </row>
    <row r="50" spans="4:4" x14ac:dyDescent="0.2">
      <c r="D50" s="14"/>
    </row>
    <row r="51" spans="4:4" x14ac:dyDescent="0.2">
      <c r="D51" s="14"/>
    </row>
    <row r="52" spans="4:4" x14ac:dyDescent="0.2">
      <c r="D52" s="14"/>
    </row>
    <row r="53" spans="4:4" x14ac:dyDescent="0.2">
      <c r="D53" s="14"/>
    </row>
    <row r="54" spans="4:4" x14ac:dyDescent="0.2">
      <c r="D54" s="14"/>
    </row>
  </sheetData>
  <dataConsolidate>
    <dataRefs count="1">
      <dataRef ref="F23:G36" sheet="Gráfico de Cálculos"/>
    </dataRefs>
  </dataConsolidate>
  <mergeCells count="2">
    <mergeCell ref="B2:J2"/>
    <mergeCell ref="B20: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19</vt:i4>
      </vt:variant>
    </vt:vector>
  </HeadingPairs>
  <TitlesOfParts>
    <vt:vector size="23" baseType="lpstr">
      <vt:lpstr>OBJETIVOS</vt:lpstr>
      <vt:lpstr>DIETA</vt:lpstr>
      <vt:lpstr>EXERCÍCIO</vt:lpstr>
      <vt:lpstr>Gráfico de Cálculos</vt:lpstr>
      <vt:lpstr>DataDeFim</vt:lpstr>
      <vt:lpstr>DataDeInício</vt:lpstr>
      <vt:lpstr>DiasDoPlano</vt:lpstr>
      <vt:lpstr>DuraçãoDaDieta</vt:lpstr>
      <vt:lpstr>DuraçãoDoExercício</vt:lpstr>
      <vt:lpstr>FimDaDieta</vt:lpstr>
      <vt:lpstr>FimDoExercício</vt:lpstr>
      <vt:lpstr>IntervaloDeDatasDoExercício</vt:lpstr>
      <vt:lpstr>LinhaInicialDaDieta</vt:lpstr>
      <vt:lpstr>LinhaInicialDoExercício</vt:lpstr>
      <vt:lpstr>PesoFinal</vt:lpstr>
      <vt:lpstr>PesoInicial</vt:lpstr>
      <vt:lpstr>PesoPerdidoPorDia</vt:lpstr>
      <vt:lpstr>PesoPretendido</vt:lpstr>
      <vt:lpstr>Subtítulo</vt:lpstr>
      <vt:lpstr>TítuloColuna2</vt:lpstr>
      <vt:lpstr>TítuloColuna3</vt:lpstr>
      <vt:lpstr>DIETA!Títulos_de_Impressão</vt:lpstr>
      <vt:lpstr>EXERCÍCIO!Títulos_de_Impressão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2017-01-18T04:03:51Z</dcterms:created>
  <dcterms:modified xsi:type="dcterms:W3CDTF">2017-05-09T13:46:37Z</dcterms:modified>
</cp:coreProperties>
</file>