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ateformat check\PTG\O15 Excel\Templates\target\"/>
    </mc:Choice>
  </mc:AlternateContent>
  <bookViews>
    <workbookView xWindow="0" yWindow="0" windowWidth="15360" windowHeight="7755"/>
  </bookViews>
  <sheets>
    <sheet name="Relatório de Despesas" sheetId="1" r:id="rId1"/>
  </sheets>
  <definedNames>
    <definedName name="FimDaSemana">'Relatório de Despesas'!$C$6</definedName>
    <definedName name="TaxaQuilómetro">'Relatório de Despesas'!$C$7</definedName>
  </definedNames>
  <calcPr calcId="152511"/>
</workbook>
</file>

<file path=xl/calcChain.xml><?xml version="1.0" encoding="utf-8"?>
<calcChain xmlns="http://schemas.openxmlformats.org/spreadsheetml/2006/main">
  <c r="J40" i="1" l="1"/>
  <c r="D37" i="1"/>
  <c r="E37" i="1"/>
  <c r="F37" i="1"/>
  <c r="G37" i="1"/>
  <c r="H37" i="1"/>
  <c r="I37" i="1"/>
  <c r="J37" i="1"/>
  <c r="C37" i="1"/>
  <c r="D35" i="1"/>
  <c r="E35" i="1"/>
  <c r="F35" i="1"/>
  <c r="G35" i="1"/>
  <c r="H35" i="1"/>
  <c r="I35" i="1"/>
  <c r="C35" i="1"/>
  <c r="J31" i="1"/>
  <c r="J32" i="1"/>
  <c r="J33" i="1"/>
  <c r="J34" i="1"/>
  <c r="J30" i="1"/>
  <c r="J35" i="1" s="1"/>
  <c r="J22" i="1"/>
  <c r="J23" i="1"/>
  <c r="J24" i="1"/>
  <c r="J21" i="1"/>
  <c r="J13" i="1"/>
  <c r="J14" i="1"/>
  <c r="J15" i="1"/>
  <c r="J16" i="1"/>
  <c r="J17" i="1"/>
  <c r="J11" i="1"/>
  <c r="D12" i="1" l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C26" i="1"/>
  <c r="C25" i="1"/>
  <c r="J25" i="1" s="1"/>
  <c r="I18" i="1"/>
  <c r="C12" i="1"/>
  <c r="C27" i="1" l="1"/>
  <c r="J26" i="1"/>
  <c r="C18" i="1"/>
  <c r="J12" i="1"/>
  <c r="J27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18" i="1" l="1"/>
  <c r="J44" i="1" l="1"/>
</calcChain>
</file>

<file path=xl/sharedStrings.xml><?xml version="1.0" encoding="utf-8"?>
<sst xmlns="http://schemas.openxmlformats.org/spreadsheetml/2006/main" count="41" uniqueCount="38">
  <si>
    <t>Quilómetros Percorridos</t>
  </si>
  <si>
    <t>Estacionamento e Parquímetro</t>
  </si>
  <si>
    <t>Aluguer de Automóveis</t>
  </si>
  <si>
    <t>Táxi / Limusina</t>
  </si>
  <si>
    <t>Aviação</t>
  </si>
  <si>
    <t>Reembolso em Quilómetros</t>
  </si>
  <si>
    <t>Alojamento</t>
  </si>
  <si>
    <t>Pequeno-almoço</t>
  </si>
  <si>
    <t>Almoço</t>
  </si>
  <si>
    <t>Jantar</t>
  </si>
  <si>
    <t>Subtotal de Refeições</t>
  </si>
  <si>
    <t>Fornecimentos</t>
  </si>
  <si>
    <t>Equipamento</t>
  </si>
  <si>
    <t>Telefone, Fax, Internet</t>
  </si>
  <si>
    <t>TOTAL GERAL</t>
  </si>
  <si>
    <t>Anexe todos os recibos.</t>
  </si>
  <si>
    <t>Petisco</t>
  </si>
  <si>
    <t>NOME DA EMPRESA</t>
  </si>
  <si>
    <t>RELATÓRIO DE DESPESAS</t>
  </si>
  <si>
    <t>FUNCIONÁRIO:</t>
  </si>
  <si>
    <t>DEPARTAMENTO:</t>
  </si>
  <si>
    <t>FINAL DA SEMANA:</t>
  </si>
  <si>
    <t>TAXA DE QUILOMETRAGEM:</t>
  </si>
  <si>
    <t>AUTORIZADO POR:</t>
  </si>
  <si>
    <t>DATA:</t>
  </si>
  <si>
    <t>Leonor Marques</t>
  </si>
  <si>
    <t>Vendas</t>
  </si>
  <si>
    <t>TRANSPORTES</t>
  </si>
  <si>
    <t>ALOJAMENTO E REFEIÇÕES</t>
  </si>
  <si>
    <t>DIVERSOS</t>
  </si>
  <si>
    <t>TOTAL</t>
  </si>
  <si>
    <t>Entretenimento*</t>
  </si>
  <si>
    <t>*Motivos Empresariais para os Itens "Entretenimento" e "Outros":</t>
  </si>
  <si>
    <t>TOTAL DE DESPESAS</t>
  </si>
  <si>
    <t>PROMOÇÕES</t>
  </si>
  <si>
    <t>TOTAL DE REEMBOLSO</t>
  </si>
  <si>
    <t>Outros*</t>
  </si>
  <si>
    <t>Outros (Comboio ou Autocarro)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</si>
</sst>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dddd"/>
    <numFmt numFmtId="166" formatCode="#,##0.00\ &quot;€&quot;"/>
  </numFmts>
  <fonts count="13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scheme val="major"/>
    </font>
    <font>
      <b/>
      <condense/>
      <extend/>
      <outline/>
      <shadow/>
      <sz val="9"/>
      <color theme="0"/>
      <name val="Bookman Old Style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5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37" fontId="0" fillId="0" borderId="0" xfId="0" applyNumberFormat="1" applyFont="1" applyFill="1" applyBorder="1">
      <alignment vertical="center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37" fontId="0" fillId="0" borderId="0" xfId="0" applyNumberFormat="1">
      <alignment vertical="center"/>
    </xf>
    <xf numFmtId="164" fontId="3" fillId="2" borderId="12" xfId="3" applyBorder="1" applyAlignment="1">
      <alignment horizontal="left" vertical="center" indent="1"/>
    </xf>
    <xf numFmtId="164" fontId="11" fillId="2" borderId="2" xfId="0" applyNumberFormat="1" applyFont="1" applyFill="1" applyBorder="1" applyAlignment="1">
      <alignment horizontal="left" vertical="center" indent="1"/>
    </xf>
    <xf numFmtId="164" fontId="11" fillId="2" borderId="2" xfId="0" applyNumberFormat="1" applyFont="1" applyFill="1" applyBorder="1" applyAlignment="1">
      <alignment vertical="center"/>
    </xf>
    <xf numFmtId="166" fontId="0" fillId="0" borderId="0" xfId="0" applyNumberFormat="1">
      <alignment vertical="center"/>
    </xf>
    <xf numFmtId="166" fontId="0" fillId="0" borderId="0" xfId="4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/>
    <xf numFmtId="166" fontId="0" fillId="0" borderId="0" xfId="0" applyNumberFormat="1" applyFont="1" applyFill="1" applyBorder="1" applyAlignment="1"/>
    <xf numFmtId="166" fontId="11" fillId="2" borderId="2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3" fillId="2" borderId="12" xfId="3" applyNumberFormat="1" applyBorder="1">
      <alignment vertical="center"/>
    </xf>
    <xf numFmtId="0" fontId="12" fillId="2" borderId="2" xfId="0" applyNumberFormat="1" applyFont="1" applyFill="1" applyBorder="1" applyAlignment="1">
      <alignment horizontal="left" vertical="center" indent="1"/>
    </xf>
    <xf numFmtId="166" fontId="12" fillId="2" borderId="2" xfId="0" applyNumberFormat="1" applyFont="1" applyFill="1" applyBorder="1" applyAlignment="1">
      <alignment vertical="center"/>
    </xf>
    <xf numFmtId="166" fontId="3" fillId="2" borderId="2" xfId="3" applyNumberFormat="1">
      <alignment vertical="center"/>
    </xf>
    <xf numFmtId="2" fontId="3" fillId="2" borderId="2" xfId="3" applyNumberFormat="1">
      <alignment vertical="center"/>
    </xf>
    <xf numFmtId="166" fontId="9" fillId="0" borderId="0" xfId="2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Entrada Personalizada" xfId="2"/>
    <cellStyle name="Instruções" xfId="5"/>
    <cellStyle name="Não Escrever" xfId="4"/>
    <cellStyle name="Normal" xfId="0" builtinId="0" customBuiltin="1"/>
    <cellStyle name="Título" xfId="1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is da tabela" xfId="3"/>
  </cellStyles>
  <dxfs count="51"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0" formatCode="General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e" displayName="transporte" ref="B11:J18" headerRowCount="0" totalsRowCount="1">
  <tableColumns count="9">
    <tableColumn id="1" name="Transportes" totalsRowLabel="TOTAL" dataDxfId="47" totalsRowDxfId="46"/>
    <tableColumn id="11" name="Dia 1" totalsRowFunction="custom" totalsRowDxfId="45">
      <totalsRowFormula>SUBTOTAL(109,C12:C17)</totalsRowFormula>
    </tableColumn>
    <tableColumn id="12" name="Dia 2" totalsRowFunction="custom" totalsRowDxfId="44">
      <totalsRowFormula>SUBTOTAL(109,D12:D17)</totalsRowFormula>
    </tableColumn>
    <tableColumn id="17" name="Dia 3" dataDxfId="43" totalsRowDxfId="42"/>
    <tableColumn id="13" name="Dia 4" totalsRowFunction="custom" totalsRowDxfId="41">
      <totalsRowFormula>SUBTOTAL(109,F12:F17)</totalsRowFormula>
    </tableColumn>
    <tableColumn id="14" name="Dia 5" totalsRowFunction="custom" totalsRowDxfId="40">
      <totalsRowFormula>SUBTOTAL(109,G12:G17)</totalsRowFormula>
    </tableColumn>
    <tableColumn id="15" name="Dia 6" totalsRowFunction="custom" totalsRowDxfId="39">
      <totalsRowFormula>SUBTOTAL(109,H12:H17)</totalsRowFormula>
    </tableColumn>
    <tableColumn id="16" name="Dia 7" totalsRowFunction="custom" totalsRowDxfId="38">
      <totalsRowFormula>SUBTOTAL(109,I12:I17)</totalsRowFormula>
    </tableColumn>
    <tableColumn id="9" name="Total" totalsRowFunction="custom" dataDxfId="37" totalsRowDxfId="36">
      <calculatedColumnFormula>SUM(transporte[[#This Row],[Dia 1]:[Dia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Despesas com Transportes" altTextSummary="Lista de despesas com transportes correspondentes a cada dia da semana de despesas."/>
    </ext>
  </extLst>
</table>
</file>

<file path=xl/tables/table2.xml><?xml version="1.0" encoding="utf-8"?>
<table xmlns="http://schemas.openxmlformats.org/spreadsheetml/2006/main" id="2" name="RefeiçõesDeAlojamento" displayName="RefeiçõesDeAlojamento" ref="B21:J27" headerRowCount="0" totalsRowCount="1">
  <tableColumns count="9">
    <tableColumn id="1" name="Alojamento e Refeições" totalsRowLabel="TOTAL" dataDxfId="35" totalsRowDxfId="34"/>
    <tableColumn id="11" name="Dia 1" totalsRowFunction="custom" dataDxfId="33" totalsRowDxfId="32">
      <totalsRowFormula>SUBTOTAL(109,C21,C26)</totalsRowFormula>
    </tableColumn>
    <tableColumn id="14" name="Dia 2" totalsRowFunction="custom" dataDxfId="31" totalsRowDxfId="30">
      <totalsRowFormula>SUBTOTAL(109,D21,D26)</totalsRowFormula>
    </tableColumn>
    <tableColumn id="13" name="Dia 3" totalsRowFunction="custom" dataDxfId="29" totalsRowDxfId="28">
      <totalsRowFormula>SUBTOTAL(109,E21,E26)</totalsRowFormula>
    </tableColumn>
    <tableColumn id="17" name="Dia 4" totalsRowFunction="custom" dataDxfId="27" totalsRowDxfId="26">
      <totalsRowFormula>SUBTOTAL(109,F21,F26)</totalsRowFormula>
    </tableColumn>
    <tableColumn id="16" name="Dia 5" totalsRowFunction="custom" dataDxfId="25" totalsRowDxfId="24">
      <totalsRowFormula>SUBTOTAL(109,G21,G26)</totalsRowFormula>
    </tableColumn>
    <tableColumn id="15" name="Dia 6" totalsRowFunction="custom" dataDxfId="23" totalsRowDxfId="22">
      <totalsRowFormula>SUBTOTAL(109,H21,H26)</totalsRowFormula>
    </tableColumn>
    <tableColumn id="12" name="Dia 7" totalsRowFunction="custom" dataDxfId="21" totalsRowDxfId="20">
      <totalsRowFormula>SUBTOTAL(109,I21,I26)</totalsRowFormula>
    </tableColumn>
    <tableColumn id="9" name="Total" totalsRowFunction="custom" dataDxfId="19" totalsRowDxfId="18">
      <calculatedColumnFormula>SUM(RefeiçõesDeAlojamento[[#This Row],[Dia 1]:[Dia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Despesas com Alojamento e Refeições" altTextSummary="Lista de despesas com alojamento e refeições correspondentes a cada dia da semana de despesas."/>
    </ext>
  </extLst>
</table>
</file>

<file path=xl/tables/table3.xml><?xml version="1.0" encoding="utf-8"?>
<table xmlns="http://schemas.openxmlformats.org/spreadsheetml/2006/main" id="3" name="Misc" displayName="Misc" ref="B30:J35" headerRowCount="0" totalsRowCount="1">
  <tableColumns count="9">
    <tableColumn id="1" name="Diversos" totalsRowLabel="TOTAL" dataDxfId="17" totalsRowDxfId="16"/>
    <tableColumn id="2" name="Dia 1" totalsRowFunction="sum" dataDxfId="15" totalsRowDxfId="14"/>
    <tableColumn id="3" name="Dia 2" totalsRowFunction="sum" dataDxfId="13" totalsRowDxfId="12"/>
    <tableColumn id="4" name="Dia 3" totalsRowFunction="sum" dataDxfId="11" totalsRowDxfId="10"/>
    <tableColumn id="5" name="Dia 4" totalsRowFunction="sum" dataDxfId="9" totalsRowDxfId="8"/>
    <tableColumn id="6" name="Dia 5" totalsRowFunction="sum" dataDxfId="7" totalsRowDxfId="6"/>
    <tableColumn id="7" name="Dia 6" totalsRowFunction="sum" dataDxfId="5" totalsRowDxfId="4"/>
    <tableColumn id="8" name="Dia 7" totalsRowFunction="sum" dataDxfId="3" totalsRowDxfId="2"/>
    <tableColumn id="9" name="Total" totalsRowFunction="sum" dataDxfId="1" totalsRowDxfId="0">
      <calculatedColumnFormula>SUM(Misc[[#This Row],[Dia 1]:[Dia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Despesas Diversas" altTextSummary="Lista das despesas diversas correspondentes a cada dia da semana de despesas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8.5703125" customWidth="1"/>
    <col min="3" max="10" width="13.7109375" customWidth="1"/>
    <col min="11" max="11" width="1.42578125" customWidth="1"/>
  </cols>
  <sheetData>
    <row r="1" spans="1:10" s="9" customFormat="1" ht="31.5" customHeight="1" x14ac:dyDescent="0.2">
      <c r="A1" s="11" t="s">
        <v>17</v>
      </c>
      <c r="B1" s="11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2" t="s">
        <v>18</v>
      </c>
    </row>
    <row r="4" spans="1:10" ht="16.5" customHeight="1" x14ac:dyDescent="0.2">
      <c r="B4" s="17" t="s">
        <v>19</v>
      </c>
      <c r="C4" s="18" t="s">
        <v>25</v>
      </c>
      <c r="G4" s="2" t="s">
        <v>23</v>
      </c>
      <c r="H4" s="3"/>
      <c r="I4" s="3"/>
      <c r="J4" s="3"/>
    </row>
    <row r="5" spans="1:10" ht="16.5" customHeight="1" x14ac:dyDescent="0.2">
      <c r="B5" s="17" t="s">
        <v>20</v>
      </c>
      <c r="C5" s="18" t="s">
        <v>26</v>
      </c>
    </row>
    <row r="6" spans="1:10" ht="16.5" customHeight="1" x14ac:dyDescent="0.2">
      <c r="B6" s="17" t="s">
        <v>21</v>
      </c>
      <c r="C6" s="19">
        <v>41340</v>
      </c>
      <c r="G6" s="16" t="s">
        <v>24</v>
      </c>
      <c r="H6" s="3"/>
      <c r="I6" s="3"/>
      <c r="J6" s="3"/>
    </row>
    <row r="7" spans="1:10" ht="16.5" customHeight="1" x14ac:dyDescent="0.2">
      <c r="B7" s="17" t="s">
        <v>22</v>
      </c>
      <c r="C7" s="37">
        <v>0.67</v>
      </c>
    </row>
    <row r="9" spans="1:10" ht="16.5" customHeight="1" x14ac:dyDescent="0.2">
      <c r="C9" s="14" t="str">
        <f>UPPER(TEXT(C10,"dddd"))</f>
        <v>SEXTA-FEIRA</v>
      </c>
      <c r="D9" s="14" t="str">
        <f t="shared" ref="D9:I9" si="0">UPPER(TEXT(D10,"dddd"))</f>
        <v>SÁBADO</v>
      </c>
      <c r="E9" s="14" t="str">
        <f t="shared" si="0"/>
        <v>DOMINGO</v>
      </c>
      <c r="F9" s="14" t="str">
        <f t="shared" si="0"/>
        <v>SEGUNDA-FEIRA</v>
      </c>
      <c r="G9" s="14" t="str">
        <f t="shared" si="0"/>
        <v>TERÇA-FEIRA</v>
      </c>
      <c r="H9" s="14" t="str">
        <f t="shared" si="0"/>
        <v>QUARTA-FEIRA</v>
      </c>
      <c r="I9" s="14" t="str">
        <f t="shared" si="0"/>
        <v>QUINTA-FEIRA</v>
      </c>
    </row>
    <row r="10" spans="1:10" ht="16.5" customHeight="1" x14ac:dyDescent="0.2">
      <c r="B10" s="13" t="s">
        <v>27</v>
      </c>
      <c r="C10" s="15">
        <f>FimDaSemana-6</f>
        <v>41334</v>
      </c>
      <c r="D10" s="15">
        <f>FimDaSemana-5</f>
        <v>41335</v>
      </c>
      <c r="E10" s="15">
        <f>FimDaSemana-4</f>
        <v>41336</v>
      </c>
      <c r="F10" s="15">
        <f>FimDaSemana-3</f>
        <v>41337</v>
      </c>
      <c r="G10" s="15">
        <f>FimDaSemana-2</f>
        <v>41338</v>
      </c>
      <c r="H10" s="15">
        <f>FimDaSemana-1</f>
        <v>41339</v>
      </c>
      <c r="I10" s="15">
        <f>FimDaSemana</f>
        <v>41340</v>
      </c>
      <c r="J10" s="21" t="s">
        <v>30</v>
      </c>
    </row>
    <row r="11" spans="1:10" ht="16.5" customHeight="1" x14ac:dyDescent="0.2">
      <c r="B11" s="20" t="s">
        <v>0</v>
      </c>
      <c r="C11" s="10">
        <v>145</v>
      </c>
      <c r="D11" s="10"/>
      <c r="E11" s="10"/>
      <c r="F11" s="10"/>
      <c r="G11" s="10"/>
      <c r="H11" s="10"/>
      <c r="I11" s="10"/>
      <c r="J11" s="22">
        <f>SUM(transporte[[#This Row],[Dia 1]:[Dia 7]])</f>
        <v>145</v>
      </c>
    </row>
    <row r="12" spans="1:10" ht="16.5" customHeight="1" x14ac:dyDescent="0.2">
      <c r="B12" s="20" t="s">
        <v>5</v>
      </c>
      <c r="C12" s="28">
        <f t="shared" ref="C12:I12" si="1">C11*TaxaQuilómetro</f>
        <v>97.15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6">
        <f>SUM(transporte[[#This Row],[Dia 1]:[Dia 7]])</f>
        <v>97.15</v>
      </c>
    </row>
    <row r="13" spans="1:10" ht="16.5" customHeight="1" x14ac:dyDescent="0.2">
      <c r="B13" s="20" t="s">
        <v>1</v>
      </c>
      <c r="C13" s="29"/>
      <c r="D13" s="29"/>
      <c r="E13" s="29"/>
      <c r="F13" s="29">
        <v>17</v>
      </c>
      <c r="G13" s="29"/>
      <c r="H13" s="29"/>
      <c r="I13" s="29"/>
      <c r="J13" s="26">
        <f>SUM(transporte[[#This Row],[Dia 1]:[Dia 7]])</f>
        <v>17</v>
      </c>
    </row>
    <row r="14" spans="1:10" ht="16.5" customHeight="1" x14ac:dyDescent="0.2">
      <c r="B14" s="20" t="s">
        <v>2</v>
      </c>
      <c r="C14" s="29">
        <v>79</v>
      </c>
      <c r="D14" s="29"/>
      <c r="E14" s="29"/>
      <c r="F14" s="29">
        <v>79</v>
      </c>
      <c r="G14" s="29"/>
      <c r="H14" s="29"/>
      <c r="I14" s="29"/>
      <c r="J14" s="26">
        <f>SUM(transporte[[#This Row],[Dia 1]:[Dia 7]])</f>
        <v>158</v>
      </c>
    </row>
    <row r="15" spans="1:10" ht="16.5" customHeight="1" x14ac:dyDescent="0.2">
      <c r="B15" s="20" t="s">
        <v>3</v>
      </c>
      <c r="C15" s="29"/>
      <c r="D15" s="29"/>
      <c r="E15" s="29"/>
      <c r="F15" s="29"/>
      <c r="G15" s="29"/>
      <c r="H15" s="29"/>
      <c r="I15" s="29"/>
      <c r="J15" s="26">
        <f>SUM(transporte[[#This Row],[Dia 1]:[Dia 7]])</f>
        <v>0</v>
      </c>
    </row>
    <row r="16" spans="1:10" ht="16.5" customHeight="1" x14ac:dyDescent="0.2">
      <c r="B16" s="20" t="s">
        <v>37</v>
      </c>
      <c r="C16" s="29"/>
      <c r="D16" s="29"/>
      <c r="E16" s="29"/>
      <c r="F16" s="29"/>
      <c r="G16" s="29"/>
      <c r="H16" s="29"/>
      <c r="I16" s="29"/>
      <c r="J16" s="26">
        <f>SUM(transporte[[#This Row],[Dia 1]:[Dia 7]])</f>
        <v>0</v>
      </c>
    </row>
    <row r="17" spans="2:10" ht="16.5" customHeight="1" x14ac:dyDescent="0.2">
      <c r="B17" s="20" t="s">
        <v>4</v>
      </c>
      <c r="C17" s="29"/>
      <c r="D17" s="29"/>
      <c r="E17" s="29"/>
      <c r="F17" s="29">
        <v>235</v>
      </c>
      <c r="G17" s="29"/>
      <c r="H17" s="29"/>
      <c r="I17" s="29"/>
      <c r="J17" s="26">
        <f>SUM(transporte[[#This Row],[Dia 1]:[Dia 7]])</f>
        <v>235</v>
      </c>
    </row>
    <row r="18" spans="2:10" ht="16.5" customHeight="1" x14ac:dyDescent="0.2">
      <c r="B18" s="24" t="s">
        <v>30</v>
      </c>
      <c r="C18" s="30">
        <f>SUBTOTAL(109,C12:C17)</f>
        <v>176.15</v>
      </c>
      <c r="D18" s="30">
        <f>SUBTOTAL(109,D12:D17)</f>
        <v>0</v>
      </c>
      <c r="E18" s="26"/>
      <c r="F18" s="30">
        <f>SUBTOTAL(109,F12:F17)</f>
        <v>331</v>
      </c>
      <c r="G18" s="30">
        <f>SUBTOTAL(109,G12:G17)</f>
        <v>0</v>
      </c>
      <c r="H18" s="30">
        <f>SUBTOTAL(109,H12:H17)</f>
        <v>0</v>
      </c>
      <c r="I18" s="30">
        <f>SUBTOTAL(109,I12:I17)</f>
        <v>0</v>
      </c>
      <c r="J18" s="25">
        <f>SUM(J12:J17)</f>
        <v>507.15</v>
      </c>
    </row>
    <row r="19" spans="2:10" ht="16.5" customHeight="1" x14ac:dyDescent="0.2">
      <c r="B19" s="38"/>
      <c r="C19" s="38"/>
      <c r="D19" s="38"/>
      <c r="E19" s="38"/>
      <c r="F19" s="38"/>
      <c r="G19" s="38"/>
      <c r="H19" s="38"/>
      <c r="I19" s="38"/>
      <c r="J19" s="38"/>
    </row>
    <row r="20" spans="2:10" ht="16.5" customHeight="1" x14ac:dyDescent="0.2">
      <c r="B20" s="13" t="s">
        <v>28</v>
      </c>
    </row>
    <row r="21" spans="2:10" ht="16.5" customHeight="1" x14ac:dyDescent="0.2">
      <c r="B21" s="20" t="s">
        <v>6</v>
      </c>
      <c r="C21" s="31">
        <v>145</v>
      </c>
      <c r="D21" s="31"/>
      <c r="E21" s="31"/>
      <c r="F21" s="31"/>
      <c r="G21" s="31"/>
      <c r="H21" s="31"/>
      <c r="I21" s="31"/>
      <c r="J21" s="27">
        <f>SUM(RefeiçõesDeAlojamento[[#This Row],[Dia 1]:[Dia 7]])</f>
        <v>145</v>
      </c>
    </row>
    <row r="22" spans="2:10" ht="16.5" customHeight="1" x14ac:dyDescent="0.2">
      <c r="B22" s="20" t="s">
        <v>7</v>
      </c>
      <c r="C22" s="31">
        <v>11.49</v>
      </c>
      <c r="D22" s="31"/>
      <c r="E22" s="31"/>
      <c r="F22" s="31"/>
      <c r="G22" s="31"/>
      <c r="H22" s="31"/>
      <c r="I22" s="31"/>
      <c r="J22" s="27">
        <f>SUM(RefeiçõesDeAlojamento[[#This Row],[Dia 1]:[Dia 7]])</f>
        <v>11.49</v>
      </c>
    </row>
    <row r="23" spans="2:10" ht="16.5" customHeight="1" x14ac:dyDescent="0.2">
      <c r="B23" s="20" t="s">
        <v>8</v>
      </c>
      <c r="C23" s="31">
        <v>12</v>
      </c>
      <c r="D23" s="31"/>
      <c r="E23" s="31"/>
      <c r="F23" s="31"/>
      <c r="G23" s="31"/>
      <c r="H23" s="31"/>
      <c r="I23" s="31"/>
      <c r="J23" s="27">
        <f>SUM(RefeiçõesDeAlojamento[[#This Row],[Dia 1]:[Dia 7]])</f>
        <v>12</v>
      </c>
    </row>
    <row r="24" spans="2:10" ht="16.5" customHeight="1" x14ac:dyDescent="0.2">
      <c r="B24" s="20" t="s">
        <v>9</v>
      </c>
      <c r="C24" s="31">
        <v>17</v>
      </c>
      <c r="D24" s="31"/>
      <c r="E24" s="31"/>
      <c r="F24" s="31"/>
      <c r="G24" s="31"/>
      <c r="H24" s="31"/>
      <c r="I24" s="31"/>
      <c r="J24" s="27">
        <f>SUM(RefeiçõesDeAlojamento[[#This Row],[Dia 1]:[Dia 7]])</f>
        <v>17</v>
      </c>
    </row>
    <row r="25" spans="2:10" ht="16.5" customHeight="1" x14ac:dyDescent="0.2">
      <c r="B25" s="20" t="s">
        <v>16</v>
      </c>
      <c r="C25" s="31">
        <f>C24*TaxaQuilómetro</f>
        <v>11.39</v>
      </c>
      <c r="D25" s="31"/>
      <c r="E25" s="31"/>
      <c r="F25" s="31"/>
      <c r="G25" s="31"/>
      <c r="H25" s="31"/>
      <c r="I25" s="31"/>
      <c r="J25" s="27">
        <f>SUM(RefeiçõesDeAlojamento[[#This Row],[Dia 1]:[Dia 7]])</f>
        <v>11.39</v>
      </c>
    </row>
    <row r="26" spans="2:10" ht="16.5" customHeight="1" x14ac:dyDescent="0.2">
      <c r="B26" s="20" t="s">
        <v>10</v>
      </c>
      <c r="C26" s="27">
        <f>SUM(C22:C24)</f>
        <v>40.49</v>
      </c>
      <c r="D26" s="27">
        <f t="shared" ref="D26:I26" si="2">SUM(D22:D24)</f>
        <v>0</v>
      </c>
      <c r="E26" s="27">
        <f t="shared" si="2"/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>SUM(RefeiçõesDeAlojamento[[#This Row],[Dia 1]:[Dia 7]])</f>
        <v>40.49</v>
      </c>
    </row>
    <row r="27" spans="2:10" ht="16.5" customHeight="1" x14ac:dyDescent="0.2">
      <c r="B27" s="24" t="s">
        <v>30</v>
      </c>
      <c r="C27" s="30">
        <f>SUBTOTAL(109,C21,C26)</f>
        <v>185.49</v>
      </c>
      <c r="D27" s="30">
        <f t="shared" ref="D27:I27" si="3">SUBTOTAL(109,D21,D26)</f>
        <v>0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0">
        <f t="shared" si="3"/>
        <v>0</v>
      </c>
      <c r="J27" s="30">
        <f>SUBTOTAL(109,J21,J26)</f>
        <v>185.49</v>
      </c>
    </row>
    <row r="28" spans="2:10" ht="16.5" customHeight="1" x14ac:dyDescent="0.2">
      <c r="B28" s="38"/>
      <c r="C28" s="38"/>
      <c r="D28" s="38"/>
      <c r="E28" s="38"/>
      <c r="F28" s="38"/>
      <c r="G28" s="38"/>
      <c r="H28" s="38"/>
      <c r="I28" s="38"/>
      <c r="J28" s="38"/>
    </row>
    <row r="29" spans="2:10" ht="16.5" customHeight="1" x14ac:dyDescent="0.2">
      <c r="B29" s="13" t="s">
        <v>29</v>
      </c>
    </row>
    <row r="30" spans="2:10" ht="16.5" customHeight="1" x14ac:dyDescent="0.2">
      <c r="B30" s="20" t="s">
        <v>11</v>
      </c>
      <c r="C30" s="31"/>
      <c r="D30" s="31"/>
      <c r="E30" s="31"/>
      <c r="F30" s="31"/>
      <c r="G30" s="31"/>
      <c r="H30" s="31"/>
      <c r="I30" s="31"/>
      <c r="J30" s="27">
        <f>SUM(Misc[[#This Row],[Dia 1]:[Dia 7]])</f>
        <v>0</v>
      </c>
    </row>
    <row r="31" spans="2:10" ht="16.5" customHeight="1" x14ac:dyDescent="0.2">
      <c r="B31" s="20" t="s">
        <v>12</v>
      </c>
      <c r="C31" s="31"/>
      <c r="D31" s="31"/>
      <c r="E31" s="31"/>
      <c r="F31" s="31"/>
      <c r="G31" s="31"/>
      <c r="H31" s="31"/>
      <c r="I31" s="31"/>
      <c r="J31" s="27">
        <f>SUM(Misc[[#This Row],[Dia 1]:[Dia 7]])</f>
        <v>0</v>
      </c>
    </row>
    <row r="32" spans="2:10" ht="16.5" customHeight="1" x14ac:dyDescent="0.2">
      <c r="B32" s="20" t="s">
        <v>13</v>
      </c>
      <c r="C32" s="31"/>
      <c r="D32" s="31"/>
      <c r="E32" s="31"/>
      <c r="F32" s="31"/>
      <c r="G32" s="31"/>
      <c r="H32" s="31"/>
      <c r="I32" s="31"/>
      <c r="J32" s="27">
        <f>SUM(Misc[[#This Row],[Dia 1]:[Dia 7]])</f>
        <v>0</v>
      </c>
    </row>
    <row r="33" spans="2:10" ht="16.5" customHeight="1" x14ac:dyDescent="0.2">
      <c r="B33" s="20" t="s">
        <v>36</v>
      </c>
      <c r="C33" s="31"/>
      <c r="D33" s="31"/>
      <c r="E33" s="31"/>
      <c r="F33" s="31"/>
      <c r="G33" s="31"/>
      <c r="H33" s="31"/>
      <c r="I33" s="31"/>
      <c r="J33" s="27">
        <f>SUM(Misc[[#This Row],[Dia 1]:[Dia 7]])</f>
        <v>0</v>
      </c>
    </row>
    <row r="34" spans="2:10" ht="16.5" customHeight="1" x14ac:dyDescent="0.2">
      <c r="B34" s="20" t="s">
        <v>31</v>
      </c>
      <c r="C34" s="31"/>
      <c r="D34" s="31"/>
      <c r="E34" s="31"/>
      <c r="F34" s="31">
        <v>199</v>
      </c>
      <c r="G34" s="31"/>
      <c r="H34" s="31"/>
      <c r="I34" s="31"/>
      <c r="J34" s="27">
        <f>SUM(Misc[[#This Row],[Dia 1]:[Dia 7]])</f>
        <v>199</v>
      </c>
    </row>
    <row r="35" spans="2:10" ht="16.5" customHeight="1" x14ac:dyDescent="0.2">
      <c r="B35" s="33" t="s">
        <v>30</v>
      </c>
      <c r="C35" s="34">
        <f>SUBTOTAL(109,Misc[Dia 1])</f>
        <v>0</v>
      </c>
      <c r="D35" s="34">
        <f>SUBTOTAL(109,Misc[Dia 2])</f>
        <v>0</v>
      </c>
      <c r="E35" s="34">
        <f>SUBTOTAL(109,Misc[Dia 3])</f>
        <v>0</v>
      </c>
      <c r="F35" s="34">
        <f>SUBTOTAL(109,Misc[Dia 4])</f>
        <v>199</v>
      </c>
      <c r="G35" s="34">
        <f>SUBTOTAL(109,Misc[Dia 5])</f>
        <v>0</v>
      </c>
      <c r="H35" s="34">
        <f>SUBTOTAL(109,Misc[Dia 6])</f>
        <v>0</v>
      </c>
      <c r="I35" s="34">
        <f>SUBTOTAL(109,Misc[Dia 7])</f>
        <v>0</v>
      </c>
      <c r="J35" s="34">
        <f>SUBTOTAL(109,Misc[Total])</f>
        <v>199</v>
      </c>
    </row>
    <row r="36" spans="2:10" ht="19.5" customHeight="1" x14ac:dyDescent="0.2">
      <c r="B36" s="38"/>
      <c r="C36" s="38"/>
      <c r="D36" s="38"/>
      <c r="E36" s="38"/>
      <c r="F36" s="38"/>
      <c r="G36" s="38"/>
      <c r="H36" s="38"/>
      <c r="I36" s="38"/>
      <c r="J36" s="38"/>
    </row>
    <row r="37" spans="2:10" ht="19.5" customHeight="1" x14ac:dyDescent="0.2">
      <c r="B37" s="23" t="s">
        <v>14</v>
      </c>
      <c r="C37" s="32">
        <f>SUM(Misc[[#Totals],[Dia 1]],RefeiçõesDeAlojamento[[#Totals],[Dia 1]],transporte[[#Totals],[Dia 1]])</f>
        <v>361.64</v>
      </c>
      <c r="D37" s="32">
        <f>SUM(Misc[[#Totals],[Dia 2]],RefeiçõesDeAlojamento[[#Totals],[Dia 2]],transporte[[#Totals],[Dia 2]])</f>
        <v>0</v>
      </c>
      <c r="E37" s="32">
        <f>SUM(Misc[[#Totals],[Dia 3]],RefeiçõesDeAlojamento[[#Totals],[Dia 3]],transporte[[#Totals],[Dia 3]])</f>
        <v>0</v>
      </c>
      <c r="F37" s="32">
        <f>SUM(Misc[[#Totals],[Dia 4]],RefeiçõesDeAlojamento[[#Totals],[Dia 4]],transporte[[#Totals],[Dia 4]])</f>
        <v>530</v>
      </c>
      <c r="G37" s="32">
        <f>SUM(Misc[[#Totals],[Dia 5]],RefeiçõesDeAlojamento[[#Totals],[Dia 5]],transporte[[#Totals],[Dia 5]])</f>
        <v>0</v>
      </c>
      <c r="H37" s="32">
        <f>SUM(Misc[[#Totals],[Dia 6]],RefeiçõesDeAlojamento[[#Totals],[Dia 6]],transporte[[#Totals],[Dia 6]])</f>
        <v>0</v>
      </c>
      <c r="I37" s="32">
        <f>SUM(Misc[[#Totals],[Dia 7]],RefeiçõesDeAlojamento[[#Totals],[Dia 7]],transporte[[#Totals],[Dia 7]])</f>
        <v>0</v>
      </c>
      <c r="J37" s="32">
        <f>SUM(Misc[[#Totals],[Total]],RefeiçõesDeAlojamento[[#Totals],[Total]],transporte[[#Totals],[Total]])</f>
        <v>891.64</v>
      </c>
    </row>
    <row r="38" spans="2:10" ht="19.5" customHeight="1" x14ac:dyDescent="0.2"/>
    <row r="39" spans="2:10" ht="19.5" customHeight="1" x14ac:dyDescent="0.2">
      <c r="J39" s="21" t="s">
        <v>33</v>
      </c>
    </row>
    <row r="40" spans="2:10" ht="19.5" customHeight="1" x14ac:dyDescent="0.2">
      <c r="B40" s="8" t="s">
        <v>32</v>
      </c>
      <c r="C40" s="6"/>
      <c r="D40" s="6"/>
      <c r="E40" s="7"/>
      <c r="I40" s="4"/>
      <c r="J40" s="36">
        <f>SUM(J18,J27,J35)</f>
        <v>891.64</v>
      </c>
    </row>
    <row r="41" spans="2:10" ht="16.5" customHeight="1" x14ac:dyDescent="0.2">
      <c r="B41" s="39"/>
      <c r="C41" s="40"/>
      <c r="D41" s="40"/>
      <c r="E41" s="41"/>
      <c r="J41" s="21" t="s">
        <v>34</v>
      </c>
    </row>
    <row r="42" spans="2:10" ht="16.5" customHeight="1" x14ac:dyDescent="0.2">
      <c r="B42" s="39"/>
      <c r="C42" s="40"/>
      <c r="D42" s="40"/>
      <c r="E42" s="41"/>
      <c r="I42" s="4"/>
      <c r="J42" s="35"/>
    </row>
    <row r="43" spans="2:10" ht="16.5" customHeight="1" x14ac:dyDescent="0.2">
      <c r="B43" s="39"/>
      <c r="C43" s="40"/>
      <c r="D43" s="40"/>
      <c r="E43" s="41"/>
      <c r="J43" s="21" t="s">
        <v>35</v>
      </c>
    </row>
    <row r="44" spans="2:10" ht="16.5" customHeight="1" x14ac:dyDescent="0.2">
      <c r="B44" s="42"/>
      <c r="C44" s="43"/>
      <c r="D44" s="43"/>
      <c r="E44" s="44"/>
      <c r="I44" s="4"/>
      <c r="J44" s="35">
        <f>J40-J42</f>
        <v>891.64</v>
      </c>
    </row>
    <row r="45" spans="2:10" ht="16.5" customHeight="1" x14ac:dyDescent="0.2">
      <c r="J45" s="5" t="s">
        <v>15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paperSize="9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856625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>Complete</EditorialStatus>
    <Markets xmlns="8289c1ac-6532-4c62-99f0-6d047703163c"/>
    <OriginAsset xmlns="8289c1ac-6532-4c62-99f0-6d047703163c" xsi:nil="true"/>
    <AssetStart xmlns="8289c1ac-6532-4c62-99f0-6d047703163c">2012-09-19T11:17:00+00:00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341026</Value>
    </PublishStatusLookup>
    <APAuthor xmlns="8289c1ac-6532-4c62-99f0-6d047703163c">
      <UserInfo>
        <DisplayName>REDMOND\matthos</DisplayName>
        <AccountId>59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false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Spreadsheet Template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TP103458070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702E4E-60F5-44A3-AC78-A47957D2D41C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Despesas</vt:lpstr>
      <vt:lpstr>FimDaSemana</vt:lpstr>
      <vt:lpstr>TaxaQuilómetro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2012-09-17T21:49:54Z</dcterms:created>
  <dcterms:modified xsi:type="dcterms:W3CDTF">2013-01-09T10:58:14Z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