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4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pt-PT\target\"/>
    </mc:Choice>
  </mc:AlternateContent>
  <bookViews>
    <workbookView xWindow="0" yWindow="0" windowWidth="21570" windowHeight="8055"/>
  </bookViews>
  <sheets>
    <sheet name="Lista de Inventário de Armazém" sheetId="2" r:id="rId1"/>
    <sheet name="Lista de Escolha de Inventário" sheetId="11" r:id="rId2"/>
    <sheet name="Pesquisa de Contentor" sheetId="9" r:id="rId3"/>
  </sheets>
  <definedNames>
    <definedName name="NúmeroDeContentor">'Pesquisa de Contentor'!$B$5:$B$11</definedName>
    <definedName name="PesquisaDeSKU">ListaDeInventário[SKU]</definedName>
    <definedName name="TítuloColuna1">ListaDeInventário[[#Headers],[SKU]]</definedName>
    <definedName name="TítuloColuna2">'Lista de Escolha de Inventário'!$B$4</definedName>
    <definedName name="TítuloColuna3">'Pesquisa de Contentor'!$B$4</definedName>
    <definedName name="_xlnm.Print_Titles" localSheetId="1">'Lista de Escolha de Inventário'!$4:$4</definedName>
    <definedName name="_xlnm.Print_Titles" localSheetId="0">'Lista de Inventário de Armazém'!$4:$4</definedName>
    <definedName name="_xlnm.Print_Titles" localSheetId="2">'Pesquisa de Contentor'!$4:$4</definedName>
  </definedNames>
  <calcPr calcId="162913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5" i="2"/>
  <c r="D3" i="2" l="1"/>
  <c r="C3" i="2"/>
  <c r="B3" i="2"/>
  <c r="E5" i="11" l="1"/>
  <c r="E6" i="11"/>
  <c r="E7" i="11"/>
  <c r="E8" i="11"/>
  <c r="E9" i="11"/>
  <c r="I5" i="11"/>
  <c r="I7" i="11"/>
  <c r="I9" i="11"/>
  <c r="H5" i="1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J5" i="2"/>
  <c r="J6" i="2"/>
  <c r="J7" i="2"/>
  <c r="J8" i="2"/>
  <c r="J9" i="2"/>
  <c r="J10" i="2"/>
  <c r="J11" i="2"/>
  <c r="J12" i="2"/>
  <c r="J13" i="2"/>
  <c r="J14" i="2"/>
  <c r="J15" i="2"/>
  <c r="E5" i="2"/>
  <c r="E6" i="2"/>
  <c r="E7" i="2"/>
  <c r="E8" i="2"/>
  <c r="I6" i="11" s="1"/>
  <c r="E9" i="2"/>
  <c r="E10" i="2"/>
  <c r="E11" i="2"/>
  <c r="E12" i="2"/>
  <c r="E13" i="2"/>
  <c r="E14" i="2"/>
  <c r="I8" i="11" s="1"/>
  <c r="E15" i="2"/>
</calcChain>
</file>

<file path=xl/sharedStrings.xml><?xml version="1.0" encoding="utf-8"?>
<sst xmlns="http://schemas.openxmlformats.org/spreadsheetml/2006/main" count="110" uniqueCount="68">
  <si>
    <t>LISTA DE INVENTÁRIO DE ARMAZÉM</t>
  </si>
  <si>
    <t>VALOR TOTAL DE INVENTÁRIO: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</si>
  <si>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</si>
  <si>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</si>
  <si>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</si>
  <si>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</si>
  <si>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</si>
  <si>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</si>
  <si>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</si>
  <si>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</si>
  <si>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</si>
  <si>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</si>
  <si>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</si>
  <si>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</si>
  <si>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ITENS DE INVENTÁRIO:</t>
  </si>
  <si>
    <t>DESCRIÇÃO</t>
  </si>
  <si>
    <t>Artigo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</si>
  <si>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</si>
  <si>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</si>
  <si>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</si>
  <si>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</si>
  <si>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</si>
  <si>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</si>
  <si>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</si>
  <si>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</si>
  <si>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</si>
  <si>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</si>
  <si>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CONTAGEM DE CONTENTORES:</t>
  </si>
  <si>
    <t>CONTENTOR N.º</t>
  </si>
  <si>
    <t>T345</t>
  </si>
  <si>
    <t>T5789</t>
  </si>
  <si>
    <t>T9876</t>
  </si>
  <si>
    <t>T098</t>
  </si>
  <si>
    <t>T349</t>
  </si>
  <si>
    <t>T9875</t>
  </si>
  <si>
    <t>LISTA DE ESCOLHA DE INVENTÁRIO</t>
  </si>
  <si>
    <t>LOCALIZAÇÃO</t>
  </si>
  <si>
    <t>PESQUISA DE CONTENTOR</t>
  </si>
  <si>
    <t>UNIDADE</t>
  </si>
  <si>
    <t>Cada</t>
  </si>
  <si>
    <t>Caixa (10 unidades)</t>
  </si>
  <si>
    <t>Pacote (5 unidades)</t>
  </si>
  <si>
    <t>QTD</t>
  </si>
  <si>
    <t>QTD NOVA ENCOMENDA</t>
  </si>
  <si>
    <t>PREÇO</t>
  </si>
  <si>
    <t>VALOR DE INVENTÁRIO</t>
  </si>
  <si>
    <t>NOVA ENCOMENDA</t>
  </si>
  <si>
    <t>ENCOMENDA N.º</t>
  </si>
  <si>
    <t>TP001-1</t>
  </si>
  <si>
    <t>LISTA DE INVENTÁRIO</t>
  </si>
  <si>
    <t>QTD ESCOLHIDA</t>
  </si>
  <si>
    <t>QTD DISPONÍVEL</t>
  </si>
  <si>
    <t>DESCRIÇÃO DO ITEM</t>
  </si>
  <si>
    <t>Contentor grande</t>
  </si>
  <si>
    <t>Contentor pequeno</t>
  </si>
  <si>
    <t>Contentor médio</t>
  </si>
  <si>
    <t>Fila 2, espaço 1</t>
  </si>
  <si>
    <t>Fila 1, espaço 1</t>
  </si>
  <si>
    <t>Fila 3, espaço 2</t>
  </si>
  <si>
    <t>Fila 3, espaço 1</t>
  </si>
  <si>
    <t>Fila 1, espaço 2</t>
  </si>
  <si>
    <t>Fila 4, espaço 5</t>
  </si>
  <si>
    <t>Fila 2, espaço 2</t>
  </si>
  <si>
    <t>LARGURA</t>
  </si>
  <si>
    <t>ALTURA</t>
  </si>
  <si>
    <t>COMPRIMENTO</t>
  </si>
  <si>
    <r>
      <t>LIMPAR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 xml:space="preserve"> LISTA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 xml:space="preserve"> DE ESCOLHA</t>
    </r>
  </si>
  <si>
    <r>
      <t>LISTA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 xml:space="preserve"> DE INVENTÁRIO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</si>
</sst>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€&quot;;\-#,##0.00\ &quot;€&quot;"/>
    <numFmt numFmtId="164" formatCode="&quot;$&quot;#,##0.00_);\(&quot;$&quot;#,##0.00\)"/>
    <numFmt numFmtId="165" formatCode="&quot;Reorder&quot;;&quot;&quot;;&quot;&quot;"/>
    <numFmt numFmtId="166" formatCode="&quot;&quot;;&quot;&quot;;&quot;Clear Pick List Selected in B2&quot;"/>
    <numFmt numFmtId="167" formatCode="&quot;Pick List was cleared&quot;;&quot;&quot;;&quot;Pick List was not cleared&quot;"/>
    <numFmt numFmtId="168" formatCode="&quot;Nova encomenda&quot;;&quot;&quot;;&quot;&quot;"/>
    <numFmt numFmtId="169" formatCode="#,##0.00\ &quot;€&quot;"/>
  </numFmts>
  <fonts count="13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0"/>
      <color theme="4" tint="-0.499984740745262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64" fontId="7" fillId="0" borderId="0">
      <alignment horizontal="right" vertical="center"/>
    </xf>
  </cellStyleXfs>
  <cellXfs count="29">
    <xf numFmtId="0" fontId="0" fillId="0" borderId="0" xfId="0">
      <alignment vertical="center"/>
    </xf>
    <xf numFmtId="0" fontId="2" fillId="0" borderId="1" xfId="1" applyAlignment="1">
      <alignment vertical="center"/>
    </xf>
    <xf numFmtId="0" fontId="3" fillId="0" borderId="0" xfId="3"/>
    <xf numFmtId="0" fontId="2" fillId="0" borderId="1" xfId="1"/>
    <xf numFmtId="0" fontId="3" fillId="0" borderId="0" xfId="3" applyAlignment="1"/>
    <xf numFmtId="0" fontId="2" fillId="0" borderId="1" xfId="1" applyAlignment="1"/>
    <xf numFmtId="0" fontId="1" fillId="0" borderId="0" xfId="0" applyFont="1" applyAlignment="1">
      <alignment vertical="center"/>
    </xf>
    <xf numFmtId="0" fontId="10" fillId="0" borderId="0" xfId="9">
      <alignment horizontal="center"/>
    </xf>
    <xf numFmtId="0" fontId="6" fillId="0" borderId="0" xfId="11">
      <alignment horizontal="left" vertical="top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9" fillId="2" borderId="3" xfId="2" applyFont="1" applyFill="1" applyBorder="1" applyAlignment="1">
      <alignment horizontal="left" vertical="center" indent="1"/>
    </xf>
    <xf numFmtId="0" fontId="9" fillId="2" borderId="0" xfId="2" applyFont="1" applyFill="1" applyBorder="1" applyAlignment="1">
      <alignment horizontal="left" vertical="center" indent="1"/>
    </xf>
    <xf numFmtId="0" fontId="0" fillId="0" borderId="0" xfId="12" applyNumberFormat="1" applyFont="1" applyBorder="1" applyAlignment="1">
      <alignment horizontal="left" vertical="center" wrapText="1" indent="1"/>
    </xf>
    <xf numFmtId="0" fontId="0" fillId="0" borderId="3" xfId="12" applyNumberFormat="1" applyFont="1" applyBorder="1" applyAlignment="1">
      <alignment horizontal="left" vertical="center" wrapText="1" indent="1"/>
    </xf>
    <xf numFmtId="1" fontId="0" fillId="0" borderId="3" xfId="13" applyNumberFormat="1" applyFont="1" applyBorder="1" applyAlignment="1">
      <alignment horizontal="center" vertical="center"/>
    </xf>
    <xf numFmtId="0" fontId="0" fillId="3" borderId="0" xfId="12" applyNumberFormat="1" applyFont="1" applyFill="1" applyBorder="1" applyAlignment="1">
      <alignment horizontal="left" vertical="center" wrapText="1" indent="1"/>
    </xf>
    <xf numFmtId="0" fontId="0" fillId="3" borderId="3" xfId="12" applyNumberFormat="1" applyFont="1" applyFill="1" applyBorder="1" applyAlignment="1">
      <alignment horizontal="left" vertical="center" wrapText="1" indent="1"/>
    </xf>
    <xf numFmtId="1" fontId="0" fillId="3" borderId="3" xfId="13" applyNumberFormat="1" applyFont="1" applyFill="1" applyBorder="1" applyAlignment="1">
      <alignment horizontal="center" vertical="center"/>
    </xf>
    <xf numFmtId="169" fontId="6" fillId="0" borderId="0" xfId="11" applyNumberFormat="1">
      <alignment horizontal="left" vertical="top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readingOrder="1"/>
    </xf>
    <xf numFmtId="0" fontId="0" fillId="0" borderId="0" xfId="12" applyNumberFormat="1" applyFont="1" applyFill="1" applyBorder="1" applyAlignment="1">
      <alignment horizontal="left" vertical="center" wrapText="1" indent="1"/>
    </xf>
    <xf numFmtId="0" fontId="0" fillId="0" borderId="3" xfId="12" applyNumberFormat="1" applyFont="1" applyFill="1" applyBorder="1" applyAlignment="1">
      <alignment horizontal="left" vertical="center" wrapText="1" indent="1"/>
    </xf>
    <xf numFmtId="1" fontId="0" fillId="0" borderId="3" xfId="13" applyNumberFormat="1" applyFont="1" applyFill="1" applyBorder="1" applyAlignment="1">
      <alignment horizontal="center" vertical="center"/>
    </xf>
    <xf numFmtId="7" fontId="0" fillId="0" borderId="3" xfId="14" applyNumberFormat="1" applyFont="1" applyFill="1" applyBorder="1" applyAlignment="1">
      <alignment horizontal="right" vertical="center"/>
    </xf>
    <xf numFmtId="168" fontId="11" fillId="0" borderId="3" xfId="7" applyNumberFormat="1" applyFont="1" applyFill="1" applyBorder="1" applyAlignment="1">
      <alignment horizontal="center" vertical="center"/>
    </xf>
  </cellXfs>
  <cellStyles count="15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élula Ligada" xfId="8" builtinId="24" customBuiltin="1"/>
    <cellStyle name="Coluna de Sinalizador" xfId="7"/>
    <cellStyle name="Contagens totais" xfId="11"/>
    <cellStyle name="Detalhes da tabela alinhados à direita" xfId="14"/>
    <cellStyle name="Detalhes da tabela alinhados à esquerda" xfId="12"/>
    <cellStyle name="Detalhes da tabela alinhados ao centro" xfId="13"/>
    <cellStyle name="Hiperligação" xfId="9" builtinId="8" customBuiltin="1"/>
    <cellStyle name="Hiperligação Visitada" xfId="10" builtinId="9" customBuiltin="1"/>
    <cellStyle name="Normal" xfId="0" builtinId="0" customBuiltin="1"/>
    <cellStyle name="Título" xfId="1" builtinId="15" customBuiltin="1"/>
    <cellStyle name="Total" xfId="6" builtinId="25" customBuiltin="1"/>
  </cellStyles>
  <dxfs count="34"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0691854609822"/>
        <name val="Franklin Gothic Medium"/>
        <family val="2"/>
        <scheme val="minor"/>
      </font>
      <numFmt numFmtId="168" formatCode="&quot;Nova encomenda&quot;;&quot;&quot;;&quot;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Inventário de Armazém" defaultPivotStyle="PivotStyleMedium2">
    <tableStyle name="Inventário de Armazém" pivot="0" count="4">
      <tableStyleElement type="wholeTable" dxfId="33"/>
      <tableStyleElement type="headerRow" dxfId="32"/>
      <tableStyleElement type="lastColumn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esquisa de Contentor'!A1"/><Relationship Id="rId1" Type="http://schemas.openxmlformats.org/officeDocument/2006/relationships/hyperlink" Target="#'Lista de Escolha de Invent&#225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a de Invent&#225;rio de Armaz&#233;m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isa de Invent&#225;rio de Armaz&#233;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2016379</xdr:colOff>
      <xdr:row>1</xdr:row>
      <xdr:rowOff>57149</xdr:rowOff>
    </xdr:from>
    <xdr:to>
      <xdr:col>4</xdr:col>
      <xdr:colOff>2504379</xdr:colOff>
      <xdr:row>1</xdr:row>
      <xdr:rowOff>285749</xdr:rowOff>
    </xdr:to>
    <xdr:sp macro="" textlink="">
      <xdr:nvSpPr>
        <xdr:cNvPr id="11" name="Lista de Inventário" descr="Forma de navegação para ver a Lista de Escolha de Inventário">
          <a:hlinkClick xmlns:r="http://schemas.openxmlformats.org/officeDocument/2006/relationships" r:id="rId1" tooltip="Selecione para ver a folha de cálculo Lista de Escolha de Inventário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50229" y="742949"/>
          <a:ext cx="252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LISTA </a:t>
          </a:r>
          <a:r>
            <a:rPr lang="pt-p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DE </a:t>
          </a:r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ESCOLHA DE INVENTÁRIO</a:t>
          </a:r>
        </a:p>
      </xdr:txBody>
    </xdr:sp>
    <xdr:clientData fPrintsWithSheet="0"/>
  </xdr:twoCellAnchor>
  <xdr:twoCellAnchor editAs="oneCell">
    <xdr:from>
      <xdr:col>5</xdr:col>
      <xdr:colOff>57404</xdr:colOff>
      <xdr:row>1</xdr:row>
      <xdr:rowOff>57149</xdr:rowOff>
    </xdr:from>
    <xdr:to>
      <xdr:col>6</xdr:col>
      <xdr:colOff>37404</xdr:colOff>
      <xdr:row>1</xdr:row>
      <xdr:rowOff>285749</xdr:rowOff>
    </xdr:to>
    <xdr:sp macro="" textlink="">
      <xdr:nvSpPr>
        <xdr:cNvPr id="12" name="Lista de Inventário" descr="Forma de navegação para ver a Pesquisa de Contentor">
          <a:hlinkClick xmlns:r="http://schemas.openxmlformats.org/officeDocument/2006/relationships" r:id="rId2" tooltip="Selecione para adicionar ou modificar informações de Pesquisa de Contentor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750554" y="742949"/>
          <a:ext cx="252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PESQUISA</a:t>
          </a:r>
          <a:r>
            <a:rPr lang="pt-p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 CONTENTOR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101599</xdr:colOff>
      <xdr:row>1</xdr:row>
      <xdr:rowOff>66675</xdr:rowOff>
    </xdr:from>
    <xdr:to>
      <xdr:col>3</xdr:col>
      <xdr:colOff>13699</xdr:colOff>
      <xdr:row>1</xdr:row>
      <xdr:rowOff>295275</xdr:rowOff>
    </xdr:to>
    <xdr:sp macro="" textlink="">
      <xdr:nvSpPr>
        <xdr:cNvPr id="3" name="Lista de Inventário" descr="Selecione para ver a Lista de Inventário">
          <a:hlinkClick xmlns:r="http://schemas.openxmlformats.org/officeDocument/2006/relationships" r:id="rId1" tooltip="Clique para ver a Lista de Inventário de Armazém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438399" y="752475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LISTA</a:t>
          </a:r>
          <a:r>
            <a:rPr lang="pt-pt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 DE INVENTÁRIO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2</xdr:col>
      <xdr:colOff>4174</xdr:colOff>
      <xdr:row>1</xdr:row>
      <xdr:rowOff>304800</xdr:rowOff>
    </xdr:to>
    <xdr:sp macro="[0]!ClearPickList" textlink="">
      <xdr:nvSpPr>
        <xdr:cNvPr id="5" name="Lista de Inventário" descr="Selecione para limpar a lista de escolh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80974" y="762000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LIMPAR</a:t>
          </a:r>
          <a:r>
            <a:rPr lang="pt-pt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p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LISTA</a:t>
          </a:r>
          <a:r>
            <a:rPr lang="pt-pt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p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 ESCOLHA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2</xdr:col>
      <xdr:colOff>635</xdr:colOff>
      <xdr:row>1</xdr:row>
      <xdr:rowOff>295275</xdr:rowOff>
    </xdr:to>
    <xdr:sp macro="" textlink="">
      <xdr:nvSpPr>
        <xdr:cNvPr id="2" name="Lista de Inventário" descr="Selecione para ver a Lista de Inventário">
          <a:hlinkClick xmlns:r="http://schemas.openxmlformats.org/officeDocument/2006/relationships" r:id="rId1" tooltip="Selecione para ver a Lista de Inventário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LISTA</a:t>
          </a:r>
          <a:r>
            <a:rPr lang="pt-pt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  <a:t> DE INVENTÁRIO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ListaDeInventário" displayName="ListaDeInventário" ref="B4:K15" totalsRowShown="0" headerRowDxfId="28" dataDxfId="27" headerRowCellStyle="Cabeçalho 1">
  <autoFilter ref="B4:K15"/>
  <tableColumns count="10">
    <tableColumn id="1" name="SKU" dataDxfId="26" dataCellStyle="Detalhes da tabela alinhados à esquerda"/>
    <tableColumn id="2" name="DESCRIÇÃO" dataDxfId="25" dataCellStyle="Detalhes da tabela alinhados à esquerda"/>
    <tableColumn id="3" name="CONTENTOR N.º" dataDxfId="24" dataCellStyle="Detalhes da tabela alinhados à esquerda"/>
    <tableColumn id="4" name="LOCALIZAÇÃO" dataDxfId="23" dataCellStyle="Detalhes da tabela alinhados à esquerda">
      <calculatedColumnFormula>IFERROR(VLOOKUP(ListaDeInventário[[#This Row],[CONTENTOR N.º]],'Pesquisa de Contentor'!$B$5:$G$11,3,FALSE),"")</calculatedColumnFormula>
    </tableColumn>
    <tableColumn id="5" name="UNIDADE" dataDxfId="22" dataCellStyle="Detalhes da tabela alinhados à esquerda"/>
    <tableColumn id="6" name="QTD" dataDxfId="21" dataCellStyle="Detalhes da tabela alinhados ao centro"/>
    <tableColumn id="7" name="QTD NOVA ENCOMENDA" dataDxfId="20" dataCellStyle="Detalhes da tabela alinhados ao centro"/>
    <tableColumn id="8" name="PREÇO" dataDxfId="19" dataCellStyle="Detalhes da tabela alinhados à direita"/>
    <tableColumn id="9" name="VALOR DE INVENTÁRIO" dataDxfId="18" dataCellStyle="Detalhes da tabela alinhados à direita">
      <calculatedColumnFormula>ListaDeInventário[[#This Row],[QTD]]*ListaDeInventário[[#This Row],[PREÇO]]</calculatedColumnFormula>
    </tableColumn>
    <tableColumn id="10" name="NOVA ENCOMENDA" dataDxfId="17" dataCellStyle="Coluna de Sinalizador">
      <calculatedColumnFormula>IFERROR(IF(ListaDeInventário[[#This Row],[QTD]]&lt;=ListaDeInventário[[#This Row],[QTD NOVA ENCOMENDA]],1,0),0)</calculatedColumnFormula>
    </tableColumn>
  </tableColumns>
  <tableStyleInfo name="Inventário de Armazém" showFirstColumn="0" showLastColumn="0" showRowStripes="1" showColumnStripes="0"/>
</table>
</file>

<file path=xl/tables/table2.xml><?xml version="1.0" encoding="utf-8"?>
<table xmlns="http://schemas.openxmlformats.org/spreadsheetml/2006/main" id="2" name="ListaEscolhaInventário" displayName="ListaEscolhaInventário" ref="B4:I9" totalsRowShown="0" headerRowDxfId="15" dataDxfId="14" headerRowCellStyle="Cabeçalho 1" dataCellStyle="Detalhes da tabela alinhados à esquerda">
  <autoFilter ref="B4:I9"/>
  <tableColumns count="8">
    <tableColumn id="1" name="ENCOMENDA N.º" dataDxfId="13" dataCellStyle="Detalhes da tabela alinhados à esquerda"/>
    <tableColumn id="2" name="SKU" dataDxfId="12" dataCellStyle="Detalhes da tabela alinhados à esquerda"/>
    <tableColumn id="3" name="QTD ESCOLHIDA" dataDxfId="11" dataCellStyle="Detalhes da tabela alinhados ao centro"/>
    <tableColumn id="4" name="QTD DISPONÍVEL" dataDxfId="10" dataCellStyle="Detalhes da tabela alinhados ao centro">
      <calculatedColumnFormula>IFERROR(VLOOKUP(ListaEscolhaInventário[SKU],ListaDeInventário[],6,FALSE),"")</calculatedColumnFormula>
    </tableColumn>
    <tableColumn id="5" name="DESCRIÇÃO DO ITEM" dataDxfId="9" dataCellStyle="Detalhes da tabela alinhados à esquerda">
      <calculatedColumnFormula>IFERROR(VLOOKUP(ListaEscolhaInventário[SKU],ListaDeInventário[],2,FALSE),"")</calculatedColumnFormula>
    </tableColumn>
    <tableColumn id="6" name="UNIDADE" dataDxfId="8" dataCellStyle="Detalhes da tabela alinhados à esquerda">
      <calculatedColumnFormula>IFERROR(VLOOKUP(ListaEscolhaInventário[SKU],ListaDeInventário[],5,FALSE),"")</calculatedColumnFormula>
    </tableColumn>
    <tableColumn id="7" name="CONTENTOR N.º" dataDxfId="7" dataCellStyle="Detalhes da tabela alinhados à esquerda">
      <calculatedColumnFormula>IFERROR(VLOOKUP(ListaEscolhaInventário[SKU],ListaDeInventário[],3,FALSE),"")</calculatedColumnFormula>
    </tableColumn>
    <tableColumn id="8" name="LOCALIZAÇÃO" dataDxfId="6" dataCellStyle="Detalhes da tabela alinhados à esquerda">
      <calculatedColumnFormula>IFERROR(VLOOKUP(ListaEscolhaInventário[SKU],ListaDeInventário[],4,FALSE),"")</calculatedColumnFormula>
    </tableColumn>
  </tableColumns>
  <tableStyleInfo name="Inventário de Armazém" showFirstColumn="0" showLastColumn="0" showRowStripes="1" showColumnStripes="0"/>
</table>
</file>

<file path=xl/tables/table3.xml><?xml version="1.0" encoding="utf-8"?>
<table xmlns="http://schemas.openxmlformats.org/spreadsheetml/2006/main" id="3" name="PesquisaDeContentor" displayName="PesquisaDeContentor" ref="B4:G11" totalsRowShown="0">
  <autoFilter ref="B4:G11"/>
  <tableColumns count="6">
    <tableColumn id="1" name="CONTENTOR N.º" dataDxfId="5"/>
    <tableColumn id="2" name="DESCRIÇÃO" dataDxfId="4"/>
    <tableColumn id="3" name="LOCALIZAÇÃO" dataDxfId="3"/>
    <tableColumn id="4" name="LARGURA" dataDxfId="2"/>
    <tableColumn id="5" name="ALTURA" dataDxfId="1"/>
    <tableColumn id="6" name="COMPRIMENTO" dataDxfId="0"/>
  </tableColumns>
  <tableStyleInfo name="Inventário de Armazém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K15"/>
  <sheetViews>
    <sheetView showGridLines="0" tabSelected="1" zoomScale="90" zoomScaleNormal="90" workbookViewId="0"/>
  </sheetViews>
  <sheetFormatPr defaultRowHeight="30" customHeight="1" x14ac:dyDescent="0.3"/>
  <cols>
    <col min="1" max="1" width="1.88671875" customWidth="1"/>
    <col min="2" max="2" width="23.21875" customWidth="1"/>
    <col min="3" max="3" width="27.44140625" customWidth="1"/>
    <col min="4" max="4" width="24.6640625" customWidth="1"/>
    <col min="5" max="5" width="30.6640625" customWidth="1"/>
    <col min="6" max="6" width="30.77734375" customWidth="1"/>
    <col min="7" max="7" width="9.44140625" customWidth="1"/>
    <col min="8" max="8" width="22.44140625" customWidth="1"/>
    <col min="9" max="9" width="11.88671875" customWidth="1"/>
    <col min="10" max="10" width="21" customWidth="1"/>
    <col min="11" max="11" width="19.33203125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23" t="s">
        <v>35</v>
      </c>
      <c r="F2" s="23" t="s">
        <v>37</v>
      </c>
    </row>
    <row r="3" spans="2:11" ht="30" customHeight="1" x14ac:dyDescent="0.3">
      <c r="B3" s="19">
        <f>SUM(ListaDeInventário[VALOR DE INVENTÁRIO])</f>
        <v>4649</v>
      </c>
      <c r="C3" s="8">
        <f>COUNTA(ListaDeInventário[DESCRIÇÃO])</f>
        <v>11</v>
      </c>
      <c r="D3" s="8">
        <f>SUMPRODUCT((1/COUNTIF(ListaDeInventário[CONTENTOR N.º],ListaDeInventário[CONTENTOR N.º]&amp;"")))</f>
        <v>6</v>
      </c>
    </row>
    <row r="4" spans="2:11" ht="17.100000000000001" customHeight="1" x14ac:dyDescent="0.3">
      <c r="B4" s="12" t="s">
        <v>2</v>
      </c>
      <c r="C4" s="11" t="s">
        <v>15</v>
      </c>
      <c r="D4" s="11" t="s">
        <v>28</v>
      </c>
      <c r="E4" s="11" t="s">
        <v>36</v>
      </c>
      <c r="F4" s="11" t="s">
        <v>38</v>
      </c>
      <c r="G4" s="11" t="s">
        <v>42</v>
      </c>
      <c r="H4" s="11" t="s">
        <v>43</v>
      </c>
      <c r="I4" s="11" t="s">
        <v>44</v>
      </c>
      <c r="J4" s="11" t="s">
        <v>45</v>
      </c>
      <c r="K4" s="11" t="s">
        <v>46</v>
      </c>
    </row>
    <row r="5" spans="2:11" ht="30" customHeight="1" x14ac:dyDescent="0.3">
      <c r="B5" s="24" t="s">
        <v>3</v>
      </c>
      <c r="C5" s="25" t="s">
        <v>16</v>
      </c>
      <c r="D5" s="25" t="s">
        <v>29</v>
      </c>
      <c r="E5" s="25" t="str">
        <f>IFERROR(VLOOKUP(ListaDeInventário[[#This Row],[CONTENTOR N.º]],'Pesquisa de Contentor'!$B$5:$G$11,3,FALSE),"")</f>
        <v>Fila 2, espaço 1</v>
      </c>
      <c r="F5" s="25" t="s">
        <v>39</v>
      </c>
      <c r="G5" s="26">
        <v>20</v>
      </c>
      <c r="H5" s="26">
        <v>10</v>
      </c>
      <c r="I5" s="27">
        <v>30</v>
      </c>
      <c r="J5" s="27">
        <f>ListaDeInventário[[#This Row],[QTD]]*ListaDeInventário[[#This Row],[PREÇO]]</f>
        <v>600</v>
      </c>
      <c r="K5" s="28">
        <f>IFERROR(IF(ListaDeInventário[[#This Row],[QTD]]&lt;=ListaDeInventário[[#This Row],[QTD NOVA ENCOMENDA]],1,0),0)</f>
        <v>0</v>
      </c>
    </row>
    <row r="6" spans="2:11" ht="30" customHeight="1" x14ac:dyDescent="0.3">
      <c r="B6" s="24" t="s">
        <v>4</v>
      </c>
      <c r="C6" s="25" t="s">
        <v>17</v>
      </c>
      <c r="D6" s="25" t="s">
        <v>29</v>
      </c>
      <c r="E6" s="25" t="str">
        <f>IFERROR(VLOOKUP(ListaDeInventário[[#This Row],[CONTENTOR N.º]],'Pesquisa de Contentor'!$B$5:$G$11,3,FALSE),"")</f>
        <v>Fila 2, espaço 1</v>
      </c>
      <c r="F6" s="25" t="s">
        <v>39</v>
      </c>
      <c r="G6" s="26">
        <v>30</v>
      </c>
      <c r="H6" s="26">
        <v>15</v>
      </c>
      <c r="I6" s="27">
        <v>40</v>
      </c>
      <c r="J6" s="27">
        <f>ListaDeInventário[[#This Row],[QTD]]*ListaDeInventário[[#This Row],[PREÇO]]</f>
        <v>1200</v>
      </c>
      <c r="K6" s="28">
        <f>IFERROR(IF(ListaDeInventário[[#This Row],[QTD]]&lt;=ListaDeInventário[[#This Row],[QTD NOVA ENCOMENDA]],1,0),0)</f>
        <v>0</v>
      </c>
    </row>
    <row r="7" spans="2:11" ht="30" customHeight="1" x14ac:dyDescent="0.3">
      <c r="B7" s="24" t="s">
        <v>5</v>
      </c>
      <c r="C7" s="25" t="s">
        <v>18</v>
      </c>
      <c r="D7" s="25" t="s">
        <v>30</v>
      </c>
      <c r="E7" s="25" t="str">
        <f>IFERROR(VLOOKUP(ListaDeInventário[[#This Row],[CONTENTOR N.º]],'Pesquisa de Contentor'!$B$5:$G$11,3,FALSE),"")</f>
        <v>Fila 1, espaço 1</v>
      </c>
      <c r="F7" s="25" t="s">
        <v>39</v>
      </c>
      <c r="G7" s="26">
        <v>10</v>
      </c>
      <c r="H7" s="26">
        <v>5</v>
      </c>
      <c r="I7" s="27">
        <v>5</v>
      </c>
      <c r="J7" s="27">
        <f>ListaDeInventário[[#This Row],[QTD]]*ListaDeInventário[[#This Row],[PREÇO]]</f>
        <v>50</v>
      </c>
      <c r="K7" s="28">
        <f>IFERROR(IF(ListaDeInventário[[#This Row],[QTD]]&lt;=ListaDeInventário[[#This Row],[QTD NOVA ENCOMENDA]],1,0),0)</f>
        <v>0</v>
      </c>
    </row>
    <row r="8" spans="2:11" ht="30" customHeight="1" x14ac:dyDescent="0.3">
      <c r="B8" s="24" t="s">
        <v>6</v>
      </c>
      <c r="C8" s="25" t="s">
        <v>19</v>
      </c>
      <c r="D8" s="25" t="s">
        <v>31</v>
      </c>
      <c r="E8" s="25" t="str">
        <f>IFERROR(VLOOKUP(ListaDeInventário[[#This Row],[CONTENTOR N.º]],'Pesquisa de Contentor'!$B$5:$G$11,3,FALSE),"")</f>
        <v>Fila 3, espaço 2</v>
      </c>
      <c r="F8" s="25" t="s">
        <v>40</v>
      </c>
      <c r="G8" s="26">
        <v>40</v>
      </c>
      <c r="H8" s="26">
        <v>10</v>
      </c>
      <c r="I8" s="27">
        <v>15</v>
      </c>
      <c r="J8" s="27">
        <f>ListaDeInventário[[#This Row],[QTD]]*ListaDeInventário[[#This Row],[PREÇO]]</f>
        <v>600</v>
      </c>
      <c r="K8" s="28">
        <f>IFERROR(IF(ListaDeInventário[[#This Row],[QTD]]&lt;=ListaDeInventário[[#This Row],[QTD NOVA ENCOMENDA]],1,0),0)</f>
        <v>0</v>
      </c>
    </row>
    <row r="9" spans="2:11" ht="30" customHeight="1" x14ac:dyDescent="0.3">
      <c r="B9" s="24" t="s">
        <v>7</v>
      </c>
      <c r="C9" s="25" t="s">
        <v>20</v>
      </c>
      <c r="D9" s="25" t="s">
        <v>32</v>
      </c>
      <c r="E9" s="25" t="str">
        <f>IFERROR(VLOOKUP(ListaDeInventário[[#This Row],[CONTENTOR N.º]],'Pesquisa de Contentor'!$B$5:$G$11,3,FALSE),"")</f>
        <v>Fila 3, espaço 1</v>
      </c>
      <c r="F9" s="25" t="s">
        <v>39</v>
      </c>
      <c r="G9" s="26">
        <v>12</v>
      </c>
      <c r="H9" s="26">
        <v>10</v>
      </c>
      <c r="I9" s="27">
        <v>26</v>
      </c>
      <c r="J9" s="27">
        <f>ListaDeInventário[[#This Row],[QTD]]*ListaDeInventário[[#This Row],[PREÇO]]</f>
        <v>312</v>
      </c>
      <c r="K9" s="28">
        <f>IFERROR(IF(ListaDeInventário[[#This Row],[QTD]]&lt;=ListaDeInventário[[#This Row],[QTD NOVA ENCOMENDA]],1,0),0)</f>
        <v>0</v>
      </c>
    </row>
    <row r="10" spans="2:11" ht="30" customHeight="1" x14ac:dyDescent="0.3">
      <c r="B10" s="24" t="s">
        <v>8</v>
      </c>
      <c r="C10" s="25" t="s">
        <v>21</v>
      </c>
      <c r="D10" s="25" t="s">
        <v>29</v>
      </c>
      <c r="E10" s="25" t="str">
        <f>IFERROR(VLOOKUP(ListaDeInventário[[#This Row],[CONTENTOR N.º]],'Pesquisa de Contentor'!$B$5:$G$11,3,FALSE),"")</f>
        <v>Fila 2, espaço 1</v>
      </c>
      <c r="F10" s="25" t="s">
        <v>39</v>
      </c>
      <c r="G10" s="26">
        <v>7</v>
      </c>
      <c r="H10" s="26">
        <v>10</v>
      </c>
      <c r="I10" s="27">
        <v>50</v>
      </c>
      <c r="J10" s="27">
        <f>ListaDeInventário[[#This Row],[QTD]]*ListaDeInventário[[#This Row],[PREÇO]]</f>
        <v>350</v>
      </c>
      <c r="K10" s="28">
        <f>IFERROR(IF(ListaDeInventário[[#This Row],[QTD]]&lt;=ListaDeInventário[[#This Row],[QTD NOVA ENCOMENDA]],1,0),0)</f>
        <v>1</v>
      </c>
    </row>
    <row r="11" spans="2:11" ht="30" customHeight="1" x14ac:dyDescent="0.3">
      <c r="B11" s="24" t="s">
        <v>9</v>
      </c>
      <c r="C11" s="25" t="s">
        <v>22</v>
      </c>
      <c r="D11" s="25" t="s">
        <v>33</v>
      </c>
      <c r="E11" s="25" t="str">
        <f>IFERROR(VLOOKUP(ListaDeInventário[[#This Row],[CONTENTOR N.º]],'Pesquisa de Contentor'!$B$5:$G$11,3,FALSE),"")</f>
        <v>Fila 1, espaço 2</v>
      </c>
      <c r="F11" s="25" t="s">
        <v>39</v>
      </c>
      <c r="G11" s="26">
        <v>10</v>
      </c>
      <c r="H11" s="26">
        <v>5</v>
      </c>
      <c r="I11" s="27">
        <v>10</v>
      </c>
      <c r="J11" s="27">
        <f>ListaDeInventário[[#This Row],[QTD]]*ListaDeInventário[[#This Row],[PREÇO]]</f>
        <v>100</v>
      </c>
      <c r="K11" s="28">
        <f>IFERROR(IF(ListaDeInventário[[#This Row],[QTD]]&lt;=ListaDeInventário[[#This Row],[QTD NOVA ENCOMENDA]],1,0),0)</f>
        <v>0</v>
      </c>
    </row>
    <row r="12" spans="2:11" ht="30" customHeight="1" x14ac:dyDescent="0.3">
      <c r="B12" s="24" t="s">
        <v>10</v>
      </c>
      <c r="C12" s="25" t="s">
        <v>23</v>
      </c>
      <c r="D12" s="25" t="s">
        <v>30</v>
      </c>
      <c r="E12" s="25" t="str">
        <f>IFERROR(VLOOKUP(ListaDeInventário[[#This Row],[CONTENTOR N.º]],'Pesquisa de Contentor'!$B$5:$G$11,3,FALSE),"")</f>
        <v>Fila 1, espaço 1</v>
      </c>
      <c r="F12" s="25" t="s">
        <v>39</v>
      </c>
      <c r="G12" s="26">
        <v>19</v>
      </c>
      <c r="H12" s="26">
        <v>10</v>
      </c>
      <c r="I12" s="27">
        <v>3</v>
      </c>
      <c r="J12" s="27">
        <f>ListaDeInventário[[#This Row],[QTD]]*ListaDeInventário[[#This Row],[PREÇO]]</f>
        <v>57</v>
      </c>
      <c r="K12" s="28">
        <f>IFERROR(IF(ListaDeInventário[[#This Row],[QTD]]&lt;=ListaDeInventário[[#This Row],[QTD NOVA ENCOMENDA]],1,0),0)</f>
        <v>0</v>
      </c>
    </row>
    <row r="13" spans="2:11" ht="30" customHeight="1" x14ac:dyDescent="0.3">
      <c r="B13" s="24" t="s">
        <v>11</v>
      </c>
      <c r="C13" s="25" t="s">
        <v>24</v>
      </c>
      <c r="D13" s="25" t="s">
        <v>34</v>
      </c>
      <c r="E13" s="25" t="str">
        <f>IFERROR(VLOOKUP(ListaDeInventário[[#This Row],[CONTENTOR N.º]],'Pesquisa de Contentor'!$B$5:$G$11,3,FALSE),"")</f>
        <v>Fila 2, espaço 2</v>
      </c>
      <c r="F13" s="25" t="s">
        <v>41</v>
      </c>
      <c r="G13" s="26">
        <v>20</v>
      </c>
      <c r="H13" s="26">
        <v>30</v>
      </c>
      <c r="I13" s="27">
        <v>14</v>
      </c>
      <c r="J13" s="27">
        <f>ListaDeInventário[[#This Row],[QTD]]*ListaDeInventário[[#This Row],[PREÇO]]</f>
        <v>280</v>
      </c>
      <c r="K13" s="28">
        <f>IFERROR(IF(ListaDeInventário[[#This Row],[QTD]]&lt;=ListaDeInventário[[#This Row],[QTD NOVA ENCOMENDA]],1,0),0)</f>
        <v>1</v>
      </c>
    </row>
    <row r="14" spans="2:11" ht="30" customHeight="1" x14ac:dyDescent="0.3">
      <c r="B14" s="24" t="s">
        <v>12</v>
      </c>
      <c r="C14" s="25" t="s">
        <v>25</v>
      </c>
      <c r="D14" s="25" t="s">
        <v>33</v>
      </c>
      <c r="E14" s="25" t="str">
        <f>IFERROR(VLOOKUP(ListaDeInventário[[#This Row],[CONTENTOR N.º]],'Pesquisa de Contentor'!$B$5:$G$11,3,FALSE),"")</f>
        <v>Fila 1, espaço 2</v>
      </c>
      <c r="F14" s="25" t="s">
        <v>39</v>
      </c>
      <c r="G14" s="26">
        <v>15</v>
      </c>
      <c r="H14" s="26">
        <v>8</v>
      </c>
      <c r="I14" s="27">
        <v>60</v>
      </c>
      <c r="J14" s="27">
        <f>ListaDeInventário[[#This Row],[QTD]]*ListaDeInventário[[#This Row],[PREÇO]]</f>
        <v>900</v>
      </c>
      <c r="K14" s="28">
        <f>IFERROR(IF(ListaDeInventário[[#This Row],[QTD]]&lt;=ListaDeInventário[[#This Row],[QTD NOVA ENCOMENDA]],1,0),0)</f>
        <v>0</v>
      </c>
    </row>
    <row r="15" spans="2:11" ht="30" customHeight="1" x14ac:dyDescent="0.3">
      <c r="B15" s="24" t="s">
        <v>13</v>
      </c>
      <c r="C15" s="25" t="s">
        <v>26</v>
      </c>
      <c r="D15" s="25" t="s">
        <v>33</v>
      </c>
      <c r="E15" s="25" t="str">
        <f>IFERROR(VLOOKUP(ListaDeInventário[[#This Row],[CONTENTOR N.º]],'Pesquisa de Contentor'!$B$5:$G$11,3,FALSE),"")</f>
        <v>Fila 1, espaço 2</v>
      </c>
      <c r="F15" s="25" t="s">
        <v>39</v>
      </c>
      <c r="G15" s="26">
        <v>25</v>
      </c>
      <c r="H15" s="26">
        <v>15</v>
      </c>
      <c r="I15" s="27">
        <v>8</v>
      </c>
      <c r="J15" s="27">
        <f>ListaDeInventário[[#This Row],[QTD]]*ListaDeInventário[[#This Row],[PREÇO]]</f>
        <v>200</v>
      </c>
      <c r="K15" s="28">
        <f>IFERROR(IF(ListaDeInventário[[#This Row],[QTD]]&lt;=ListaDeInventário[[#This Row],[QTD NOVA ENCOMENDA]],1,0),0)</f>
        <v>0</v>
      </c>
    </row>
  </sheetData>
  <conditionalFormatting sqref="B5:K15">
    <cfRule type="expression" dxfId="29" priority="5">
      <formula>"If(blnBinNo=""True"")"</formula>
    </cfRule>
  </conditionalFormatting>
  <conditionalFormatting sqref="J5:J15">
    <cfRule type="dataBar" priority="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15">
    <dataValidation allowBlank="1" showInputMessage="1" showErrorMessage="1" prompt="Lista de inventário de armazém para controlar o inventário. Os itens a precisar de encomenda são automaticamente sinalizados na coluna K. Existem duas ligações para a Lista de Escolha de Inventário e a Pesquisa de Contentor nas células E2 e F2" sqref="A1"/>
    <dataValidation allowBlank="1" showInputMessage="1" showErrorMessage="1" prompt="Valor total do inventário calculado automaticamente" sqref="B3"/>
    <dataValidation allowBlank="1" showInputMessage="1" showErrorMessage="1" prompt="Contagem de contentores calculada automaticamente" sqref="D3"/>
    <dataValidation allowBlank="1" showInputMessage="1" showErrorMessage="1" prompt="Número de itens de inventário baseados na respetiva descrição calculados automaticamente" sqref="C3"/>
    <dataValidation allowBlank="1" showInputMessage="1" showErrorMessage="1" prompt="Introduza o SKU nesta coluna" sqref="B4"/>
    <dataValidation allowBlank="1" showInputMessage="1" showErrorMessage="1" prompt="Introduza uma descrição do item nesta coluna" sqref="C4"/>
    <dataValidation allowBlank="1" showInputMessage="1" showErrorMessage="1" prompt="Selecione o número do contentor da lista pendente. Prima Alt+Seta Para Baixo para abrir a lista pendente e, em seguida, prima Enter para selecionar um dos itens" sqref="D4"/>
    <dataValidation allowBlank="1" showInputMessage="1" showErrorMessage="1" prompt="A localização é automaticamente atualizada nesta coluna com o N.º de Contentor e as informações na folha de cálculo Pesquisa de Contentor " sqref="E4"/>
    <dataValidation allowBlank="1" showInputMessage="1" showErrorMessage="1" prompt="Introduza as unidades nesta coluna" sqref="F4"/>
    <dataValidation allowBlank="1" showInputMessage="1" showErrorMessage="1" prompt="Introduza a quantidade de cada item nesta coluna" sqref="G4"/>
    <dataValidation allowBlank="1" showInputMessage="1" showErrorMessage="1" prompt="Introduza a quantidade da nova encomenda nesta coluna" sqref="H4"/>
    <dataValidation allowBlank="1" showInputMessage="1" showErrorMessage="1" prompt="Introduza o custo de cada item nesta coluna" sqref="I4"/>
    <dataValidation allowBlank="1" showInputMessage="1" showErrorMessage="1" prompt="O valor do inventário é calculado automaticamente nesta coluna utilizando os valores QTD e PREÇO da tabela" sqref="J4"/>
    <dataValidation allowBlank="1" showInputMessage="1" showErrorMessage="1" prompt="Um sinalizador nesta coluna indica os itens da lista de inventário que necessitam de uma nova encomenda" sqref="K4"/>
    <dataValidation type="list" errorStyle="warning" allowBlank="1" showInputMessage="1" showErrorMessage="1" error="O N.º de Contentor não está na lista. Selecione Sim para reter a entrada, Cancelar para adicioná-la à tabela em Pesquisa de Contentor, o que adicionará o N.º de Contentor a esta lista pendente, ou Não e prima Alt+Seta Para Baixo para selecionar na lista" sqref="D5:D15">
      <formula1>NúmeroDeContentor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6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6.44140625" customWidth="1"/>
    <col min="3" max="3" width="27.21875" customWidth="1"/>
    <col min="4" max="4" width="15.6640625" customWidth="1"/>
    <col min="5" max="5" width="17.88671875" customWidth="1"/>
    <col min="6" max="6" width="25.44140625" customWidth="1"/>
    <col min="7" max="7" width="14.44140625" customWidth="1"/>
    <col min="8" max="8" width="15.109375" customWidth="1"/>
    <col min="9" max="9" width="22.6640625" customWidth="1"/>
  </cols>
  <sheetData>
    <row r="1" spans="2:9" ht="54" customHeight="1" thickBot="1" x14ac:dyDescent="0.5">
      <c r="B1" s="5" t="s">
        <v>35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23" t="s">
        <v>66</v>
      </c>
      <c r="C2" s="23" t="s">
        <v>67</v>
      </c>
    </row>
    <row r="3" spans="2:9" ht="30" customHeight="1" x14ac:dyDescent="0.3">
      <c r="B3" s="9"/>
      <c r="C3" s="10"/>
    </row>
    <row r="4" spans="2:9" ht="17.100000000000001" customHeight="1" x14ac:dyDescent="0.3">
      <c r="B4" s="12" t="s">
        <v>47</v>
      </c>
      <c r="C4" s="11" t="s">
        <v>2</v>
      </c>
      <c r="D4" s="11" t="s">
        <v>50</v>
      </c>
      <c r="E4" s="11" t="s">
        <v>51</v>
      </c>
      <c r="F4" s="11" t="s">
        <v>52</v>
      </c>
      <c r="G4" s="11" t="s">
        <v>38</v>
      </c>
      <c r="H4" s="11" t="s">
        <v>28</v>
      </c>
      <c r="I4" s="11" t="s">
        <v>36</v>
      </c>
    </row>
    <row r="5" spans="2:9" ht="30" customHeight="1" x14ac:dyDescent="0.3">
      <c r="B5" s="13" t="s">
        <v>48</v>
      </c>
      <c r="C5" s="14" t="s">
        <v>3</v>
      </c>
      <c r="D5" s="15">
        <v>3</v>
      </c>
      <c r="E5" s="15">
        <f>IFERROR(VLOOKUP(ListaEscolhaInventário[SKU],ListaDeInventário[],6,FALSE),"")</f>
        <v>20</v>
      </c>
      <c r="F5" s="14" t="str">
        <f>IFERROR(VLOOKUP(ListaEscolhaInventário[SKU],ListaDeInventário[],2,FALSE),"")</f>
        <v>Artigo 1</v>
      </c>
      <c r="G5" s="14" t="str">
        <f>IFERROR(VLOOKUP(ListaEscolhaInventário[SKU],ListaDeInventário[],5,FALSE),"")</f>
        <v>Cada</v>
      </c>
      <c r="H5" s="14" t="str">
        <f>IFERROR(VLOOKUP(ListaEscolhaInventário[SKU],ListaDeInventário[],3,FALSE),"")</f>
        <v>T345</v>
      </c>
      <c r="I5" s="14" t="str">
        <f>IFERROR(VLOOKUP(ListaEscolhaInventário[SKU],ListaDeInventário[],4,FALSE),"")</f>
        <v>Fila 2, espaço 1</v>
      </c>
    </row>
    <row r="6" spans="2:9" ht="30" customHeight="1" x14ac:dyDescent="0.3">
      <c r="B6" s="16" t="s">
        <v>48</v>
      </c>
      <c r="C6" s="17" t="s">
        <v>6</v>
      </c>
      <c r="D6" s="18">
        <v>1</v>
      </c>
      <c r="E6" s="18">
        <f>IFERROR(VLOOKUP(ListaEscolhaInventário[SKU],ListaDeInventário[],6,FALSE),"")</f>
        <v>40</v>
      </c>
      <c r="F6" s="17" t="str">
        <f>IFERROR(VLOOKUP(ListaEscolhaInventário[SKU],ListaDeInventário[],2,FALSE),"")</f>
        <v>Item 4</v>
      </c>
      <c r="G6" s="17" t="str">
        <f>IFERROR(VLOOKUP(ListaEscolhaInventário[SKU],ListaDeInventário[],5,FALSE),"")</f>
        <v>Caixa (10 unidades)</v>
      </c>
      <c r="H6" s="17" t="str">
        <f>IFERROR(VLOOKUP(ListaEscolhaInventário[SKU],ListaDeInventário[],3,FALSE),"")</f>
        <v>T9876</v>
      </c>
      <c r="I6" s="17" t="str">
        <f>IFERROR(VLOOKUP(ListaEscolhaInventário[SKU],ListaDeInventário[],4,FALSE),"")</f>
        <v>Fila 3, espaço 2</v>
      </c>
    </row>
    <row r="7" spans="2:9" ht="30" customHeight="1" x14ac:dyDescent="0.3">
      <c r="B7" s="13" t="s">
        <v>48</v>
      </c>
      <c r="C7" s="14" t="s">
        <v>9</v>
      </c>
      <c r="D7" s="15">
        <v>2</v>
      </c>
      <c r="E7" s="15">
        <f>IFERROR(VLOOKUP(ListaEscolhaInventário[SKU],ListaDeInventário[],6,FALSE),"")</f>
        <v>10</v>
      </c>
      <c r="F7" s="14" t="str">
        <f>IFERROR(VLOOKUP(ListaEscolhaInventário[SKU],ListaDeInventário[],2,FALSE),"")</f>
        <v>Item 7</v>
      </c>
      <c r="G7" s="14" t="str">
        <f>IFERROR(VLOOKUP(ListaEscolhaInventário[SKU],ListaDeInventário[],5,FALSE),"")</f>
        <v>Cada</v>
      </c>
      <c r="H7" s="14" t="str">
        <f>IFERROR(VLOOKUP(ListaEscolhaInventário[SKU],ListaDeInventário[],3,FALSE),"")</f>
        <v>T349</v>
      </c>
      <c r="I7" s="14" t="str">
        <f>IFERROR(VLOOKUP(ListaEscolhaInventário[SKU],ListaDeInventário[],4,FALSE),"")</f>
        <v>Fila 1, espaço 2</v>
      </c>
    </row>
    <row r="8" spans="2:9" ht="30" customHeight="1" x14ac:dyDescent="0.3">
      <c r="B8" s="16" t="s">
        <v>48</v>
      </c>
      <c r="C8" s="17" t="s">
        <v>12</v>
      </c>
      <c r="D8" s="18">
        <v>6</v>
      </c>
      <c r="E8" s="18">
        <f>IFERROR(VLOOKUP(ListaEscolhaInventário[SKU],ListaDeInventário[],6,FALSE),"")</f>
        <v>15</v>
      </c>
      <c r="F8" s="17" t="str">
        <f>IFERROR(VLOOKUP(ListaEscolhaInventário[SKU],ListaDeInventário[],2,FALSE),"")</f>
        <v>Item 10</v>
      </c>
      <c r="G8" s="17" t="str">
        <f>IFERROR(VLOOKUP(ListaEscolhaInventário[SKU],ListaDeInventário[],5,FALSE),"")</f>
        <v>Cada</v>
      </c>
      <c r="H8" s="17" t="str">
        <f>IFERROR(VLOOKUP(ListaEscolhaInventário[SKU],ListaDeInventário[],3,FALSE),"")</f>
        <v>T349</v>
      </c>
      <c r="I8" s="17" t="str">
        <f>IFERROR(VLOOKUP(ListaEscolhaInventário[SKU],ListaDeInventário[],4,FALSE),"")</f>
        <v>Fila 1, espaço 2</v>
      </c>
    </row>
    <row r="9" spans="2:9" ht="30" customHeight="1" x14ac:dyDescent="0.3">
      <c r="B9" s="13" t="s">
        <v>48</v>
      </c>
      <c r="C9" s="14" t="s">
        <v>5</v>
      </c>
      <c r="D9" s="15">
        <v>3</v>
      </c>
      <c r="E9" s="15">
        <f>IFERROR(VLOOKUP(ListaEscolhaInventário[SKU],ListaDeInventário[],6,FALSE),"")</f>
        <v>10</v>
      </c>
      <c r="F9" s="14" t="str">
        <f>IFERROR(VLOOKUP(ListaEscolhaInventário[SKU],ListaDeInventário[],2,FALSE),"")</f>
        <v>Item 3</v>
      </c>
      <c r="G9" s="14" t="str">
        <f>IFERROR(VLOOKUP(ListaEscolhaInventário[SKU],ListaDeInventário[],5,FALSE),"")</f>
        <v>Cada</v>
      </c>
      <c r="H9" s="14" t="str">
        <f>IFERROR(VLOOKUP(ListaEscolhaInventário[SKU],ListaDeInventário[],3,FALSE),"")</f>
        <v>T5789</v>
      </c>
      <c r="I9" s="14" t="str">
        <f>IFERROR(VLOOKUP(ListaEscolhaInventário[SKU],ListaDeInventário[],4,FALSE),"")</f>
        <v>Fila 1, espaço 1</v>
      </c>
    </row>
  </sheetData>
  <conditionalFormatting sqref="E5:E9">
    <cfRule type="expression" dxfId="16" priority="7">
      <formula>D5&gt;E5</formula>
    </cfRule>
  </conditionalFormatting>
  <dataValidations count="15">
    <dataValidation type="list" errorStyle="warning" allowBlank="1" showErrorMessage="1" errorTitle="Ups!" error="Aquilo que introduziu não se encontra na Lista de Inventário. Pode clicar em Sim para o manter, mas as outras informações de inventário não serão preenchidas automaticamente. " sqref="C5:C9">
      <formula1>PesquisaDeSKU</formula1>
    </dataValidation>
    <dataValidation allowBlank="1" showInputMessage="1" showErrorMessage="1" prompt="A lista de escolha de inventário é usada para controlar a quantidade necessária de SKUs para encomendas. Para limpar a lista de escolha, siga as instruções na célula B2. Para aceder à Lista de Inventário de Armazém, utilize a ligação na célula C2" sqref="A1"/>
    <dataValidation allowBlank="1" showInputMessage="1" showErrorMessage="1" prompt="Introduza o número da encomenda nesta coluna" sqref="B4"/>
    <dataValidation allowBlank="1" showInputMessage="1" showErrorMessage="1" prompt="Selecione o SKU da lista pendente. Prima Alt+Seta Para Baixo para abrir a lista pendente e, em seguida, prima Enter para selecionar um dos itens" sqref="C4"/>
    <dataValidation allowBlank="1" showInputMessage="1" showErrorMessage="1" prompt="Introduza a quantidade de itens a selecionar nesta coluna" sqref="D4"/>
    <dataValidation allowBlank="1" showInputMessage="1" showErrorMessage="1" prompt="A quantidade disponível de cada item é automaticamente calculada nesta coluna" sqref="E4"/>
    <dataValidation allowBlank="1" showInputMessage="1" showErrorMessage="1" prompt="A descrição do item é automaticamente atualizada nesta coluna" sqref="F4"/>
    <dataValidation allowBlank="1" showInputMessage="1" showErrorMessage="1" prompt="As unidades são automaticamente atualizadas nesta coluna" sqref="G4"/>
    <dataValidation allowBlank="1" showInputMessage="1" showErrorMessage="1" prompt="O número do contentor é automaticamente atualizado nesta coluna" sqref="H4"/>
    <dataValidation allowBlank="1" showInputMessage="1" showErrorMessage="1" prompt="A localização é automaticamente atualizada nesta coluna" sqref="I4"/>
    <dataValidation type="custom" allowBlank="1" showInputMessage="1" showErrorMessage="1" errorTitle="Ups!" error="A quantidade introduzida excede a Quantidade Disponível. " sqref="D9">
      <formula1>D6&lt;=E6</formula1>
    </dataValidation>
    <dataValidation type="custom" allowBlank="1" showInputMessage="1" showErrorMessage="1" error="A quantidade introduzida excede a Quantidade Disponível. Introduza uma QTD ESCOLHIDA inferior à QTD DISPONÍVEL" sqref="D5">
      <formula1>D5&lt;=E5</formula1>
    </dataValidation>
    <dataValidation type="custom" allowBlank="1" showInputMessage="1" showErrorMessage="1" errorTitle="Ups!" error="A quantidade introduzida excede a Quantidade Disponível. " sqref="D6">
      <formula1>D6&lt;=E6</formula1>
    </dataValidation>
    <dataValidation type="custom" allowBlank="1" showInputMessage="1" showErrorMessage="1" errorTitle="Ups!" error="A quantidade introduzida excede a Quantidade Disponível. " sqref="D7">
      <formula1>D6&lt;=E6</formula1>
    </dataValidation>
    <dataValidation type="custom" allowBlank="1" showInputMessage="1" showErrorMessage="1" errorTitle="Ups!" error="A quantidade introduzida excede a Quantidade Disponível. " sqref="D8">
      <formula1>D6&lt;=E6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 fitToPage="1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19.44140625" customWidth="1"/>
    <col min="4" max="4" width="18.44140625" customWidth="1"/>
    <col min="5" max="6" width="11.88671875" customWidth="1"/>
    <col min="7" max="7" width="15.88671875" bestFit="1" customWidth="1"/>
  </cols>
  <sheetData>
    <row r="1" spans="2:7" ht="54" customHeight="1" thickBot="1" x14ac:dyDescent="0.5">
      <c r="B1" s="3" t="s">
        <v>37</v>
      </c>
      <c r="C1" s="1"/>
      <c r="D1" s="1"/>
      <c r="E1" s="1"/>
      <c r="F1" s="1"/>
      <c r="G1" s="1"/>
    </row>
    <row r="2" spans="2:7" ht="24.95" customHeight="1" x14ac:dyDescent="0.3">
      <c r="B2" s="7" t="s">
        <v>49</v>
      </c>
    </row>
    <row r="3" spans="2:7" ht="30" customHeight="1" x14ac:dyDescent="0.3">
      <c r="B3" s="6"/>
      <c r="C3" s="6"/>
      <c r="D3" s="6"/>
      <c r="E3" s="6"/>
      <c r="F3" s="6"/>
      <c r="G3" s="6"/>
    </row>
    <row r="4" spans="2:7" ht="17.100000000000001" customHeight="1" x14ac:dyDescent="0.3">
      <c r="B4" s="20" t="s">
        <v>28</v>
      </c>
      <c r="C4" s="20" t="s">
        <v>15</v>
      </c>
      <c r="D4" s="20" t="s">
        <v>36</v>
      </c>
      <c r="E4" s="21" t="s">
        <v>63</v>
      </c>
      <c r="F4" s="21" t="s">
        <v>64</v>
      </c>
      <c r="G4" s="21" t="s">
        <v>65</v>
      </c>
    </row>
    <row r="5" spans="2:7" ht="30" customHeight="1" x14ac:dyDescent="0.3">
      <c r="B5" s="20" t="s">
        <v>29</v>
      </c>
      <c r="C5" s="20" t="s">
        <v>53</v>
      </c>
      <c r="D5" s="20" t="s">
        <v>56</v>
      </c>
      <c r="E5" s="22">
        <v>50</v>
      </c>
      <c r="F5" s="22">
        <v>10</v>
      </c>
      <c r="G5" s="22">
        <v>10</v>
      </c>
    </row>
    <row r="6" spans="2:7" ht="30" customHeight="1" x14ac:dyDescent="0.3">
      <c r="B6" s="20" t="s">
        <v>30</v>
      </c>
      <c r="C6" s="20" t="s">
        <v>54</v>
      </c>
      <c r="D6" s="20" t="s">
        <v>57</v>
      </c>
      <c r="E6" s="22">
        <v>25</v>
      </c>
      <c r="F6" s="22">
        <v>5</v>
      </c>
      <c r="G6" s="22">
        <v>5</v>
      </c>
    </row>
    <row r="7" spans="2:7" ht="30" customHeight="1" x14ac:dyDescent="0.3">
      <c r="B7" s="20" t="s">
        <v>31</v>
      </c>
      <c r="C7" s="20" t="s">
        <v>53</v>
      </c>
      <c r="D7" s="20" t="s">
        <v>58</v>
      </c>
      <c r="E7" s="22">
        <v>50</v>
      </c>
      <c r="F7" s="22">
        <v>10</v>
      </c>
      <c r="G7" s="22">
        <v>10</v>
      </c>
    </row>
    <row r="8" spans="2:7" ht="30" customHeight="1" x14ac:dyDescent="0.3">
      <c r="B8" s="20" t="s">
        <v>32</v>
      </c>
      <c r="C8" s="20" t="s">
        <v>55</v>
      </c>
      <c r="D8" s="20" t="s">
        <v>59</v>
      </c>
      <c r="E8" s="22">
        <v>30</v>
      </c>
      <c r="F8" s="22">
        <v>7</v>
      </c>
      <c r="G8" s="22">
        <v>10</v>
      </c>
    </row>
    <row r="9" spans="2:7" ht="30" customHeight="1" x14ac:dyDescent="0.3">
      <c r="B9" s="20" t="s">
        <v>33</v>
      </c>
      <c r="C9" s="20" t="s">
        <v>54</v>
      </c>
      <c r="D9" s="20" t="s">
        <v>60</v>
      </c>
      <c r="E9" s="22">
        <v>25</v>
      </c>
      <c r="F9" s="22">
        <v>5</v>
      </c>
      <c r="G9" s="22">
        <v>5</v>
      </c>
    </row>
    <row r="10" spans="2:7" ht="30" customHeight="1" x14ac:dyDescent="0.3">
      <c r="B10" s="20" t="s">
        <v>30</v>
      </c>
      <c r="C10" s="20" t="s">
        <v>53</v>
      </c>
      <c r="D10" s="20" t="s">
        <v>61</v>
      </c>
      <c r="E10" s="22">
        <v>50</v>
      </c>
      <c r="F10" s="22">
        <v>10</v>
      </c>
      <c r="G10" s="22">
        <v>10</v>
      </c>
    </row>
    <row r="11" spans="2:7" ht="30" customHeight="1" x14ac:dyDescent="0.3">
      <c r="B11" s="20" t="s">
        <v>34</v>
      </c>
      <c r="C11" s="20" t="s">
        <v>53</v>
      </c>
      <c r="D11" s="20" t="s">
        <v>62</v>
      </c>
      <c r="E11" s="22">
        <v>50</v>
      </c>
      <c r="F11" s="22">
        <v>10</v>
      </c>
      <c r="G11" s="22">
        <v>10</v>
      </c>
    </row>
  </sheetData>
  <dataValidations count="8">
    <dataValidation allowBlank="1" showInputMessage="1" showErrorMessage="1" prompt="Esta folha de cálculo tem uma tabela que fornece dados para as folhas de cálculo lista de inventário de armazém e lista de escolha de inventário. Na célula B2, encontra-se uma ligação de navegação para a folha de cálculo Lista de Inventário de Armazém" sqref="A1"/>
    <dataValidation allowBlank="1" showInputMessage="1" showErrorMessage="1" prompt="Introduza o número de contentor nesta coluna" sqref="B4"/>
    <dataValidation allowBlank="1" showInputMessage="1" showErrorMessage="1" prompt="Introduza uma descrição do contentor nesta coluna" sqref="C4"/>
    <dataValidation allowBlank="1" showInputMessage="1" showErrorMessage="1" prompt="Introduza a localização do contentor nesta coluna" sqref="D4"/>
    <dataValidation allowBlank="1" showInputMessage="1" showErrorMessage="1" prompt="Introduza a largura do contentor nesta coluna" sqref="E4"/>
    <dataValidation allowBlank="1" showInputMessage="1" showErrorMessage="1" prompt="Introduza a altura do contentor nesta coluna" sqref="F4"/>
    <dataValidation allowBlank="1" showInputMessage="1" showErrorMessage="1" prompt="Introduza o comprimento do contentor nesta coluna" sqref="G4"/>
    <dataValidation allowBlank="1" showInputMessage="1" showErrorMessage="1" prompt="Ligação de navegação para a folha de cálculo Lista de Inventário de Armazém" sqref="B2"/>
  </dataValidations>
  <hyperlinks>
    <hyperlink ref="B2" location="'Inventory List'!A1" tooltip="Selecione para ver a Lista de Inventário" display="LISTA DE INVENTÁRIO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8</vt:i4>
      </vt:variant>
    </vt:vector>
  </HeadingPairs>
  <TitlesOfParts>
    <vt:vector size="11" baseType="lpstr">
      <vt:lpstr>Lista de Inventário de Armazém</vt:lpstr>
      <vt:lpstr>Lista de Escolha de Inventário</vt:lpstr>
      <vt:lpstr>Pesquisa de Contentor</vt:lpstr>
      <vt:lpstr>NúmeroDeContentor</vt:lpstr>
      <vt:lpstr>PesquisaDeSKU</vt:lpstr>
      <vt:lpstr>TítuloColuna1</vt:lpstr>
      <vt:lpstr>TítuloColuna2</vt:lpstr>
      <vt:lpstr>TítuloColuna3</vt:lpstr>
      <vt:lpstr>'Lista de Escolha de Inventário'!Títulos_de_Impressão</vt:lpstr>
      <vt:lpstr>'Lista de Inventário de Armazém'!Títulos_de_Impressão</vt:lpstr>
      <vt:lpstr>'Pesquisa de Contentor'!Títulos_de_Impressão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2016-10-06T00:09:35Z</dcterms:created>
  <dcterms:modified xsi:type="dcterms:W3CDTF">2017-11-30T13:35:10Z</dcterms:modified>
</cp:coreProperties>
</file>