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0" windowHeight="0"/>
  </bookViews>
  <sheets>
    <sheet name="Inventaris Perlengkapan" sheetId="1" r:id="rId1"/>
    <sheet name="Pengaturan" sheetId="2" r:id="rId2"/>
  </sheets>
  <definedNames>
    <definedName name="lstEmployees">tblEmployees[KARYAWAN]</definedName>
    <definedName name="lstItems">tblItems[ITEM]</definedName>
    <definedName name="Slicer_ASSIGNED_TO">#N/A</definedName>
    <definedName name="valHSelection">'Inventaris Perlengkapan'!$E$3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29" i="1" l="1"/>
  <c r="F29" i="1" s="1"/>
  <c r="E23" i="1"/>
  <c r="F23" i="1" s="1"/>
  <c r="E31" i="1"/>
  <c r="F31" i="1" s="1"/>
  <c r="E30" i="1"/>
  <c r="F30" i="1" s="1"/>
  <c r="E26" i="1"/>
  <c r="F26" i="1" s="1"/>
  <c r="E14" i="1"/>
  <c r="F14" i="1" s="1"/>
  <c r="E19" i="1"/>
  <c r="F19" i="1" s="1"/>
  <c r="E15" i="1"/>
  <c r="F15" i="1" s="1"/>
  <c r="E9" i="1"/>
  <c r="F9" i="1" s="1"/>
  <c r="E11" i="1"/>
  <c r="F11" i="1" s="1"/>
  <c r="E6" i="1"/>
  <c r="F6" i="1" s="1"/>
  <c r="E12" i="1"/>
  <c r="F12" i="1" s="1"/>
  <c r="E35" i="1"/>
  <c r="F35" i="1" s="1"/>
  <c r="E34" i="1"/>
  <c r="F34" i="1" s="1"/>
  <c r="E33" i="1"/>
  <c r="F33" i="1" s="1"/>
  <c r="E32" i="1"/>
  <c r="F32" i="1" s="1"/>
  <c r="E28" i="1"/>
  <c r="F28" i="1" s="1"/>
  <c r="E27" i="1"/>
  <c r="F27" i="1" s="1"/>
  <c r="E25" i="1"/>
  <c r="F25" i="1" s="1"/>
  <c r="E24" i="1"/>
  <c r="F24" i="1" s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3" i="1"/>
  <c r="F13" i="1" s="1"/>
  <c r="E10" i="1"/>
  <c r="F10" i="1" s="1"/>
  <c r="E8" i="1"/>
  <c r="F8" i="1" s="1"/>
  <c r="E7" i="1"/>
  <c r="F7" i="1" s="1"/>
</calcChain>
</file>

<file path=xl/sharedStrings.xml><?xml version="1.0" encoding="utf-8"?>
<sst xmlns="http://schemas.openxmlformats.org/spreadsheetml/2006/main" count="133" uniqueCount="73">
  <si>
    <t>ITEM0001</t>
  </si>
  <si>
    <t>ITEM0002</t>
  </si>
  <si>
    <t>ITEM0003</t>
  </si>
  <si>
    <t>ITEM0004</t>
  </si>
  <si>
    <t>ITEM0005</t>
  </si>
  <si>
    <t>ITEM0006</t>
  </si>
  <si>
    <t>ITEM0007</t>
  </si>
  <si>
    <t>ITEM0008</t>
  </si>
  <si>
    <t>ITEM0009</t>
  </si>
  <si>
    <t>ITEM0010</t>
  </si>
  <si>
    <t>ITEM0011</t>
  </si>
  <si>
    <t>ITEM0012</t>
  </si>
  <si>
    <t>ITEM0013</t>
  </si>
  <si>
    <t>ITEM0014</t>
  </si>
  <si>
    <t>ITEM0015</t>
  </si>
  <si>
    <t>ITEM0016</t>
  </si>
  <si>
    <t>ITEM0017</t>
  </si>
  <si>
    <t>ITEM0018</t>
  </si>
  <si>
    <t>ITEM0019</t>
  </si>
  <si>
    <t>ITEM0020</t>
  </si>
  <si>
    <t>ITEM0021</t>
  </si>
  <si>
    <t>ITEM0022</t>
  </si>
  <si>
    <t>ITEM0023</t>
  </si>
  <si>
    <t>ITEM0024</t>
  </si>
  <si>
    <t>ITEM0025</t>
  </si>
  <si>
    <t>ITEM0026</t>
  </si>
  <si>
    <t>ITEM0027</t>
  </si>
  <si>
    <t>ITEM0028</t>
  </si>
  <si>
    <t>ITEM0029</t>
  </si>
  <si>
    <t>ITEM0030</t>
  </si>
  <si>
    <t>marker pens (3 pack)</t>
  </si>
  <si>
    <t>USB drive</t>
  </si>
  <si>
    <t>copy machine</t>
  </si>
  <si>
    <t>whiteboard</t>
  </si>
  <si>
    <t>coffee maker</t>
  </si>
  <si>
    <t>KARYAWAN</t>
  </si>
  <si>
    <t>Karyawan 1</t>
  </si>
  <si>
    <t>Karyawan 2</t>
  </si>
  <si>
    <t>Karyawan 3</t>
  </si>
  <si>
    <t>Karyawan 4</t>
  </si>
  <si>
    <t>Karyawan 5</t>
  </si>
  <si>
    <t>Karyawan 6</t>
  </si>
  <si>
    <t>Karyawan 7</t>
  </si>
  <si>
    <t>Karyawan 8</t>
  </si>
  <si>
    <t>Karyawan 9</t>
  </si>
  <si>
    <t>Karyawan 10</t>
  </si>
  <si>
    <t>Karyawan 11</t>
  </si>
  <si>
    <t>Karyawan 12</t>
  </si>
  <si>
    <t>Karyawan 13</t>
  </si>
  <si>
    <t>Karyawan 14</t>
  </si>
  <si>
    <t>Karyawan 15</t>
  </si>
  <si>
    <t>Karyawan 16</t>
  </si>
  <si>
    <t>Karyawan 17</t>
  </si>
  <si>
    <t>Karyawan 18</t>
  </si>
  <si>
    <t>Karyawan 19</t>
  </si>
  <si>
    <t>Karyawan 20</t>
  </si>
  <si>
    <t>ITEM</t>
  </si>
  <si>
    <t>kursi</t>
  </si>
  <si>
    <t>komputer desktop</t>
  </si>
  <si>
    <t>kain lap (1 set)</t>
  </si>
  <si>
    <t>monitor ekstra</t>
  </si>
  <si>
    <t>printer inkjet</t>
  </si>
  <si>
    <t>komputer laptop</t>
  </si>
  <si>
    <t>printer laser</t>
  </si>
  <si>
    <t>pemindai</t>
  </si>
  <si>
    <t>alat tulis</t>
  </si>
  <si>
    <t>meja</t>
  </si>
  <si>
    <t>ID PERLENGKAPAN</t>
  </si>
  <si>
    <t>NAMA ITEM</t>
  </si>
  <si>
    <t>DIBERIKAN KEPADA</t>
  </si>
  <si>
    <t>UMUR ITEM</t>
  </si>
  <si>
    <t>TANGGAL 
DIKELUARKAN</t>
  </si>
  <si>
    <t>Sorot item yang lebih lama dari: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</si>
</sst>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;;;"/>
    <numFmt numFmtId="166" formatCode="0\ &quot;hari&quot;"/>
  </numFmts>
  <fonts count="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14" fontId="0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165" fontId="0" fillId="0" borderId="0" xfId="0" applyNumberFormat="1"/>
    <xf numFmtId="0" fontId="3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indent="1"/>
    </xf>
  </cellXfs>
  <cellStyles count="1">
    <cellStyle name="Normal" xfId="0" builtinId="0"/>
  </cellStyles>
  <dxfs count="17">
    <dxf>
      <numFmt numFmtId="166" formatCode="0\ &quot;hari&quot;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2">
      <tableStyleElement type="wholeTable" dxfId="16"/>
      <tableStyleElement type="headerRow" dxfId="15"/>
    </tableStyle>
    <tableStyle name="Employee Equipment Inventory Slicer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'Inventaris Perlengkapan'!$E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200658</xdr:colOff>
      <xdr:row>2</xdr:row>
      <xdr:rowOff>2140</xdr:rowOff>
    </xdr:from>
    <xdr:ext cx="1097280" cy="264560"/>
    <xdr:sp macro="" textlink="">
      <xdr:nvSpPr>
        <xdr:cNvPr id="10" name="Tombol opsi 1 Teks" descr="&quot;&quot;" title="opsi tanpa sorotan"/>
        <xdr:cNvSpPr txBox="1"/>
      </xdr:nvSpPr>
      <xdr:spPr>
        <a:xfrm>
          <a:off x="5353683" y="59269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Tanpa sorotan</a:t>
          </a:r>
        </a:p>
      </xdr:txBody>
    </xdr:sp>
    <xdr:clientData/>
  </xdr:oneCellAnchor>
  <xdr:oneCellAnchor>
    <xdr:from>
      <xdr:col>5</xdr:col>
      <xdr:colOff>388714</xdr:colOff>
      <xdr:row>2</xdr:row>
      <xdr:rowOff>11665</xdr:rowOff>
    </xdr:from>
    <xdr:ext cx="1097280" cy="264560"/>
    <xdr:sp macro="" textlink="">
      <xdr:nvSpPr>
        <xdr:cNvPr id="15" name="Tombol opsi 2 Teks" descr="&quot;&quot;" title="Opsi 3 bulan"/>
        <xdr:cNvSpPr txBox="1"/>
      </xdr:nvSpPr>
      <xdr:spPr>
        <a:xfrm>
          <a:off x="6818089" y="602215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3 bulan</a:t>
          </a:r>
        </a:p>
      </xdr:txBody>
    </xdr:sp>
    <xdr:clientData/>
  </xdr:oneCellAnchor>
  <xdr:oneCellAnchor>
    <xdr:from>
      <xdr:col>4</xdr:col>
      <xdr:colOff>200658</xdr:colOff>
      <xdr:row>2</xdr:row>
      <xdr:rowOff>192079</xdr:rowOff>
    </xdr:from>
    <xdr:ext cx="1097280" cy="264560"/>
    <xdr:sp macro="" textlink="">
      <xdr:nvSpPr>
        <xdr:cNvPr id="16" name="Tombol opsi 3 Teks" descr="&quot;&quot;" title="Opsi satu bulan"/>
        <xdr:cNvSpPr txBox="1"/>
      </xdr:nvSpPr>
      <xdr:spPr>
        <a:xfrm>
          <a:off x="5353683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Satu bulan</a:t>
          </a:r>
        </a:p>
      </xdr:txBody>
    </xdr:sp>
    <xdr:clientData/>
  </xdr:oneCellAnchor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17" name="Tombol opsi 4 Teks" descr="&quot;&quot;" title="Opsi satu tahun"/>
        <xdr:cNvSpPr txBox="1"/>
      </xdr:nvSpPr>
      <xdr:spPr>
        <a:xfrm>
          <a:off x="6818089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Satu tahun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57150</xdr:rowOff>
        </xdr:from>
        <xdr:to>
          <xdr:col>4</xdr:col>
          <xdr:colOff>1276350</xdr:colOff>
          <xdr:row>2</xdr:row>
          <xdr:rowOff>228600</xdr:rowOff>
        </xdr:to>
        <xdr:sp macro="" textlink="">
          <xdr:nvSpPr>
            <xdr:cNvPr id="1026" name="Tombol opsi 1" descr="opsi tanpa sorota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57150</xdr:rowOff>
        </xdr:from>
        <xdr:to>
          <xdr:col>6</xdr:col>
          <xdr:colOff>152400</xdr:colOff>
          <xdr:row>2</xdr:row>
          <xdr:rowOff>228600</xdr:rowOff>
        </xdr:to>
        <xdr:sp macro="" textlink="">
          <xdr:nvSpPr>
            <xdr:cNvPr id="1030" name="Tombol opsi 2" descr="Opsi 3 bulan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228600</xdr:rowOff>
        </xdr:from>
        <xdr:to>
          <xdr:col>4</xdr:col>
          <xdr:colOff>1276350</xdr:colOff>
          <xdr:row>2</xdr:row>
          <xdr:rowOff>409575</xdr:rowOff>
        </xdr:to>
        <xdr:sp macro="" textlink="">
          <xdr:nvSpPr>
            <xdr:cNvPr id="1031" name="Tombol opsi 3" descr="Opsi satu bulan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228600</xdr:rowOff>
        </xdr:from>
        <xdr:to>
          <xdr:col>6</xdr:col>
          <xdr:colOff>152400</xdr:colOff>
          <xdr:row>2</xdr:row>
          <xdr:rowOff>409575</xdr:rowOff>
        </xdr:to>
        <xdr:sp macro="" textlink="">
          <xdr:nvSpPr>
            <xdr:cNvPr id="1032" name="Tombol opsi 4" descr="Opsi satu tahun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0</xdr:row>
      <xdr:rowOff>86344</xdr:rowOff>
    </xdr:from>
    <xdr:ext cx="2990849" cy="1190006"/>
    <xdr:sp macro="" textlink="">
      <xdr:nvSpPr>
        <xdr:cNvPr id="4" name="Judul" descr="&quot;&quot;" title="Inventori Perlengkapan Karyawan"/>
        <xdr:cNvSpPr txBox="1"/>
      </xdr:nvSpPr>
      <xdr:spPr>
        <a:xfrm>
          <a:off x="219075" y="86344"/>
          <a:ext cx="2990849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INVENTARIS</a:t>
          </a:r>
          <a:br>
            <a:rPr lang="en-US" sz="3200" b="0">
              <a:solidFill>
                <a:schemeClr val="accent1"/>
              </a:solidFill>
            </a:rPr>
          </a:br>
          <a:r>
            <a:rPr lang="en-US" sz="3200" b="0">
              <a:solidFill>
                <a:schemeClr val="accent1"/>
              </a:solidFill>
            </a:rPr>
            <a:t>PERLENGKAPAN </a:t>
          </a:r>
          <a:br>
            <a:rPr lang="en-US" sz="3200" b="0">
              <a:solidFill>
                <a:schemeClr val="accent1"/>
              </a:solidFill>
            </a:rPr>
          </a:br>
          <a:r>
            <a:rPr lang="en-US" sz="3200" b="0">
              <a:solidFill>
                <a:schemeClr val="accent1"/>
              </a:solidFill>
            </a:rPr>
            <a:t>KARYAWAN</a:t>
          </a:r>
        </a:p>
      </xdr:txBody>
    </xdr:sp>
    <xdr:clientData/>
  </xdr:oneCellAnchor>
  <xdr:twoCellAnchor editAs="absolute">
    <xdr:from>
      <xdr:col>6</xdr:col>
      <xdr:colOff>104774</xdr:colOff>
      <xdr:row>4</xdr:row>
      <xdr:rowOff>76201</xdr:rowOff>
    </xdr:from>
    <xdr:to>
      <xdr:col>9</xdr:col>
      <xdr:colOff>495300</xdr:colOff>
      <xdr:row>17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DIBERIKAN KEP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BERIKAN KEP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82049" y="1466851"/>
              <a:ext cx="2219326" cy="2867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_Thïs shäpê rëpréséñts á tâþlë slìçêr. Táþlê slíçèrs áré sµppôrtêð ìñ Excel 2013 õr làtër.ubpub_
_Íf thê shåpê wãs móðîfíèð íñ åñ ëârlíér vêrsîøñ õf Êx¢él, ôr ïf thè wõrkþóók wâs sávêð îñ Éx¢ël 2007 ör éærlíér, thè slí¢ér çäñ't þé úsèð.ubpubpu_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237272</xdr:rowOff>
    </xdr:from>
    <xdr:ext cx="5105400" cy="810478"/>
    <xdr:sp macro="" textlink="">
      <xdr:nvSpPr>
        <xdr:cNvPr id="2" name="Judul" descr="Inventori Perlengkapan Karyawan" title="Judul"/>
        <xdr:cNvSpPr txBox="1"/>
      </xdr:nvSpPr>
      <xdr:spPr>
        <a:xfrm>
          <a:off x="190500" y="237272"/>
          <a:ext cx="5105400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DAFTAR KARYAWAN &amp;</a:t>
          </a:r>
          <a:br>
            <a:rPr lang="en-US" sz="3200" b="0">
              <a:solidFill>
                <a:schemeClr val="accent1"/>
              </a:solidFill>
            </a:rPr>
          </a:br>
          <a:r>
            <a:rPr lang="en-US" sz="3200" b="0">
              <a:solidFill>
                <a:schemeClr val="accent1"/>
              </a:solidFill>
            </a:rPr>
            <a:t>PERLENGKAPAN</a:t>
          </a: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SSIGNED_TO" sourceName="DIBERIKAN KEPADA">
  <extLst>
    <x:ext xmlns:x15="http://schemas.microsoft.com/office/spreadsheetml/2010/11/main" uri="{2F2917AC-EB37-4324-AD4E-5DD8C200BD13}">
      <x15:tableSlicerCache tableId="3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IBERIKAN KEPADA" cache="Slicer_ASSIGNED_TO" caption="DIBERIKAN KEPADA" startItem="1" rowHeight="241300"/>
</slicers>
</file>

<file path=xl/tables/table1.xml><?xml version="1.0" encoding="utf-8"?>
<table xmlns="http://schemas.openxmlformats.org/spreadsheetml/2006/main" id="3" name="tblEquipmentInventory" displayName="tblEquipmentInventory" ref="B5:F35" totalsRowShown="0" headerRowDxfId="11">
  <autoFilter ref="B5:F35"/>
  <tableColumns count="5">
    <tableColumn id="3" name="ID PERLENGKAPAN" dataDxfId="10"/>
    <tableColumn id="2" name="NAMA ITEM" dataDxfId="9"/>
    <tableColumn id="1" name="DIBERIKAN KEPADA" dataDxfId="8"/>
    <tableColumn id="4" name="TANGGAL _x000a_DIKELUARKAN" dataDxfId="7"/>
    <tableColumn id="5" name="UMUR ITEM" dataDxfId="0">
      <calculatedColumnFormula>IF(tblEquipmentInventory[[#This Row],[TANGGAL 
DIKELUARKAN]]&lt;&gt;"",TODAY()-tblEquipmentInventory[[#This Row],[TANGGAL 
DIKELUARKAN]],"")</calculatedColumnFormula>
    </tableColumn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Equiptment Inventory" altTextSummary="List of equipment assigned to each employee along with Item Name, Equipment ID, Issue Date, and Age of Item."/>
    </ext>
  </extLst>
</table>
</file>

<file path=xl/tables/table2.xml><?xml version="1.0" encoding="utf-8"?>
<table xmlns="http://schemas.openxmlformats.org/spreadsheetml/2006/main" id="1" name="tblEmployees" displayName="tblEmployees" ref="B3:B23" totalsRowShown="0" headerRowDxfId="6" dataDxfId="5">
  <tableColumns count="1">
    <tableColumn id="1" name="KARYAWAN" dataDxfId="4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Karyawan" altTextSummary="Daftar nama karyawan untuk daftar turun bawah di lembar Inventori Perlengkapan."/>
    </ext>
  </extLst>
</table>
</file>

<file path=xl/tables/table3.xml><?xml version="1.0" encoding="utf-8"?>
<table xmlns="http://schemas.openxmlformats.org/spreadsheetml/2006/main" id="2" name="tblItems" displayName="tblItems" ref="D3:D18" totalsRowShown="0" headerRowDxfId="3" dataDxfId="2">
  <sortState ref="D4:D18">
    <sortCondition ref="D4"/>
  </sortState>
  <tableColumns count="1">
    <tableColumn id="1" name="ITEM" dataDxfId="1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Items" altTextSummary="Daftar inventori yang tersedia seperti, komputer desktop, printer inkjet, kursi, papan tulis, dll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F35"/>
  <sheetViews>
    <sheetView showGridLines="0" tabSelected="1" zoomScaleNormal="100" workbookViewId="0"/>
  </sheetViews>
  <sheetFormatPr defaultRowHeight="15" x14ac:dyDescent="0.25"/>
  <cols>
    <col min="1" max="1" width="3.28515625" customWidth="1"/>
    <col min="2" max="2" width="27.140625" customWidth="1"/>
    <col min="3" max="3" width="25.140625" customWidth="1"/>
    <col min="4" max="4" width="30.140625" style="1" bestFit="1" customWidth="1"/>
    <col min="5" max="5" width="25" bestFit="1" customWidth="1"/>
    <col min="6" max="6" width="19.42578125" style="2" customWidth="1"/>
  </cols>
  <sheetData>
    <row r="1" spans="2:6" ht="28.5" customHeight="1" x14ac:dyDescent="0.25">
      <c r="B1" s="11"/>
      <c r="C1" s="11"/>
      <c r="E1" s="12"/>
      <c r="F1" s="12"/>
    </row>
    <row r="2" spans="2:6" ht="18" customHeight="1" x14ac:dyDescent="0.25">
      <c r="B2" s="11"/>
      <c r="C2" s="11"/>
      <c r="E2" s="4" t="s">
        <v>72</v>
      </c>
      <c r="F2" s="5"/>
    </row>
    <row r="3" spans="2:6" ht="38.25" customHeight="1" x14ac:dyDescent="0.25">
      <c r="B3" s="11"/>
      <c r="C3" s="11"/>
      <c r="E3" s="9">
        <v>4</v>
      </c>
    </row>
    <row r="4" spans="2:6" ht="24.75" customHeight="1" x14ac:dyDescent="0.25">
      <c r="D4"/>
      <c r="F4"/>
    </row>
    <row r="5" spans="2:6" ht="39.75" customHeight="1" x14ac:dyDescent="0.25">
      <c r="B5" s="8" t="s">
        <v>67</v>
      </c>
      <c r="C5" s="8" t="s">
        <v>68</v>
      </c>
      <c r="D5" s="8" t="s">
        <v>69</v>
      </c>
      <c r="E5" s="10" t="s">
        <v>71</v>
      </c>
      <c r="F5" s="8" t="s">
        <v>70</v>
      </c>
    </row>
    <row r="6" spans="2:6" x14ac:dyDescent="0.25">
      <c r="B6" s="6" t="s">
        <v>0</v>
      </c>
      <c r="C6" s="6" t="s">
        <v>57</v>
      </c>
      <c r="D6" s="6" t="s">
        <v>36</v>
      </c>
      <c r="E6" s="7">
        <f ca="1">TODAY()-25</f>
        <v>41253</v>
      </c>
      <c r="F6" s="13">
        <f ca="1">IF(tblEquipmentInventory[[#This Row],[TANGGAL 
DIKELUARKAN]]&lt;&gt;"",TODAY()-tblEquipmentInventory[[#This Row],[TANGGAL 
DIKELUARKAN]],"")</f>
        <v>25</v>
      </c>
    </row>
    <row r="7" spans="2:6" x14ac:dyDescent="0.25">
      <c r="B7" s="6" t="s">
        <v>1</v>
      </c>
      <c r="C7" s="6" t="s">
        <v>63</v>
      </c>
      <c r="D7" s="6" t="s">
        <v>37</v>
      </c>
      <c r="E7" s="7">
        <f ca="1">TODAY()-479</f>
        <v>40799</v>
      </c>
      <c r="F7" s="13">
        <f ca="1">IF(tblEquipmentInventory[[#This Row],[TANGGAL 
DIKELUARKAN]]&lt;&gt;"",TODAY()-tblEquipmentInventory[[#This Row],[TANGGAL 
DIKELUARKAN]],"")</f>
        <v>479</v>
      </c>
    </row>
    <row r="8" spans="2:6" x14ac:dyDescent="0.25">
      <c r="B8" s="6" t="s">
        <v>2</v>
      </c>
      <c r="C8" s="6" t="s">
        <v>64</v>
      </c>
      <c r="D8" s="6" t="s">
        <v>38</v>
      </c>
      <c r="E8" s="7">
        <f ca="1">TODAY()-177</f>
        <v>41101</v>
      </c>
      <c r="F8" s="13">
        <f ca="1">IF(tblEquipmentInventory[[#This Row],[TANGGAL 
DIKELUARKAN]]&lt;&gt;"",TODAY()-tblEquipmentInventory[[#This Row],[TANGGAL 
DIKELUARKAN]],"")</f>
        <v>177</v>
      </c>
    </row>
    <row r="9" spans="2:6" x14ac:dyDescent="0.25">
      <c r="B9" s="6" t="s">
        <v>3</v>
      </c>
      <c r="C9" s="6" t="s">
        <v>63</v>
      </c>
      <c r="D9" s="6" t="s">
        <v>42</v>
      </c>
      <c r="E9" s="7">
        <f ca="1">TODAY()-18</f>
        <v>41260</v>
      </c>
      <c r="F9" s="13">
        <f ca="1">IF(tblEquipmentInventory[[#This Row],[TANGGAL 
DIKELUARKAN]]&lt;&gt;"",TODAY()-tblEquipmentInventory[[#This Row],[TANGGAL 
DIKELUARKAN]],"")</f>
        <v>18</v>
      </c>
    </row>
    <row r="10" spans="2:6" x14ac:dyDescent="0.25">
      <c r="B10" s="6" t="s">
        <v>4</v>
      </c>
      <c r="C10" s="6" t="s">
        <v>34</v>
      </c>
      <c r="D10" s="6" t="s">
        <v>55</v>
      </c>
      <c r="E10" s="7">
        <f ca="1">TODAY()-227</f>
        <v>41051</v>
      </c>
      <c r="F10" s="13">
        <f ca="1">IF(tblEquipmentInventory[[#This Row],[TANGGAL 
DIKELUARKAN]]&lt;&gt;"",TODAY()-tblEquipmentInventory[[#This Row],[TANGGAL 
DIKELUARKAN]],"")</f>
        <v>227</v>
      </c>
    </row>
    <row r="11" spans="2:6" x14ac:dyDescent="0.25">
      <c r="B11" s="6" t="s">
        <v>5</v>
      </c>
      <c r="C11" s="6" t="s">
        <v>64</v>
      </c>
      <c r="D11" s="6" t="s">
        <v>49</v>
      </c>
      <c r="E11" s="7">
        <f ca="1">TODAY()-50</f>
        <v>41228</v>
      </c>
      <c r="F11" s="13">
        <f ca="1">IF(tblEquipmentInventory[[#This Row],[TANGGAL 
DIKELUARKAN]]&lt;&gt;"",TODAY()-tblEquipmentInventory[[#This Row],[TANGGAL 
DIKELUARKAN]],"")</f>
        <v>50</v>
      </c>
    </row>
    <row r="12" spans="2:6" x14ac:dyDescent="0.25">
      <c r="B12" s="6" t="s">
        <v>6</v>
      </c>
      <c r="C12" s="6" t="s">
        <v>66</v>
      </c>
      <c r="D12" s="6" t="s">
        <v>39</v>
      </c>
      <c r="E12" s="7">
        <f ca="1">TODAY()-120</f>
        <v>41158</v>
      </c>
      <c r="F12" s="13">
        <f ca="1">IF(tblEquipmentInventory[[#This Row],[TANGGAL 
DIKELUARKAN]]&lt;&gt;"",TODAY()-tblEquipmentInventory[[#This Row],[TANGGAL 
DIKELUARKAN]],"")</f>
        <v>120</v>
      </c>
    </row>
    <row r="13" spans="2:6" x14ac:dyDescent="0.25">
      <c r="B13" s="6" t="s">
        <v>7</v>
      </c>
      <c r="C13" s="6" t="s">
        <v>32</v>
      </c>
      <c r="D13" s="6" t="s">
        <v>47</v>
      </c>
      <c r="E13" s="7">
        <f ca="1">TODAY()-499</f>
        <v>40779</v>
      </c>
      <c r="F13" s="13">
        <f ca="1">IF(tblEquipmentInventory[[#This Row],[TANGGAL 
DIKELUARKAN]]&lt;&gt;"",TODAY()-tblEquipmentInventory[[#This Row],[TANGGAL 
DIKELUARKAN]],"")</f>
        <v>499</v>
      </c>
    </row>
    <row r="14" spans="2:6" x14ac:dyDescent="0.25">
      <c r="B14" s="6" t="s">
        <v>8</v>
      </c>
      <c r="C14" s="6" t="s">
        <v>60</v>
      </c>
      <c r="D14" s="6" t="s">
        <v>43</v>
      </c>
      <c r="E14" s="7">
        <f ca="1">TODAY()-30</f>
        <v>41248</v>
      </c>
      <c r="F14" s="13">
        <f ca="1">IF(tblEquipmentInventory[[#This Row],[TANGGAL 
DIKELUARKAN]]&lt;&gt;"",TODAY()-tblEquipmentInventory[[#This Row],[TANGGAL 
DIKELUARKAN]],"")</f>
        <v>30</v>
      </c>
    </row>
    <row r="15" spans="2:6" x14ac:dyDescent="0.25">
      <c r="B15" s="6" t="s">
        <v>9</v>
      </c>
      <c r="C15" s="6" t="s">
        <v>33</v>
      </c>
      <c r="D15" s="6" t="s">
        <v>54</v>
      </c>
      <c r="E15" s="7">
        <f ca="1">TODAY()-50</f>
        <v>41228</v>
      </c>
      <c r="F15" s="13">
        <f ca="1">IF(tblEquipmentInventory[[#This Row],[TANGGAL 
DIKELUARKAN]]&lt;&gt;"",TODAY()-tblEquipmentInventory[[#This Row],[TANGGAL 
DIKELUARKAN]],"")</f>
        <v>50</v>
      </c>
    </row>
    <row r="16" spans="2:6" x14ac:dyDescent="0.25">
      <c r="B16" s="6" t="s">
        <v>10</v>
      </c>
      <c r="C16" s="6" t="s">
        <v>32</v>
      </c>
      <c r="D16" s="6" t="s">
        <v>47</v>
      </c>
      <c r="E16" s="7">
        <f ca="1">TODAY()-450</f>
        <v>40828</v>
      </c>
      <c r="F16" s="13">
        <f ca="1">IF(tblEquipmentInventory[[#This Row],[TANGGAL 
DIKELUARKAN]]&lt;&gt;"",TODAY()-tblEquipmentInventory[[#This Row],[TANGGAL 
DIKELUARKAN]],"")</f>
        <v>450</v>
      </c>
    </row>
    <row r="17" spans="2:6" x14ac:dyDescent="0.25">
      <c r="B17" s="6" t="s">
        <v>11</v>
      </c>
      <c r="C17" s="6" t="s">
        <v>65</v>
      </c>
      <c r="D17" s="6" t="s">
        <v>53</v>
      </c>
      <c r="E17" s="7">
        <f ca="1">TODAY()-420</f>
        <v>40858</v>
      </c>
      <c r="F17" s="13">
        <f ca="1">IF(tblEquipmentInventory[[#This Row],[TANGGAL 
DIKELUARKAN]]&lt;&gt;"",TODAY()-tblEquipmentInventory[[#This Row],[TANGGAL 
DIKELUARKAN]],"")</f>
        <v>420</v>
      </c>
    </row>
    <row r="18" spans="2:6" x14ac:dyDescent="0.25">
      <c r="B18" s="6" t="s">
        <v>12</v>
      </c>
      <c r="C18" s="6" t="s">
        <v>60</v>
      </c>
      <c r="D18" s="6" t="s">
        <v>43</v>
      </c>
      <c r="E18" s="7">
        <f ca="1">TODAY()-250</f>
        <v>41028</v>
      </c>
      <c r="F18" s="13">
        <f ca="1">IF(tblEquipmentInventory[[#This Row],[TANGGAL 
DIKELUARKAN]]&lt;&gt;"",TODAY()-tblEquipmentInventory[[#This Row],[TANGGAL 
DIKELUARKAN]],"")</f>
        <v>250</v>
      </c>
    </row>
    <row r="19" spans="2:6" x14ac:dyDescent="0.25">
      <c r="B19" s="6" t="s">
        <v>13</v>
      </c>
      <c r="C19" s="6" t="s">
        <v>34</v>
      </c>
      <c r="D19" s="6" t="s">
        <v>44</v>
      </c>
      <c r="E19" s="7">
        <f ca="1">TODAY()-45</f>
        <v>41233</v>
      </c>
      <c r="F19" s="13">
        <f ca="1">IF(tblEquipmentInventory[[#This Row],[TANGGAL 
DIKELUARKAN]]&lt;&gt;"",TODAY()-tblEquipmentInventory[[#This Row],[TANGGAL 
DIKELUARKAN]],"")</f>
        <v>45</v>
      </c>
    </row>
    <row r="20" spans="2:6" x14ac:dyDescent="0.25">
      <c r="B20" s="6" t="s">
        <v>14</v>
      </c>
      <c r="C20" s="6" t="s">
        <v>65</v>
      </c>
      <c r="D20" s="6" t="s">
        <v>48</v>
      </c>
      <c r="E20" s="7">
        <f ca="1">TODAY()-502</f>
        <v>40776</v>
      </c>
      <c r="F20" s="13">
        <f ca="1">IF(tblEquipmentInventory[[#This Row],[TANGGAL 
DIKELUARKAN]]&lt;&gt;"",TODAY()-tblEquipmentInventory[[#This Row],[TANGGAL 
DIKELUARKAN]],"")</f>
        <v>502</v>
      </c>
    </row>
    <row r="21" spans="2:6" x14ac:dyDescent="0.25">
      <c r="B21" s="6" t="s">
        <v>15</v>
      </c>
      <c r="C21" s="6" t="s">
        <v>64</v>
      </c>
      <c r="D21" s="6" t="s">
        <v>36</v>
      </c>
      <c r="E21" s="7">
        <f ca="1">TODAY()-350</f>
        <v>40928</v>
      </c>
      <c r="F21" s="13">
        <f ca="1">IF(tblEquipmentInventory[[#This Row],[TANGGAL 
DIKELUARKAN]]&lt;&gt;"",TODAY()-tblEquipmentInventory[[#This Row],[TANGGAL 
DIKELUARKAN]],"")</f>
        <v>350</v>
      </c>
    </row>
    <row r="22" spans="2:6" x14ac:dyDescent="0.25">
      <c r="B22" s="6" t="s">
        <v>16</v>
      </c>
      <c r="C22" s="6" t="s">
        <v>32</v>
      </c>
      <c r="D22" s="6" t="s">
        <v>54</v>
      </c>
      <c r="E22" s="7">
        <f ca="1">TODAY()-125</f>
        <v>41153</v>
      </c>
      <c r="F22" s="13">
        <f ca="1">IF(tblEquipmentInventory[[#This Row],[TANGGAL 
DIKELUARKAN]]&lt;&gt;"",TODAY()-tblEquipmentInventory[[#This Row],[TANGGAL 
DIKELUARKAN]],"")</f>
        <v>125</v>
      </c>
    </row>
    <row r="23" spans="2:6" x14ac:dyDescent="0.25">
      <c r="B23" s="6" t="s">
        <v>17</v>
      </c>
      <c r="C23" s="6" t="s">
        <v>33</v>
      </c>
      <c r="D23" s="6" t="s">
        <v>50</v>
      </c>
      <c r="E23" s="7">
        <f ca="1">TODAY()-90</f>
        <v>41188</v>
      </c>
      <c r="F23" s="13">
        <f ca="1">IF(tblEquipmentInventory[[#This Row],[TANGGAL 
DIKELUARKAN]]&lt;&gt;"",TODAY()-tblEquipmentInventory[[#This Row],[TANGGAL 
DIKELUARKAN]],"")</f>
        <v>90</v>
      </c>
    </row>
    <row r="24" spans="2:6" x14ac:dyDescent="0.25">
      <c r="B24" s="6" t="s">
        <v>18</v>
      </c>
      <c r="C24" s="6" t="s">
        <v>57</v>
      </c>
      <c r="D24" s="6" t="s">
        <v>51</v>
      </c>
      <c r="E24" s="7">
        <f ca="1">TODAY()-730</f>
        <v>40548</v>
      </c>
      <c r="F24" s="13">
        <f ca="1">IF(tblEquipmentInventory[[#This Row],[TANGGAL 
DIKELUARKAN]]&lt;&gt;"",TODAY()-tblEquipmentInventory[[#This Row],[TANGGAL 
DIKELUARKAN]],"")</f>
        <v>730</v>
      </c>
    </row>
    <row r="25" spans="2:6" x14ac:dyDescent="0.25">
      <c r="B25" s="6" t="s">
        <v>19</v>
      </c>
      <c r="C25" s="6" t="s">
        <v>59</v>
      </c>
      <c r="D25" s="6" t="s">
        <v>38</v>
      </c>
      <c r="E25" s="7">
        <f ca="1">TODAY()-540</f>
        <v>40738</v>
      </c>
      <c r="F25" s="13">
        <f ca="1">IF(tblEquipmentInventory[[#This Row],[TANGGAL 
DIKELUARKAN]]&lt;&gt;"",TODAY()-tblEquipmentInventory[[#This Row],[TANGGAL 
DIKELUARKAN]],"")</f>
        <v>540</v>
      </c>
    </row>
    <row r="26" spans="2:6" x14ac:dyDescent="0.25">
      <c r="B26" s="6" t="s">
        <v>20</v>
      </c>
      <c r="C26" s="6" t="s">
        <v>63</v>
      </c>
      <c r="D26" s="6" t="s">
        <v>42</v>
      </c>
      <c r="E26" s="7">
        <f ca="1">TODAY()-18</f>
        <v>41260</v>
      </c>
      <c r="F26" s="13">
        <f ca="1">IF(tblEquipmentInventory[[#This Row],[TANGGAL 
DIKELUARKAN]]&lt;&gt;"",TODAY()-tblEquipmentInventory[[#This Row],[TANGGAL 
DIKELUARKAN]],"")</f>
        <v>18</v>
      </c>
    </row>
    <row r="27" spans="2:6" x14ac:dyDescent="0.25">
      <c r="B27" s="6" t="s">
        <v>21</v>
      </c>
      <c r="C27" s="6" t="s">
        <v>62</v>
      </c>
      <c r="D27" s="6" t="s">
        <v>43</v>
      </c>
      <c r="E27" s="7">
        <f ca="1">TODAY()-283</f>
        <v>40995</v>
      </c>
      <c r="F27" s="13">
        <f ca="1">IF(tblEquipmentInventory[[#This Row],[TANGGAL 
DIKELUARKAN]]&lt;&gt;"",TODAY()-tblEquipmentInventory[[#This Row],[TANGGAL 
DIKELUARKAN]],"")</f>
        <v>283</v>
      </c>
    </row>
    <row r="28" spans="2:6" x14ac:dyDescent="0.25">
      <c r="B28" s="6" t="s">
        <v>22</v>
      </c>
      <c r="C28" s="6" t="s">
        <v>65</v>
      </c>
      <c r="D28" s="6" t="s">
        <v>44</v>
      </c>
      <c r="E28" s="7">
        <f ca="1">TODAY()-479</f>
        <v>40799</v>
      </c>
      <c r="F28" s="13">
        <f ca="1">IF(tblEquipmentInventory[[#This Row],[TANGGAL 
DIKELUARKAN]]&lt;&gt;"",TODAY()-tblEquipmentInventory[[#This Row],[TANGGAL 
DIKELUARKAN]],"")</f>
        <v>479</v>
      </c>
    </row>
    <row r="29" spans="2:6" x14ac:dyDescent="0.25">
      <c r="B29" s="6" t="s">
        <v>23</v>
      </c>
      <c r="C29" s="6" t="s">
        <v>63</v>
      </c>
      <c r="D29" s="6" t="s">
        <v>54</v>
      </c>
      <c r="E29" s="7">
        <f ca="1">TODAY()-355</f>
        <v>40923</v>
      </c>
      <c r="F29" s="13">
        <f ca="1">IF(tblEquipmentInventory[[#This Row],[TANGGAL 
DIKELUARKAN]]&lt;&gt;"",TODAY()-tblEquipmentInventory[[#This Row],[TANGGAL 
DIKELUARKAN]],"")</f>
        <v>355</v>
      </c>
    </row>
    <row r="30" spans="2:6" x14ac:dyDescent="0.25">
      <c r="B30" s="6" t="s">
        <v>24</v>
      </c>
      <c r="C30" s="6" t="s">
        <v>66</v>
      </c>
      <c r="D30" s="6" t="s">
        <v>42</v>
      </c>
      <c r="E30" s="7">
        <f ca="1">TODAY()-28</f>
        <v>41250</v>
      </c>
      <c r="F30" s="13">
        <f ca="1">IF(tblEquipmentInventory[[#This Row],[TANGGAL 
DIKELUARKAN]]&lt;&gt;"",TODAY()-tblEquipmentInventory[[#This Row],[TANGGAL 
DIKELUARKAN]],"")</f>
        <v>28</v>
      </c>
    </row>
    <row r="31" spans="2:6" x14ac:dyDescent="0.25">
      <c r="B31" s="6" t="s">
        <v>25</v>
      </c>
      <c r="C31" s="6" t="s">
        <v>33</v>
      </c>
      <c r="D31" s="6" t="s">
        <v>43</v>
      </c>
      <c r="E31" s="7">
        <f ca="1">TODAY()-28</f>
        <v>41250</v>
      </c>
      <c r="F31" s="13">
        <f ca="1">IF(tblEquipmentInventory[[#This Row],[TANGGAL 
DIKELUARKAN]]&lt;&gt;"",TODAY()-tblEquipmentInventory[[#This Row],[TANGGAL 
DIKELUARKAN]],"")</f>
        <v>28</v>
      </c>
    </row>
    <row r="32" spans="2:6" x14ac:dyDescent="0.25">
      <c r="B32" s="6" t="s">
        <v>26</v>
      </c>
      <c r="C32" s="6" t="s">
        <v>62</v>
      </c>
      <c r="D32" s="6" t="s">
        <v>54</v>
      </c>
      <c r="E32" s="7">
        <f ca="1">TODAY()-736</f>
        <v>40542</v>
      </c>
      <c r="F32" s="13">
        <f ca="1">IF(tblEquipmentInventory[[#This Row],[TANGGAL 
DIKELUARKAN]]&lt;&gt;"",TODAY()-tblEquipmentInventory[[#This Row],[TANGGAL 
DIKELUARKAN]],"")</f>
        <v>736</v>
      </c>
    </row>
    <row r="33" spans="2:6" x14ac:dyDescent="0.25">
      <c r="B33" s="6" t="s">
        <v>27</v>
      </c>
      <c r="C33" s="6" t="s">
        <v>66</v>
      </c>
      <c r="D33" s="6" t="s">
        <v>47</v>
      </c>
      <c r="E33" s="7">
        <f ca="1">TODAY()-68</f>
        <v>41210</v>
      </c>
      <c r="F33" s="13">
        <f ca="1">IF(tblEquipmentInventory[[#This Row],[TANGGAL 
DIKELUARKAN]]&lt;&gt;"",TODAY()-tblEquipmentInventory[[#This Row],[TANGGAL 
DIKELUARKAN]],"")</f>
        <v>68</v>
      </c>
    </row>
    <row r="34" spans="2:6" x14ac:dyDescent="0.25">
      <c r="B34" s="6" t="s">
        <v>28</v>
      </c>
      <c r="C34" s="6" t="s">
        <v>64</v>
      </c>
      <c r="D34" s="6" t="s">
        <v>49</v>
      </c>
      <c r="E34" s="7">
        <f ca="1">TODAY()-67</f>
        <v>41211</v>
      </c>
      <c r="F34" s="13">
        <f ca="1">IF(tblEquipmentInventory[[#This Row],[TANGGAL 
DIKELUARKAN]]&lt;&gt;"",TODAY()-tblEquipmentInventory[[#This Row],[TANGGAL 
DIKELUARKAN]],"")</f>
        <v>67</v>
      </c>
    </row>
    <row r="35" spans="2:6" x14ac:dyDescent="0.25">
      <c r="B35" s="6" t="s">
        <v>29</v>
      </c>
      <c r="C35" s="6" t="s">
        <v>34</v>
      </c>
      <c r="D35" s="6" t="s">
        <v>38</v>
      </c>
      <c r="E35" s="7">
        <f ca="1">TODAY()-149</f>
        <v>41129</v>
      </c>
      <c r="F35" s="13">
        <f ca="1">IF(tblEquipmentInventory[[#This Row],[TANGGAL 
DIKELUARKAN]]&lt;&gt;"",TODAY()-tblEquipmentInventory[[#This Row],[TANGGAL 
DIKELUARKAN]],"")</f>
        <v>149</v>
      </c>
    </row>
  </sheetData>
  <mergeCells count="2">
    <mergeCell ref="B1:C3"/>
    <mergeCell ref="E1:F1"/>
  </mergeCells>
  <conditionalFormatting sqref="B6:F35">
    <cfRule type="expression" dxfId="12" priority="1">
      <formula>$F6&gt;CHOOSE(valHSelection,999999999,90,30,365)</formula>
    </cfRule>
  </conditionalFormatting>
  <dataValidations count="2">
    <dataValidation type="list" allowBlank="1" showInputMessage="1" sqref="D6:D35">
      <formula1>lstEmployees</formula1>
    </dataValidation>
    <dataValidation type="list" allowBlank="1" showInputMessage="1" sqref="C6:C35">
      <formula1>lstItems</formula1>
    </dataValidation>
  </dataValidations>
  <printOptions horizontalCentered="1"/>
  <pageMargins left="0.25" right="0.25" top="0.75" bottom="0.75" header="0.3" footer="0.3"/>
  <pageSetup scale="81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Tombol opsi 1">
              <controlPr defaultSize="0" autoFill="0" autoLine="0" autoPict="0" altText="opsi tanpa sorotan">
                <anchor moveWithCells="1">
                  <from>
                    <xdr:col>4</xdr:col>
                    <xdr:colOff>85725</xdr:colOff>
                    <xdr:row>2</xdr:row>
                    <xdr:rowOff>57150</xdr:rowOff>
                  </from>
                  <to>
                    <xdr:col>4</xdr:col>
                    <xdr:colOff>1276350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Tombol opsi 2">
              <controlPr defaultSize="0" autoFill="0" autoLine="0" autoPict="0" altText="Opsi 3 bulan">
                <anchor moveWithCells="1">
                  <from>
                    <xdr:col>5</xdr:col>
                    <xdr:colOff>257175</xdr:colOff>
                    <xdr:row>2</xdr:row>
                    <xdr:rowOff>57150</xdr:rowOff>
                  </from>
                  <to>
                    <xdr:col>6</xdr:col>
                    <xdr:colOff>152400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Tombol opsi 3">
              <controlPr defaultSize="0" autoFill="0" autoLine="0" autoPict="0" altText="Opsi satu bulan">
                <anchor moveWithCells="1">
                  <from>
                    <xdr:col>4</xdr:col>
                    <xdr:colOff>85725</xdr:colOff>
                    <xdr:row>2</xdr:row>
                    <xdr:rowOff>228600</xdr:rowOff>
                  </from>
                  <to>
                    <xdr:col>4</xdr:col>
                    <xdr:colOff>1276350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Tombol opsi 4">
              <controlPr defaultSize="0" autoFill="0" autoLine="0" autoPict="0" altText="Opsi satu tahun">
                <anchor moveWithCells="1">
                  <from>
                    <xdr:col>5</xdr:col>
                    <xdr:colOff>257175</xdr:colOff>
                    <xdr:row>2</xdr:row>
                    <xdr:rowOff>228600</xdr:rowOff>
                  </from>
                  <to>
                    <xdr:col>6</xdr:col>
                    <xdr:colOff>152400</xdr:colOff>
                    <xdr:row>2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23"/>
  <sheetViews>
    <sheetView showGridLines="0" workbookViewId="0">
      <selection activeCell="H18" sqref="H18"/>
    </sheetView>
  </sheetViews>
  <sheetFormatPr defaultRowHeight="15" x14ac:dyDescent="0.25"/>
  <cols>
    <col min="1" max="1" width="2.85546875" customWidth="1"/>
    <col min="2" max="2" width="26.28515625" customWidth="1"/>
    <col min="3" max="3" width="3.5703125" customWidth="1"/>
    <col min="4" max="4" width="24.7109375" customWidth="1"/>
    <col min="5" max="5" width="3.5703125" customWidth="1"/>
    <col min="6" max="6" width="9.140625" customWidth="1"/>
  </cols>
  <sheetData>
    <row r="1" spans="2:4" ht="41.25" customHeight="1" x14ac:dyDescent="0.25"/>
    <row r="2" spans="2:4" ht="41.25" customHeight="1" x14ac:dyDescent="0.25"/>
    <row r="3" spans="2:4" ht="29.25" customHeight="1" x14ac:dyDescent="0.25">
      <c r="B3" s="8" t="s">
        <v>35</v>
      </c>
      <c r="C3" s="3"/>
      <c r="D3" s="8" t="s">
        <v>56</v>
      </c>
    </row>
    <row r="4" spans="2:4" x14ac:dyDescent="0.25">
      <c r="B4" s="6" t="s">
        <v>36</v>
      </c>
      <c r="D4" s="6" t="s">
        <v>57</v>
      </c>
    </row>
    <row r="5" spans="2:4" x14ac:dyDescent="0.25">
      <c r="B5" s="6" t="s">
        <v>37</v>
      </c>
      <c r="D5" s="6" t="s">
        <v>34</v>
      </c>
    </row>
    <row r="6" spans="2:4" x14ac:dyDescent="0.25">
      <c r="B6" s="6" t="s">
        <v>38</v>
      </c>
      <c r="D6" s="6" t="s">
        <v>32</v>
      </c>
    </row>
    <row r="7" spans="2:4" x14ac:dyDescent="0.25">
      <c r="B7" s="6" t="s">
        <v>39</v>
      </c>
      <c r="D7" s="6" t="s">
        <v>58</v>
      </c>
    </row>
    <row r="8" spans="2:4" x14ac:dyDescent="0.25">
      <c r="B8" s="6" t="s">
        <v>40</v>
      </c>
      <c r="D8" s="6" t="s">
        <v>59</v>
      </c>
    </row>
    <row r="9" spans="2:4" x14ac:dyDescent="0.25">
      <c r="B9" s="6" t="s">
        <v>41</v>
      </c>
      <c r="D9" s="6" t="s">
        <v>60</v>
      </c>
    </row>
    <row r="10" spans="2:4" x14ac:dyDescent="0.25">
      <c r="B10" s="6" t="s">
        <v>42</v>
      </c>
      <c r="D10" s="6" t="s">
        <v>61</v>
      </c>
    </row>
    <row r="11" spans="2:4" x14ac:dyDescent="0.25">
      <c r="B11" s="6" t="s">
        <v>43</v>
      </c>
      <c r="D11" s="6" t="s">
        <v>62</v>
      </c>
    </row>
    <row r="12" spans="2:4" x14ac:dyDescent="0.25">
      <c r="B12" s="6" t="s">
        <v>44</v>
      </c>
      <c r="D12" s="6" t="s">
        <v>63</v>
      </c>
    </row>
    <row r="13" spans="2:4" x14ac:dyDescent="0.25">
      <c r="B13" s="6" t="s">
        <v>45</v>
      </c>
      <c r="D13" s="6" t="s">
        <v>30</v>
      </c>
    </row>
    <row r="14" spans="2:4" x14ac:dyDescent="0.25">
      <c r="B14" s="6" t="s">
        <v>46</v>
      </c>
      <c r="D14" s="6" t="s">
        <v>64</v>
      </c>
    </row>
    <row r="15" spans="2:4" x14ac:dyDescent="0.25">
      <c r="B15" s="6" t="s">
        <v>47</v>
      </c>
      <c r="D15" s="6" t="s">
        <v>65</v>
      </c>
    </row>
    <row r="16" spans="2:4" x14ac:dyDescent="0.25">
      <c r="B16" s="6" t="s">
        <v>48</v>
      </c>
      <c r="D16" s="6" t="s">
        <v>66</v>
      </c>
    </row>
    <row r="17" spans="2:4" x14ac:dyDescent="0.25">
      <c r="B17" s="6" t="s">
        <v>49</v>
      </c>
      <c r="D17" s="6" t="s">
        <v>31</v>
      </c>
    </row>
    <row r="18" spans="2:4" x14ac:dyDescent="0.25">
      <c r="B18" s="6" t="s">
        <v>50</v>
      </c>
      <c r="D18" s="6" t="s">
        <v>33</v>
      </c>
    </row>
    <row r="19" spans="2:4" x14ac:dyDescent="0.25">
      <c r="B19" s="6" t="s">
        <v>51</v>
      </c>
    </row>
    <row r="20" spans="2:4" x14ac:dyDescent="0.25">
      <c r="B20" s="6" t="s">
        <v>52</v>
      </c>
    </row>
    <row r="21" spans="2:4" x14ac:dyDescent="0.25">
      <c r="B21" s="6" t="s">
        <v>53</v>
      </c>
    </row>
    <row r="22" spans="2:4" x14ac:dyDescent="0.25">
      <c r="B22" s="6" t="s">
        <v>54</v>
      </c>
    </row>
    <row r="23" spans="2:4" x14ac:dyDescent="0.25">
      <c r="B23" s="6" t="s">
        <v>55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07f2480-20c6-45d8-bdbb-cb934844bd0b" xsi:nil="true"/>
    <AssetExpire xmlns="307f2480-20c6-45d8-bdbb-cb934844bd0b">2029-01-01T08:00:00+00:00</AssetExpire>
    <CampaignTagsTaxHTField0 xmlns="307f2480-20c6-45d8-bdbb-cb934844bd0b">
      <Terms xmlns="http://schemas.microsoft.com/office/infopath/2007/PartnerControls"/>
    </CampaignTagsTaxHTField0>
    <IntlLangReviewDate xmlns="307f2480-20c6-45d8-bdbb-cb934844bd0b" xsi:nil="true"/>
    <TPFriendlyName xmlns="307f2480-20c6-45d8-bdbb-cb934844bd0b" xsi:nil="true"/>
    <IntlLangReview xmlns="307f2480-20c6-45d8-bdbb-cb934844bd0b">false</IntlLangReview>
    <LocLastLocAttemptVersionLookup xmlns="307f2480-20c6-45d8-bdbb-cb934844bd0b">854849</LocLastLocAttemptVersionLookup>
    <PolicheckWords xmlns="307f2480-20c6-45d8-bdbb-cb934844bd0b" xsi:nil="true"/>
    <SubmitterId xmlns="307f2480-20c6-45d8-bdbb-cb934844bd0b" xsi:nil="true"/>
    <AcquiredFrom xmlns="307f2480-20c6-45d8-bdbb-cb934844bd0b">Internal MS</AcquiredFrom>
    <EditorialStatus xmlns="307f2480-20c6-45d8-bdbb-cb934844bd0b">Complete</EditorialStatus>
    <Markets xmlns="307f2480-20c6-45d8-bdbb-cb934844bd0b"/>
    <OriginAsset xmlns="307f2480-20c6-45d8-bdbb-cb934844bd0b" xsi:nil="true"/>
    <AssetStart xmlns="307f2480-20c6-45d8-bdbb-cb934844bd0b">2012-08-30T21:19:00+00:00</AssetStart>
    <FriendlyTitle xmlns="307f2480-20c6-45d8-bdbb-cb934844bd0b" xsi:nil="true"/>
    <MarketSpecific xmlns="307f2480-20c6-45d8-bdbb-cb934844bd0b">false</MarketSpecific>
    <TPNamespace xmlns="307f2480-20c6-45d8-bdbb-cb934844bd0b" xsi:nil="true"/>
    <PublishStatusLookup xmlns="307f2480-20c6-45d8-bdbb-cb934844bd0b">
      <Value>78021</Value>
    </PublishStatusLookup>
    <APAuthor xmlns="307f2480-20c6-45d8-bdbb-cb934844bd0b">
      <UserInfo>
        <DisplayName>REDMOND\matthos</DisplayName>
        <AccountId>59</AccountId>
        <AccountType/>
      </UserInfo>
    </APAuthor>
    <TPCommandLine xmlns="307f2480-20c6-45d8-bdbb-cb934844bd0b" xsi:nil="true"/>
    <IntlLangReviewer xmlns="307f2480-20c6-45d8-bdbb-cb934844bd0b" xsi:nil="true"/>
    <OpenTemplate xmlns="307f2480-20c6-45d8-bdbb-cb934844bd0b">true</OpenTemplate>
    <CSXSubmissionDate xmlns="307f2480-20c6-45d8-bdbb-cb934844bd0b" xsi:nil="true"/>
    <TaxCatchAll xmlns="307f2480-20c6-45d8-bdbb-cb934844bd0b"/>
    <Manager xmlns="307f2480-20c6-45d8-bdbb-cb934844bd0b" xsi:nil="true"/>
    <NumericId xmlns="307f2480-20c6-45d8-bdbb-cb934844bd0b" xsi:nil="true"/>
    <ParentAssetId xmlns="307f2480-20c6-45d8-bdbb-cb934844bd0b" xsi:nil="true"/>
    <OriginalSourceMarket xmlns="307f2480-20c6-45d8-bdbb-cb934844bd0b">english</OriginalSourceMarket>
    <ApprovalStatus xmlns="307f2480-20c6-45d8-bdbb-cb934844bd0b">InProgress</ApprovalStatus>
    <TPComponent xmlns="307f2480-20c6-45d8-bdbb-cb934844bd0b" xsi:nil="true"/>
    <EditorialTags xmlns="307f2480-20c6-45d8-bdbb-cb934844bd0b" xsi:nil="true"/>
    <TPExecutable xmlns="307f2480-20c6-45d8-bdbb-cb934844bd0b" xsi:nil="true"/>
    <TPLaunchHelpLink xmlns="307f2480-20c6-45d8-bdbb-cb934844bd0b" xsi:nil="true"/>
    <LocComments xmlns="307f2480-20c6-45d8-bdbb-cb934844bd0b" xsi:nil="true"/>
    <LocRecommendedHandoff xmlns="307f2480-20c6-45d8-bdbb-cb934844bd0b" xsi:nil="true"/>
    <SourceTitle xmlns="307f2480-20c6-45d8-bdbb-cb934844bd0b" xsi:nil="true"/>
    <CSXUpdate xmlns="307f2480-20c6-45d8-bdbb-cb934844bd0b">false</CSXUpdate>
    <IntlLocPriority xmlns="307f2480-20c6-45d8-bdbb-cb934844bd0b" xsi:nil="true"/>
    <UAProjectedTotalWords xmlns="307f2480-20c6-45d8-bdbb-cb934844bd0b" xsi:nil="true"/>
    <AssetType xmlns="307f2480-20c6-45d8-bdbb-cb934844bd0b">TP</AssetType>
    <MachineTranslated xmlns="307f2480-20c6-45d8-bdbb-cb934844bd0b">false</MachineTranslated>
    <OutputCachingOn xmlns="307f2480-20c6-45d8-bdbb-cb934844bd0b">false</OutputCachingOn>
    <TemplateStatus xmlns="307f2480-20c6-45d8-bdbb-cb934844bd0b">Complete</TemplateStatus>
    <IsSearchable xmlns="307f2480-20c6-45d8-bdbb-cb934844bd0b">true</IsSearchable>
    <ContentItem xmlns="307f2480-20c6-45d8-bdbb-cb934844bd0b" xsi:nil="true"/>
    <HandoffToMSDN xmlns="307f2480-20c6-45d8-bdbb-cb934844bd0b" xsi:nil="true"/>
    <ShowIn xmlns="307f2480-20c6-45d8-bdbb-cb934844bd0b">Show everywhere</ShowIn>
    <ThumbnailAssetId xmlns="307f2480-20c6-45d8-bdbb-cb934844bd0b" xsi:nil="true"/>
    <UALocComments xmlns="307f2480-20c6-45d8-bdbb-cb934844bd0b" xsi:nil="true"/>
    <UALocRecommendation xmlns="307f2480-20c6-45d8-bdbb-cb934844bd0b">Localize</UALocRecommendation>
    <LastModifiedDateTime xmlns="307f2480-20c6-45d8-bdbb-cb934844bd0b" xsi:nil="true"/>
    <LegacyData xmlns="307f2480-20c6-45d8-bdbb-cb934844bd0b" xsi:nil="true"/>
    <LocManualTestRequired xmlns="307f2480-20c6-45d8-bdbb-cb934844bd0b">false</LocManualTestRequired>
    <LocMarketGroupTiers2 xmlns="307f2480-20c6-45d8-bdbb-cb934844bd0b" xsi:nil="true"/>
    <ClipArtFilename xmlns="307f2480-20c6-45d8-bdbb-cb934844bd0b" xsi:nil="true"/>
    <TPApplication xmlns="307f2480-20c6-45d8-bdbb-cb934844bd0b" xsi:nil="true"/>
    <CSXHash xmlns="307f2480-20c6-45d8-bdbb-cb934844bd0b" xsi:nil="true"/>
    <DirectSourceMarket xmlns="307f2480-20c6-45d8-bdbb-cb934844bd0b">english</DirectSourceMarket>
    <PrimaryImageGen xmlns="307f2480-20c6-45d8-bdbb-cb934844bd0b">false</PrimaryImageGen>
    <PlannedPubDate xmlns="307f2480-20c6-45d8-bdbb-cb934844bd0b" xsi:nil="true"/>
    <CSXSubmissionMarket xmlns="307f2480-20c6-45d8-bdbb-cb934844bd0b" xsi:nil="true"/>
    <Downloads xmlns="307f2480-20c6-45d8-bdbb-cb934844bd0b">0</Downloads>
    <ArtSampleDocs xmlns="307f2480-20c6-45d8-bdbb-cb934844bd0b" xsi:nil="true"/>
    <TrustLevel xmlns="307f2480-20c6-45d8-bdbb-cb934844bd0b">1 Microsoft Managed Content</TrustLevel>
    <BlockPublish xmlns="307f2480-20c6-45d8-bdbb-cb934844bd0b">false</BlockPublish>
    <TPLaunchHelpLinkType xmlns="307f2480-20c6-45d8-bdbb-cb934844bd0b">Template</TPLaunchHelpLinkType>
    <LocalizationTagsTaxHTField0 xmlns="307f2480-20c6-45d8-bdbb-cb934844bd0b">
      <Terms xmlns="http://schemas.microsoft.com/office/infopath/2007/PartnerControls"/>
    </LocalizationTagsTaxHTField0>
    <BusinessGroup xmlns="307f2480-20c6-45d8-bdbb-cb934844bd0b" xsi:nil="true"/>
    <Providers xmlns="307f2480-20c6-45d8-bdbb-cb934844bd0b" xsi:nil="true"/>
    <TemplateTemplateType xmlns="307f2480-20c6-45d8-bdbb-cb934844bd0b">Excel Spreadsheet Template</TemplateTemplateType>
    <TimesCloned xmlns="307f2480-20c6-45d8-bdbb-cb934844bd0b" xsi:nil="true"/>
    <TPAppVersion xmlns="307f2480-20c6-45d8-bdbb-cb934844bd0b" xsi:nil="true"/>
    <VoteCount xmlns="307f2480-20c6-45d8-bdbb-cb934844bd0b" xsi:nil="true"/>
    <FeatureTagsTaxHTField0 xmlns="307f2480-20c6-45d8-bdbb-cb934844bd0b">
      <Terms xmlns="http://schemas.microsoft.com/office/infopath/2007/PartnerControls"/>
    </FeatureTagsTaxHTField0>
    <Provider xmlns="307f2480-20c6-45d8-bdbb-cb934844bd0b" xsi:nil="true"/>
    <UACurrentWords xmlns="307f2480-20c6-45d8-bdbb-cb934844bd0b" xsi:nil="true"/>
    <AssetId xmlns="307f2480-20c6-45d8-bdbb-cb934844bd0b">TP103427400</AssetId>
    <TPClientViewer xmlns="307f2480-20c6-45d8-bdbb-cb934844bd0b" xsi:nil="true"/>
    <DSATActionTaken xmlns="307f2480-20c6-45d8-bdbb-cb934844bd0b" xsi:nil="true"/>
    <APEditor xmlns="307f2480-20c6-45d8-bdbb-cb934844bd0b">
      <UserInfo>
        <DisplayName/>
        <AccountId xsi:nil="true"/>
        <AccountType/>
      </UserInfo>
    </APEditor>
    <TPInstallLocation xmlns="307f2480-20c6-45d8-bdbb-cb934844bd0b" xsi:nil="true"/>
    <OOCacheId xmlns="307f2480-20c6-45d8-bdbb-cb934844bd0b" xsi:nil="true"/>
    <IsDeleted xmlns="307f2480-20c6-45d8-bdbb-cb934844bd0b">false</IsDeleted>
    <PublishTargets xmlns="307f2480-20c6-45d8-bdbb-cb934844bd0b">OfficeOnlineVNext</PublishTargets>
    <ApprovalLog xmlns="307f2480-20c6-45d8-bdbb-cb934844bd0b" xsi:nil="true"/>
    <BugNumber xmlns="307f2480-20c6-45d8-bdbb-cb934844bd0b" xsi:nil="true"/>
    <CrawlForDependencies xmlns="307f2480-20c6-45d8-bdbb-cb934844bd0b">false</CrawlForDependencies>
    <InternalTagsTaxHTField0 xmlns="307f2480-20c6-45d8-bdbb-cb934844bd0b">
      <Terms xmlns="http://schemas.microsoft.com/office/infopath/2007/PartnerControls"/>
    </InternalTagsTaxHTField0>
    <LastHandOff xmlns="307f2480-20c6-45d8-bdbb-cb934844bd0b" xsi:nil="true"/>
    <Milestone xmlns="307f2480-20c6-45d8-bdbb-cb934844bd0b" xsi:nil="true"/>
    <OriginalRelease xmlns="307f2480-20c6-45d8-bdbb-cb934844bd0b">15</OriginalRelease>
    <RecommendationsModifier xmlns="307f2480-20c6-45d8-bdbb-cb934844bd0b" xsi:nil="true"/>
    <ScenarioTagsTaxHTField0 xmlns="307f2480-20c6-45d8-bdbb-cb934844bd0b">
      <Terms xmlns="http://schemas.microsoft.com/office/infopath/2007/PartnerControls"/>
    </ScenarioTagsTaxHTField0>
    <UANotes xmlns="307f2480-20c6-45d8-bdbb-cb934844bd0b" xsi:nil="true"/>
    <NumOfRatings xmlns="307f2480-20c6-45d8-bdbb-cb934844bd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8F163DAA9C5884F9EC874F806A4314103009E17E477A3959840A8B91004C927D536" ma:contentTypeVersion="16" ma:contentTypeDescription="Create a new document." ma:contentTypeScope="" ma:versionID="b92faa841f724740d78945a85ace8220">
  <xsd:schema xmlns:xsd="http://www.w3.org/2001/XMLSchema" xmlns:xs="http://www.w3.org/2001/XMLSchema" xmlns:p="http://schemas.microsoft.com/office/2006/metadata/properties" xmlns:ns2="307f2480-20c6-45d8-bdbb-cb934844bd0b" targetNamespace="http://schemas.microsoft.com/office/2006/metadata/properties" ma:root="true" ma:fieldsID="28a88acf33e4b03c4d839939cee7b188" ns2:_="">
    <xsd:import namespace="307f2480-20c6-45d8-bdbb-cb934844bd0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2480-20c6-45d8-bdbb-cb934844bd0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46e4167-3a47-416b-959e-a564a23526b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215F1-C46F-4671-A92F-27611E711DFB}" ma:internalName="CSXSubmissionMarket" ma:readOnly="false" ma:showField="MarketName" ma:web="307f2480-20c6-45d8-bdbb-cb934844bd0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cad19f6-a107-4592-a533-c9d3992d36b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2CDAA99-288E-4452-A161-E57D6BFB0143}" ma:internalName="InProjectListLookup" ma:readOnly="true" ma:showField="InProjectLis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d49f776-0d1a-44b7-aa41-9d35c7e6e4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2CDAA99-288E-4452-A161-E57D6BFB0143}" ma:internalName="LastCompleteVersionLookup" ma:readOnly="true" ma:showField="LastComplete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2CDAA99-288E-4452-A161-E57D6BFB0143}" ma:internalName="LastPreviewErrorLookup" ma:readOnly="true" ma:showField="LastPreview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2CDAA99-288E-4452-A161-E57D6BFB0143}" ma:internalName="LastPreviewResultLookup" ma:readOnly="true" ma:showField="LastPreview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2CDAA99-288E-4452-A161-E57D6BFB0143}" ma:internalName="LastPreviewAttemptDateLookup" ma:readOnly="true" ma:showField="LastPreview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2CDAA99-288E-4452-A161-E57D6BFB0143}" ma:internalName="LastPreviewedByLookup" ma:readOnly="true" ma:showField="LastPreview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2CDAA99-288E-4452-A161-E57D6BFB0143}" ma:internalName="LastPreviewTimeLookup" ma:readOnly="true" ma:showField="LastPreview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2CDAA99-288E-4452-A161-E57D6BFB0143}" ma:internalName="LastPreviewVersionLookup" ma:readOnly="true" ma:showField="LastPreview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2CDAA99-288E-4452-A161-E57D6BFB0143}" ma:internalName="LastPublishErrorLookup" ma:readOnly="true" ma:showField="LastPublish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2CDAA99-288E-4452-A161-E57D6BFB0143}" ma:internalName="LastPublishResultLookup" ma:readOnly="true" ma:showField="LastPublish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2CDAA99-288E-4452-A161-E57D6BFB0143}" ma:internalName="LastPublishAttemptDateLookup" ma:readOnly="true" ma:showField="LastPublish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2CDAA99-288E-4452-A161-E57D6BFB0143}" ma:internalName="LastPublishedByLookup" ma:readOnly="true" ma:showField="LastPublish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2CDAA99-288E-4452-A161-E57D6BFB0143}" ma:internalName="LastPublishTimeLookup" ma:readOnly="true" ma:showField="LastPublish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2CDAA99-288E-4452-A161-E57D6BFB0143}" ma:internalName="LastPublishVersionLookup" ma:readOnly="true" ma:showField="LastPublish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E0AEDBF-4F9E-47F4-935B-06A4462021AF}" ma:internalName="LocLastLocAttemptVersionLookup" ma:readOnly="false" ma:showField="LastLocAttemptVersion" ma:web="307f2480-20c6-45d8-bdbb-cb934844bd0b">
      <xsd:simpleType>
        <xsd:restriction base="dms:Lookup"/>
      </xsd:simpleType>
    </xsd:element>
    <xsd:element name="LocLastLocAttemptVersionTypeLookup" ma:index="71" nillable="true" ma:displayName="Loc Last Loc Attempt Version Type" ma:default="" ma:list="{AE0AEDBF-4F9E-47F4-935B-06A4462021AF}" ma:internalName="LocLastLocAttemptVersionTypeLookup" ma:readOnly="true" ma:showField="LastLocAttemptVersionType" ma:web="307f2480-20c6-45d8-bdbb-cb934844bd0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E0AEDBF-4F9E-47F4-935B-06A4462021AF}" ma:internalName="LocNewPublishedVersionLookup" ma:readOnly="true" ma:showField="NewPublishedVersion" ma:web="307f2480-20c6-45d8-bdbb-cb934844bd0b">
      <xsd:simpleType>
        <xsd:restriction base="dms:Lookup"/>
      </xsd:simpleType>
    </xsd:element>
    <xsd:element name="LocOverallHandbackStatusLookup" ma:index="75" nillable="true" ma:displayName="Loc Overall Handback Status" ma:default="" ma:list="{AE0AEDBF-4F9E-47F4-935B-06A4462021AF}" ma:internalName="LocOverallHandbackStatusLookup" ma:readOnly="true" ma:showField="OverallHandbackStatus" ma:web="307f2480-20c6-45d8-bdbb-cb934844bd0b">
      <xsd:simpleType>
        <xsd:restriction base="dms:Lookup"/>
      </xsd:simpleType>
    </xsd:element>
    <xsd:element name="LocOverallLocStatusLookup" ma:index="76" nillable="true" ma:displayName="Loc Overall Localize Status" ma:default="" ma:list="{AE0AEDBF-4F9E-47F4-935B-06A4462021AF}" ma:internalName="LocOverallLocStatusLookup" ma:readOnly="true" ma:showField="OverallLocStatus" ma:web="307f2480-20c6-45d8-bdbb-cb934844bd0b">
      <xsd:simpleType>
        <xsd:restriction base="dms:Lookup"/>
      </xsd:simpleType>
    </xsd:element>
    <xsd:element name="LocOverallPreviewStatusLookup" ma:index="77" nillable="true" ma:displayName="Loc Overall Preview Status" ma:default="" ma:list="{AE0AEDBF-4F9E-47F4-935B-06A4462021AF}" ma:internalName="LocOverallPreviewStatusLookup" ma:readOnly="true" ma:showField="OverallPreviewStatus" ma:web="307f2480-20c6-45d8-bdbb-cb934844bd0b">
      <xsd:simpleType>
        <xsd:restriction base="dms:Lookup"/>
      </xsd:simpleType>
    </xsd:element>
    <xsd:element name="LocOverallPublishStatusLookup" ma:index="78" nillable="true" ma:displayName="Loc Overall Publish Status" ma:default="" ma:list="{AE0AEDBF-4F9E-47F4-935B-06A4462021AF}" ma:internalName="LocOverallPublishStatusLookup" ma:readOnly="true" ma:showField="OverallPublishStatus" ma:web="307f2480-20c6-45d8-bdbb-cb934844bd0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E0AEDBF-4F9E-47F4-935B-06A4462021AF}" ma:internalName="LocProcessedForHandoffsLookup" ma:readOnly="true" ma:showField="ProcessedForHandoffs" ma:web="307f2480-20c6-45d8-bdbb-cb934844bd0b">
      <xsd:simpleType>
        <xsd:restriction base="dms:Lookup"/>
      </xsd:simpleType>
    </xsd:element>
    <xsd:element name="LocProcessedForMarketsLookup" ma:index="81" nillable="true" ma:displayName="Loc Processed For Markets" ma:default="" ma:list="{AE0AEDBF-4F9E-47F4-935B-06A4462021AF}" ma:internalName="LocProcessedForMarketsLookup" ma:readOnly="true" ma:showField="ProcessedForMarkets" ma:web="307f2480-20c6-45d8-bdbb-cb934844bd0b">
      <xsd:simpleType>
        <xsd:restriction base="dms:Lookup"/>
      </xsd:simpleType>
    </xsd:element>
    <xsd:element name="LocPublishedDependentAssetsLookup" ma:index="82" nillable="true" ma:displayName="Loc Published Dependent Assets" ma:default="" ma:list="{AE0AEDBF-4F9E-47F4-935B-06A4462021AF}" ma:internalName="LocPublishedDependentAssetsLookup" ma:readOnly="true" ma:showField="PublishedDependentAssets" ma:web="307f2480-20c6-45d8-bdbb-cb934844bd0b">
      <xsd:simpleType>
        <xsd:restriction base="dms:Lookup"/>
      </xsd:simpleType>
    </xsd:element>
    <xsd:element name="LocPublishedLinkedAssetsLookup" ma:index="83" nillable="true" ma:displayName="Loc Published Linked Assets" ma:default="" ma:list="{AE0AEDBF-4F9E-47F4-935B-06A4462021AF}" ma:internalName="LocPublishedLinkedAssetsLookup" ma:readOnly="true" ma:showField="PublishedLinkedAssets" ma:web="307f2480-20c6-45d8-bdbb-cb934844bd0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3091e380-641a-4dd5-af88-bd728a8e99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1B6215F1-C46F-4671-A92F-27611E711DFB}" ma:internalName="Markets" ma:readOnly="false" ma:showField="MarketNa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2CDAA99-288E-4452-A161-E57D6BFB0143}" ma:internalName="NumOfRatingsLookup" ma:readOnly="true" ma:showField="NumOfRating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2CDAA99-288E-4452-A161-E57D6BFB0143}" ma:internalName="PublishStatusLookup" ma:readOnly="false" ma:showField="PublishStatu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0bc82958-390d-4a21-b0e3-049c9dab6fa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5498e27-ca85-4514-9a73-cf98e7467183}" ma:internalName="TaxCatchAll" ma:showField="CatchAllData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5498e27-ca85-4514-9a73-cf98e7467183}" ma:internalName="TaxCatchAllLabel" ma:readOnly="true" ma:showField="CatchAllDataLabel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74462-006D-484E-9B7E-63986CDCAAB2}"/>
</file>

<file path=customXml/itemProps2.xml><?xml version="1.0" encoding="utf-8"?>
<ds:datastoreItem xmlns:ds="http://schemas.openxmlformats.org/officeDocument/2006/customXml" ds:itemID="{12DA9E3D-562C-400D-8924-1A3097BCFA5A}"/>
</file>

<file path=customXml/itemProps3.xml><?xml version="1.0" encoding="utf-8"?>
<ds:datastoreItem xmlns:ds="http://schemas.openxmlformats.org/officeDocument/2006/customXml" ds:itemID="{05F58834-4E43-42A4-ABCB-A05B6B2AD6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3</vt:i4>
      </vt:variant>
    </vt:vector>
  </HeadingPairs>
  <TitlesOfParts>
    <vt:vector size="5" baseType="lpstr">
      <vt:lpstr>Inventaris Perlengkapan</vt:lpstr>
      <vt:lpstr>Pengaturan</vt:lpstr>
      <vt:lpstr>lstEmployees</vt:lpstr>
      <vt:lpstr>lstItems</vt:lpstr>
      <vt:lpstr>valHSelection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Nitikorn  Vongijlerpattana</cp:lastModifiedBy>
  <dcterms:created xsi:type="dcterms:W3CDTF">2012-08-28T20:32:32Z</dcterms:created>
  <dcterms:modified xsi:type="dcterms:W3CDTF">2013-01-04T10:58:37Z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0x01010068F163DAA9C5884F9EC874F806A4314103009E17E477A3959840A8B91004C927D536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