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codeName="ThisWorkbook"/>
  <bookViews>
    <workbookView xWindow="-120" yWindow="-120" windowWidth="24240" windowHeight="17640" xr2:uid="{00000000-000D-0000-FFFF-FFFF00000000}"/>
  </bookViews>
  <sheets>
    <sheet name="התחלה" sheetId="5" r:id="rId1"/>
    <sheet name="תקציב חודשי ללימודים" sheetId="3" r:id="rId2"/>
    <sheet name="חישובי_תרשים" sheetId="4" state="hidden" r:id="rId3"/>
  </sheets>
  <definedNames>
    <definedName name="_xlnm._FilterDatabase" localSheetId="1" hidden="1">'תקציב חודשי ללימודים'!#REF!</definedName>
    <definedName name="SelectedPeriodCashFlowNegative">INDEX('תקציב חודשי ללימודים'!$C$28:$O$28,,עמודת_התקופה_שנבחרה) * NOT(התקופה_שנבחרה_מימון)</definedName>
    <definedName name="SelectedPeriodCashFlowNegative_Mirror">CHOOSE({1,2,3},0,SelectedPeriodCashFlowNegative,-(MAX(ABS(SelectedPeriodCashFlowNegative),SelectedPeriodCashFlowPositive)))</definedName>
    <definedName name="SelectedPeriodCashFlowPositive">INDEX('תקציב חודשי ללימודים'!$C$28:$O$28,,עמודת_התקופה_שנבחרה) * התקופה_שנבחרה_מימון</definedName>
    <definedName name="SelectedPeriodCashFlowPositive_Mirror">CHOOSE({1,2,3},0,SelectedPeriodCashFlowPositive,(MAX(ABS(SelectedPeriodCashFlowNegative),SelectedPeriodCashFlowPositive)))</definedName>
    <definedName name="אחוז_הכנסות_התקופה_שנבחרה">'תקציב חודשי ללימודים'!$P$32:$P$36</definedName>
    <definedName name="אחוזי_הוצאות">'תקציב חודשי ללימודים'!$P$40,'תקציב חודשי ללימודים'!$P$45,'תקציב חודשי ללימודים'!$P$49,'תקציב חודשי ללימודים'!$P$53,'תקציב חודשי ללימודים'!$P$59,'תקציב חודשי ללימודים'!$P$67</definedName>
    <definedName name="אחוזי_הכנסות">'תקציב חודשי ללימודים'!$P$32:$P$36</definedName>
    <definedName name="החודש_הבא">UPPER(TEXT(EOMONTH(VALUE('תקציב חודשי ללימודים'!XFD1 &amp; "1"),0)+1,"mmm "))</definedName>
    <definedName name="התקופה_שנבחרה">INDEX(תקופות,,ערך_פס_גלילה)</definedName>
    <definedName name="התקופה_שנבחרה_מימון">INDEX('תקציב חודשי ללימודים'!$C$37:$O$37,,עמודת_התקופה_שנבחרה)&gt;=INDEX('תקציב חודשי ללימודים'!$C$72:$O$72,,עמודת_התקופה_שנבחרה)</definedName>
    <definedName name="חודש_ההתחלה_שנבחר">'תקציב חודשי ללימודים'!$B$25</definedName>
    <definedName name="חודש_ראשון">UPPER(TEXT(תאריך_התחלה,"mmm "))</definedName>
    <definedName name="עמודת_התקופה_שנבחרה">MATCH(התקופה_שנבחרה,תקופות,0)</definedName>
    <definedName name="ערך_פס_גלילה">חישובי_תרשים!$D$13</definedName>
    <definedName name="קטגוריות_הוצאות">{"מגורים ומזון";"שכר לימוד";"ספרים וציוד";"תחבורה";"הוצאות לפי שיקול דעת";"הוצאות אחרות"}</definedName>
    <definedName name="קטגוריות_הכנסות">{"עזרה כספית";"שכר (אחרי מס)";"עזרה מבני משפחה";"מחסכונות";"אחר"}</definedName>
    <definedName name="תאריך_התחלה">DATEVALUE("1-"&amp;חודש_ההתחלה_שנבחר&amp;"-" &amp;YEAR(TODAY()))</definedName>
    <definedName name="תקופות">'תקציב חודשי ללימודים'!$C$27:$O$27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3" l="1"/>
  <c r="C31" i="3"/>
  <c r="D27" i="3" l="1"/>
  <c r="E27" i="3" s="1"/>
  <c r="F27" i="3" s="1"/>
  <c r="G27" i="3" s="1"/>
  <c r="H27" i="3" s="1"/>
  <c r="I27" i="3" s="1"/>
  <c r="J27" i="3" s="1"/>
  <c r="K27" i="3" s="1"/>
  <c r="L27" i="3" s="1"/>
  <c r="M27" i="3" s="1"/>
  <c r="N27" i="3" s="1"/>
  <c r="P12" i="4"/>
  <c r="D3" i="4" l="1"/>
  <c r="F6" i="4"/>
  <c r="F7" i="4"/>
  <c r="D12" i="4"/>
  <c r="C39" i="3"/>
  <c r="D39" i="3" s="1"/>
  <c r="E39" i="3" s="1"/>
  <c r="F39" i="3" s="1"/>
  <c r="G39" i="3" s="1"/>
  <c r="H39" i="3" s="1"/>
  <c r="I39" i="3" s="1"/>
  <c r="J39" i="3" s="1"/>
  <c r="K39" i="3" s="1"/>
  <c r="L39" i="3" s="1"/>
  <c r="M39" i="3" s="1"/>
  <c r="N39" i="3" s="1"/>
  <c r="E12" i="4" l="1"/>
  <c r="D31" i="3"/>
  <c r="E31" i="3" s="1"/>
  <c r="F31" i="3" s="1"/>
  <c r="G31" i="3" s="1"/>
  <c r="H31" i="3" s="1"/>
  <c r="I31" i="3" s="1"/>
  <c r="J31" i="3" s="1"/>
  <c r="K31" i="3" s="1"/>
  <c r="L31" i="3" s="1"/>
  <c r="M31" i="3" s="1"/>
  <c r="N31" i="3" s="1"/>
  <c r="F12" i="4" l="1"/>
  <c r="G12" i="4" l="1"/>
  <c r="N67" i="3" l="1"/>
  <c r="M67" i="3"/>
  <c r="L67" i="3"/>
  <c r="K67" i="3"/>
  <c r="J67" i="3"/>
  <c r="I67" i="3"/>
  <c r="H67" i="3"/>
  <c r="G67" i="3"/>
  <c r="F67" i="3"/>
  <c r="E67" i="3"/>
  <c r="D67" i="3"/>
  <c r="C67" i="3"/>
  <c r="N37" i="3"/>
  <c r="M37" i="3"/>
  <c r="L37" i="3"/>
  <c r="K37" i="3"/>
  <c r="J37" i="3"/>
  <c r="I37" i="3"/>
  <c r="H37" i="3"/>
  <c r="G37" i="3"/>
  <c r="F37" i="3"/>
  <c r="E37" i="3"/>
  <c r="D37" i="3"/>
  <c r="C37" i="3"/>
  <c r="O36" i="3"/>
  <c r="O35" i="3"/>
  <c r="O34" i="3"/>
  <c r="O33" i="3"/>
  <c r="O32" i="3"/>
  <c r="N59" i="3"/>
  <c r="M59" i="3"/>
  <c r="L59" i="3"/>
  <c r="K59" i="3"/>
  <c r="J59" i="3"/>
  <c r="I59" i="3"/>
  <c r="H59" i="3"/>
  <c r="G59" i="3"/>
  <c r="F59" i="3"/>
  <c r="E59" i="3"/>
  <c r="D59" i="3"/>
  <c r="C59" i="3"/>
  <c r="O61" i="3"/>
  <c r="O70" i="3"/>
  <c r="O69" i="3"/>
  <c r="O68" i="3"/>
  <c r="O65" i="3"/>
  <c r="O64" i="3"/>
  <c r="O63" i="3"/>
  <c r="O62" i="3"/>
  <c r="O60" i="3"/>
  <c r="N53" i="3"/>
  <c r="M53" i="3"/>
  <c r="L53" i="3"/>
  <c r="K53" i="3"/>
  <c r="J53" i="3"/>
  <c r="I53" i="3"/>
  <c r="H53" i="3"/>
  <c r="G53" i="3"/>
  <c r="F53" i="3"/>
  <c r="E53" i="3"/>
  <c r="D53" i="3"/>
  <c r="C53" i="3"/>
  <c r="O57" i="3"/>
  <c r="O56" i="3"/>
  <c r="O55" i="3"/>
  <c r="O54" i="3"/>
  <c r="O47" i="3"/>
  <c r="N49" i="3"/>
  <c r="M49" i="3"/>
  <c r="L49" i="3"/>
  <c r="K49" i="3"/>
  <c r="J49" i="3"/>
  <c r="I49" i="3"/>
  <c r="H49" i="3"/>
  <c r="G49" i="3"/>
  <c r="F49" i="3"/>
  <c r="E49" i="3"/>
  <c r="D49" i="3"/>
  <c r="C49" i="3"/>
  <c r="O51" i="3"/>
  <c r="O50" i="3"/>
  <c r="N45" i="3"/>
  <c r="M45" i="3"/>
  <c r="L45" i="3"/>
  <c r="K45" i="3"/>
  <c r="J45" i="3"/>
  <c r="I45" i="3"/>
  <c r="H45" i="3"/>
  <c r="G45" i="3"/>
  <c r="F45" i="3"/>
  <c r="E45" i="3"/>
  <c r="D45" i="3"/>
  <c r="C45" i="3"/>
  <c r="O46" i="3"/>
  <c r="N40" i="3"/>
  <c r="M40" i="3"/>
  <c r="L40" i="3"/>
  <c r="K40" i="3"/>
  <c r="J40" i="3"/>
  <c r="I40" i="3"/>
  <c r="H40" i="3"/>
  <c r="G40" i="3"/>
  <c r="F40" i="3"/>
  <c r="E40" i="3"/>
  <c r="D40" i="3"/>
  <c r="C40" i="3"/>
  <c r="O43" i="3"/>
  <c r="O42" i="3"/>
  <c r="O41" i="3"/>
  <c r="H12" i="4" l="1"/>
  <c r="I12" i="4"/>
  <c r="O37" i="3"/>
  <c r="O45" i="3"/>
  <c r="O53" i="3"/>
  <c r="O49" i="3"/>
  <c r="O59" i="3"/>
  <c r="O40" i="3"/>
  <c r="O67" i="3"/>
  <c r="J72" i="3"/>
  <c r="J28" i="3" s="1"/>
  <c r="D72" i="3"/>
  <c r="D28" i="3" s="1"/>
  <c r="M72" i="3"/>
  <c r="M28" i="3" s="1"/>
  <c r="G72" i="3"/>
  <c r="G28" i="3" s="1"/>
  <c r="H72" i="3"/>
  <c r="H28" i="3" s="1"/>
  <c r="N72" i="3"/>
  <c r="N28" i="3" s="1"/>
  <c r="C72" i="3"/>
  <c r="E72" i="3"/>
  <c r="E28" i="3" s="1"/>
  <c r="K72" i="3"/>
  <c r="K28" i="3" s="1"/>
  <c r="L72" i="3"/>
  <c r="L28" i="3" s="1"/>
  <c r="F72" i="3"/>
  <c r="F28" i="3" s="1"/>
  <c r="I72" i="3"/>
  <c r="I28" i="3" s="1"/>
  <c r="J12" i="4" l="1"/>
  <c r="O72" i="3"/>
  <c r="C28" i="3"/>
  <c r="E8" i="4" l="1"/>
  <c r="K12" i="4"/>
  <c r="O28" i="3"/>
  <c r="M29" i="3"/>
  <c r="L29" i="3"/>
  <c r="F29" i="3"/>
  <c r="K29" i="3"/>
  <c r="E29" i="3"/>
  <c r="G29" i="3"/>
  <c r="J29" i="3"/>
  <c r="D29" i="3"/>
  <c r="I29" i="3"/>
  <c r="C29" i="3"/>
  <c r="N29" i="3"/>
  <c r="H29" i="3"/>
  <c r="F8" i="4" l="1"/>
  <c r="M5" i="3" s="1"/>
  <c r="L12" i="4"/>
  <c r="M12" i="4" l="1"/>
  <c r="N12" i="4" l="1"/>
  <c r="P51" i="3" l="1"/>
  <c r="L15" i="4" l="1"/>
  <c r="P40" i="3"/>
  <c r="L14" i="4"/>
  <c r="B5" i="3"/>
  <c r="D14" i="4"/>
  <c r="P46" i="3"/>
  <c r="K14" i="4"/>
  <c r="P28" i="3"/>
  <c r="P70" i="3"/>
  <c r="P47" i="3"/>
  <c r="O15" i="4"/>
  <c r="O14" i="4"/>
  <c r="P45" i="3"/>
  <c r="I14" i="4"/>
  <c r="G14" i="4"/>
  <c r="P32" i="3"/>
  <c r="D19" i="4" s="1"/>
  <c r="P34" i="3"/>
  <c r="D21" i="4" s="1"/>
  <c r="P33" i="3"/>
  <c r="D20" i="4" s="1"/>
  <c r="P56" i="3"/>
  <c r="P15" i="4"/>
  <c r="P67" i="3"/>
  <c r="E5" i="3"/>
  <c r="P41" i="3"/>
  <c r="O12" i="4"/>
  <c r="J15" i="4"/>
  <c r="P36" i="3"/>
  <c r="D23" i="4" s="1"/>
  <c r="P49" i="3"/>
  <c r="P69" i="3"/>
  <c r="P55" i="3"/>
  <c r="P72" i="3"/>
  <c r="F14" i="4"/>
  <c r="P65" i="3"/>
  <c r="P35" i="3"/>
  <c r="D22" i="4" s="1"/>
  <c r="P64" i="3"/>
  <c r="P61" i="3"/>
  <c r="P43" i="3"/>
  <c r="P54" i="3"/>
  <c r="P59" i="3"/>
  <c r="M14" i="4"/>
  <c r="P57" i="3"/>
  <c r="D15" i="4"/>
  <c r="P14" i="4"/>
  <c r="K15" i="4"/>
  <c r="P50" i="3"/>
  <c r="F15" i="4"/>
  <c r="M15" i="4"/>
  <c r="P63" i="3"/>
  <c r="I15" i="4"/>
  <c r="P37" i="3"/>
  <c r="N15" i="4"/>
  <c r="H14" i="4"/>
  <c r="P68" i="3"/>
  <c r="N14" i="4"/>
  <c r="P26" i="3"/>
  <c r="H15" i="4"/>
  <c r="P53" i="3"/>
  <c r="E14" i="4"/>
  <c r="J14" i="4"/>
  <c r="G15" i="4"/>
  <c r="P62" i="3"/>
  <c r="E15" i="4"/>
  <c r="P42" i="3"/>
  <c r="P60" i="3"/>
  <c r="D8" i="4"/>
  <c r="D7" i="4" l="1"/>
  <c r="E4" i="3" s="1"/>
  <c r="D6" i="4"/>
  <c r="B4" i="3" s="1"/>
  <c r="M4" i="3"/>
</calcChain>
</file>

<file path=xl/sharedStrings.xml><?xml version="1.0" encoding="utf-8"?>
<sst xmlns="http://schemas.openxmlformats.org/spreadsheetml/2006/main" count="70" uniqueCount="61">
  <si>
    <t>אודות תבנית זו</t>
  </si>
  <si>
    <t>השתמש בגליון העבודה 'תקציב חודשי ללימודים' כדי לעקוב אחר ההכנסות, ההוצאות ותזרים המזומנים.</t>
  </si>
  <si>
    <t>הזן הכנסות חודשיות והוצאות חודשיות כדי לחשב את סה"כ ההכנסות וההוצאות.</t>
  </si>
  <si>
    <t>תזרים המזומנים מחושב באופן אוטומטי, והתרשים 'תזרים מזומנים' מתעדכן עבורך.</t>
  </si>
  <si>
    <t>בחר את המחוון לקבלת תרשימים של הכנסות, הוצאות ותזרים מזומנים עבור חודש ושנה.</t>
  </si>
  <si>
    <t>הערה: </t>
  </si>
  <si>
    <t>הוראות נוספות סופקו בעמודה A בגליון העבודה. טקסט זה הוסתר במכוון. כדי להסיר את הטקסט, בחר את עמודה A ולאחר מכן הקש DELETE. כדי לבטל את הסתרת הטקסט, בחר את עמודה A ולאחר מכן שנה את צבע הגופן.</t>
  </si>
  <si>
    <t>בחר חודש בתא משמאל. הקש ALT+חץ למטה לקבלת אפשרויות ולאחר מכן הקש על החץ למטה ועל ENTER כדי לבצע בחירה.</t>
  </si>
  <si>
    <t>תקציב חודשי ללימודים</t>
  </si>
  <si>
    <t>תרשים טבעת שמציג את סיכום ההכנסות עבור החודש או השנה שנבחרו מופיע בתא זה.</t>
  </si>
  <si>
    <t>תרשים קו שמציג את תזרים המזומנים עבור החודש או השנה שנבחרו מופיע בתא זה.</t>
  </si>
  <si>
    <t>המחוון מופיע בתא זה.</t>
  </si>
  <si>
    <t>ינו</t>
  </si>
  <si>
    <t>סכום מזומנים חודשי אחרי הוצאות</t>
  </si>
  <si>
    <t>תזרים מזומנים</t>
  </si>
  <si>
    <t>תזרים מזומנים מצטבר</t>
  </si>
  <si>
    <t>הכנסות חודשיות</t>
  </si>
  <si>
    <t>עזרה כספית (מענקים, מלגות, הלוואות)</t>
  </si>
  <si>
    <t>שכר אחרי מס מעבודה</t>
  </si>
  <si>
    <t>עזרה כספית מבני משפחה</t>
  </si>
  <si>
    <t>משיכות מהחסכונות</t>
  </si>
  <si>
    <t>אחר (דמי מזונות, סיוע ציבורי, מתנות וכן הלאה)</t>
  </si>
  <si>
    <t>סה"כ הכנסות</t>
  </si>
  <si>
    <t>הוצאות חודשיות</t>
  </si>
  <si>
    <t>מגורים ומזון</t>
  </si>
  <si>
    <t>שכר לימוד</t>
  </si>
  <si>
    <t>ספרים וציוד</t>
  </si>
  <si>
    <t>תחבורה</t>
  </si>
  <si>
    <t>הוצאות לפי שיקול דעת</t>
  </si>
  <si>
    <t>הוצאות אחרות</t>
  </si>
  <si>
    <t>סה"כ הוצאות</t>
  </si>
  <si>
    <t>תרשים טבעת שמציג את סיכום ההוצאות עבור החודש או השנה שנבחרו מופיע בתא זה.</t>
  </si>
  <si>
    <t>תרשים עמודות שמציג את תזרים המזומנים החיובי והשלילי עבור החודש או השנה שנבחרו מופיע בתא זה.</t>
  </si>
  <si>
    <t xml:space="preserve">שנה  </t>
  </si>
  <si>
    <t xml:space="preserve">% גידול </t>
  </si>
  <si>
    <t>***גיליון זה צריך להישאר מוסתר***</t>
  </si>
  <si>
    <t xml:space="preserve">ערך פס גלילה: </t>
  </si>
  <si>
    <t xml:space="preserve">תרשים של תזרים מזומנים: </t>
  </si>
  <si>
    <t xml:space="preserve">מצטבר: </t>
  </si>
  <si>
    <t>נתוני תרשים הכנסות</t>
  </si>
  <si>
    <t>כותרות תרשים דינאמיות</t>
  </si>
  <si>
    <t>צור תקציב חודשי ללימודים בגליון עבודה זה. הכותרת של גליון עבודה זה מופיעה בתא משמאל ובתא B1. הוראות שימוש בגליון עבודה זה מופיעות בתאים שבעמודה זו. ההוראה הבאה מופיעה בתא A4.</t>
  </si>
  <si>
    <t>התווית 'הכנסות' מופיעה בתא משמאל, התווית 'הוצאות' מופיעה בתא E4, והתווית 'תזרים מזומנים' מופיעה בתא M4.</t>
  </si>
  <si>
    <t>ההכנסות מתעדכנות באופן אוטומטי בתא משמאל. ההוצאות מתעדכנות באופן אוטומטי בתא E5. תזרים המזומנים מתעדכן באופן אוטומטי בתא M5.</t>
  </si>
  <si>
    <t>תרשים טבעת שמציג את סיכום ההכנסות בתא משמאל, תרשים טבעת שמציג את סיכום ההוצאות בתא E6, ותרשים עמודות שמציג תזרים מזומנים חיובי ושלילי בתא M6 מתעדכנים באופן אוטומטי. ההוראה הבאה מופיעה בתא A17.</t>
  </si>
  <si>
    <t>תרשים קו של תזרים מזומנים מופיע בתא משמאל. ההוראה הבאה מופיעה בתא A21.</t>
  </si>
  <si>
    <t>בחר את המחוון משמאל לקבלת נתונים ותרשימים חודשיים או שנתיים של ההכנסות, ההוצאות ותזרים המזומנים. ההוראה הבאה מופיעה בתא A25.</t>
  </si>
  <si>
    <t>התקופה שנבחרה מתעדכנת באופן אוטומטי בתא P26.</t>
  </si>
  <si>
    <t>התוויות מופיעות בשורה זו: התווית 'סכום מזומנים חודשי אחרי הוצאות' מופיעה בתא משמאל, תוויות החודשים מופיעות בתאים C27 עד N27, התווית 'שנה' מופיעה בתא O27, והתווית 'אחוז גידול' מופיעה בתא P27.</t>
  </si>
  <si>
    <t>התווית 'תזרים מזומנים' מופיעה בתא משמאל. תזרים המזומנים עבור כל חודש מחושב באופן אוטומטי בתאים C28 עד N28. הסכום השנתי מחושב באופן אוטומטי בתא O28. אחוז הגידול מחושב באופן אוטומטי בתא P28. תרשים זעיר מתעדכן באופן אוטומטי בתא Q28.</t>
  </si>
  <si>
    <t>התווית 'תזרים מזומנים מצטבר' מופיעה בתא משמאל. תזרים המזומנים המצטבר עבור כל חודש מחושב באופן אוטומטי בתאים C29 עד N29. הסכום השנתי מחושב באופן אוטומטי בתא O29. אחוז הגידול מחושב באופן אוטומטי בתא P29. תרשים זעיר מתעדכן באופן אוטומטי בתא Q29. ההוראה הבאה מופיעה בתא A31.</t>
  </si>
  <si>
    <t>התווית 'סה"כ הכנסות' מופיעה בתא משמאל. סה"כ ההכנסות עבור כל חודש מחושב באופן אוטומטי בתאים C37 עד N37. ההכנסות השנתיות מחושבות באופן אוטומטי בתא O37. אחוז הגידול מחושב באופן אוטומטי בתא P37. תרשים זעיר מתעדכן באופן אוטומטי בתא Q37. ההוראה הבאה מופיעה בתא A39.</t>
  </si>
  <si>
    <t>התווית 'הוצאות חודשיות' מופיעה בתא משמאל, תוויות החודשים מופיעות בתאים C39 עד N39, התווית 'שנה' מופיעה בתא O39, והתווית 'אחוז גידול' מופיעה בתא P39.</t>
  </si>
  <si>
    <t>הזן או שנה את פריט ההוצאות בתא משמאל ואת הסכומים החודשיים בתאים C40 עד N43. הסכום השנתי מחושב באופן אוטומטי בתאים O40 עד O43. אחוז הגידול מחושב באופן אוטומטי בתאים P40 עד P43. תרשים זעיר מתעדכן באופן אוטומטי בתא Q40. ההוראה הבאה מופיעה בתא A45.</t>
  </si>
  <si>
    <t>הזן או שנה את פריט ההוצאות בתא משמאל ואת הסכומים החודשיים בתאים C45 עד N47. הסכום השנתי מחושב באופן אוטומטי בתאים O45 עד O47. אחוז הגידול מחושב באופן אוטומטי בתאים P45 עד P47. תרשים זעיר מתעדכן באופן אוטומטי בתא Q45. ההוראה הבאה מופיעה בתא A49.</t>
  </si>
  <si>
    <t>הזן או שנה את פריט ההוצאות בתא משמאל ואת הסכומים החודשיים בתאים C49 עד N51. הסכום השנתי מחושב באופן אוטומטי בתאים O49 עד O51. אחוז הגידול מחושב באופן אוטומטי בתאים P49 עד P51. תרשים זעיר מתעדכן באופן אוטומטי בתא Q49. ההוראה הבאה מופיעה בתא A53.</t>
  </si>
  <si>
    <t>הזן או שנה את פריט ההוצאות בתא משמאל ואת הסכומים החודשיים בתאים C53 עד N57. הסכום השנתי מחושב באופן אוטומטי בתאים O53 עד O57. אחוז הגידול מחושב באופן אוטומטי בתאים P53 עד P57. תרשים זעיר מתעדכן באופן אוטומטי בתא Q53. ההוראה הבאה מופיעה בתא A59.</t>
  </si>
  <si>
    <t>הזן או שנה את פריט ההוצאות בתא משמאל ואת הסכומים החודשיים בתאים C59 עד N65. הסכום השנתי מחושב באופן אוטומטי בתאים O59 עד O65. אחוז הגידול מחושב באופן אוטומטי בתאים P59 עד P65. תרשים זעיר מתעדכן באופן אוטומטי בתא Q59. ההוראה הבאה מופיעה בתא A67.</t>
  </si>
  <si>
    <t>הזן או שנה את פריט ההוצאות בתא משמאל ואת הסכומים החודשיים בתאים C67 עד N70. הסכום השנתי מחושב באופן אוטומטי בתאים O67 עד O70. אחוז הגידול מחושב באופן אוטומטי בתאים P67 עד P70. תרשים זעיר מתעדכן באופן אוטומטי בתא Q67. ההוראה הבאה מופיעה בתא A72.</t>
  </si>
  <si>
    <t>התווית 'סה"כ הוצאות' מופיעה בתא משמאל. סה"כ ההוצאות עבור כל חודש מחושב באופן אוטומטי בתאים C72 עד N72. ההוצאות השנתיות מחושבות באופן אוטומטי בתא O72. אחוז הגידול מחושב באופן אוטומטי בתא P72. תרשים זעיר מתעדכן באופן אוטומטי בתא Q72.</t>
  </si>
  <si>
    <t>התווית 'הכנסות חודשיות' מופיעה בתא משמאל, תוויות החודשים מופיעות בתאים C31 עד N31, התווית 'שנה' מופיעה בתא O31, והתווית 'אחוז גידול' מופיעה בתא P31. הזן פריטי הכנסות חודשיות בתאים B32 עד B36 וסכומים חודשיים בתאים C32 עד N36. ההכנסות השנתיות מחושבות באופן אוטומטי בתאים O32 עד O36. אחוז הגידול מחושב באופן אוטומטי בתאים P32 עד P36. ההוראה הבאה מופיעה בתא A37.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</si>
</sst>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mmm"/>
    <numFmt numFmtId="169" formatCode="0.0%"/>
    <numFmt numFmtId="170" formatCode="#,##0_);[Red]\(#,##0\);\-\ \ "/>
    <numFmt numFmtId="171" formatCode="0.0%;\(0.0%\)"/>
    <numFmt numFmtId="172" formatCode="#,##0_ ;[Red]\-#,##0\ "/>
  </numFmts>
  <fonts count="35" x14ac:knownFonts="1">
    <font>
      <sz val="10"/>
      <color theme="3" tint="0.34998626667073579"/>
      <name val="Tahoma"/>
      <family val="2"/>
    </font>
    <font>
      <sz val="10"/>
      <color theme="3" tint="0.34998626667073579"/>
      <name val="Tahoma"/>
      <family val="2"/>
    </font>
    <font>
      <sz val="11"/>
      <color rgb="FF006100"/>
      <name val="Tahoma"/>
      <family val="2"/>
    </font>
    <font>
      <sz val="11"/>
      <color rgb="FF9C5700"/>
      <name val="Tahoma"/>
      <family val="2"/>
    </font>
    <font>
      <sz val="11"/>
      <color rgb="FF9C0006"/>
      <name val="Tahoma"/>
      <family val="2"/>
    </font>
    <font>
      <b/>
      <sz val="11"/>
      <color rgb="FFFA7D00"/>
      <name val="Tahoma"/>
      <family val="2"/>
    </font>
    <font>
      <sz val="11"/>
      <color rgb="FFFF0000"/>
      <name val="Tahoma"/>
      <family val="2"/>
    </font>
    <font>
      <i/>
      <sz val="11"/>
      <color rgb="FF7F7F7F"/>
      <name val="Tahoma"/>
      <family val="2"/>
    </font>
    <font>
      <b/>
      <sz val="11"/>
      <color rgb="FF3F3F3F"/>
      <name val="Tahoma"/>
      <family val="2"/>
    </font>
    <font>
      <sz val="11"/>
      <color rgb="FF3F3F76"/>
      <name val="Tahoma"/>
      <family val="2"/>
    </font>
    <font>
      <b/>
      <sz val="11"/>
      <color theme="0"/>
      <name val="Tahoma"/>
      <family val="2"/>
    </font>
    <font>
      <sz val="11"/>
      <color rgb="FFFA7D00"/>
      <name val="Tahoma"/>
      <family val="2"/>
    </font>
    <font>
      <sz val="18"/>
      <color theme="3"/>
      <name val="Tahoma"/>
      <family val="2"/>
    </font>
    <font>
      <sz val="30"/>
      <color theme="1" tint="0.499984740745262"/>
      <name val="Tahoma"/>
      <family val="2"/>
    </font>
    <font>
      <sz val="14"/>
      <color theme="1" tint="0.499984740745262"/>
      <name val="Tahoma"/>
      <family val="2"/>
    </font>
    <font>
      <sz val="11"/>
      <color theme="3" tint="0.499984740745262"/>
      <name val="Tahoma"/>
      <family val="2"/>
    </font>
    <font>
      <b/>
      <sz val="11"/>
      <color theme="1"/>
      <name val="Tahoma"/>
      <family val="2"/>
    </font>
    <font>
      <b/>
      <sz val="18"/>
      <color theme="0"/>
      <name val="Tahoma"/>
      <family val="2"/>
    </font>
    <font>
      <b/>
      <sz val="10"/>
      <color theme="3" tint="0.34998626667073579"/>
      <name val="Tahoma"/>
      <family val="2"/>
    </font>
    <font>
      <sz val="9"/>
      <color theme="0"/>
      <name val="Tahoma"/>
      <family val="2"/>
    </font>
    <font>
      <b/>
      <sz val="42"/>
      <color theme="4" tint="-0.499984740745262"/>
      <name val="Tahoma"/>
      <family val="2"/>
    </font>
    <font>
      <sz val="9"/>
      <color theme="1" tint="0.34998626667073579"/>
      <name val="Tahoma"/>
      <family val="2"/>
    </font>
    <font>
      <sz val="14"/>
      <color theme="1" tint="0.34998626667073579"/>
      <name val="Tahoma"/>
      <family val="2"/>
    </font>
    <font>
      <sz val="11"/>
      <color theme="0"/>
      <name val="Tahoma"/>
      <family val="2"/>
    </font>
    <font>
      <sz val="30"/>
      <color theme="1" tint="0.34998626667073579"/>
      <name val="Tahoma"/>
      <family val="2"/>
    </font>
    <font>
      <sz val="10"/>
      <color theme="0"/>
      <name val="Tahoma"/>
      <family val="2"/>
    </font>
    <font>
      <b/>
      <sz val="10.5"/>
      <color theme="0"/>
      <name val="Tahoma"/>
      <family val="2"/>
    </font>
    <font>
      <sz val="9"/>
      <color theme="4" tint="-0.499984740745262"/>
      <name val="Tahoma"/>
      <family val="2"/>
    </font>
    <font>
      <b/>
      <sz val="10.5"/>
      <color theme="4" tint="-0.499984740745262"/>
      <name val="Tahoma"/>
      <family val="2"/>
    </font>
    <font>
      <b/>
      <sz val="15"/>
      <color theme="4" tint="-0.499984740745262"/>
      <name val="Tahoma"/>
      <family val="2"/>
    </font>
    <font>
      <b/>
      <sz val="9"/>
      <color theme="1" tint="0.34998626667073579"/>
      <name val="Tahoma"/>
      <family val="2"/>
    </font>
    <font>
      <sz val="10"/>
      <color theme="1" tint="0.34998626667073579"/>
      <name val="Tahoma"/>
      <family val="2"/>
    </font>
    <font>
      <b/>
      <sz val="10"/>
      <color theme="4" tint="-0.499984740745262"/>
      <name val="Tahoma"/>
      <family val="2"/>
    </font>
    <font>
      <sz val="10"/>
      <color theme="5" tint="-0.499984740745262"/>
      <name val="Tahoma"/>
      <family val="2"/>
    </font>
    <font>
      <b/>
      <sz val="10"/>
      <color theme="5" tint="-0.499984740745262"/>
      <name val="Tahoma"/>
      <family val="2"/>
    </font>
  </fonts>
  <fills count="12">
    <fill>
      <patternFill patternType="none"/>
    </fill>
    <fill>
      <patternFill patternType="gray125"/>
    </fill>
    <fill>
      <patternFill patternType="solid">
        <fgColor theme="4"/>
      </patternFill>
    </fill>
    <fill>
      <patternFill patternType="solid">
        <fgColor theme="0" tint="-4.9989318521683403E-2"/>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27">
    <border>
      <left/>
      <right/>
      <top/>
      <bottom/>
      <diagonal/>
    </border>
    <border>
      <left/>
      <right/>
      <top/>
      <bottom style="thin">
        <color indexed="64"/>
      </bottom>
      <diagonal/>
    </border>
    <border>
      <left/>
      <right/>
      <top style="medium">
        <color rgb="FFFFFFFF"/>
      </top>
      <bottom/>
      <diagonal/>
    </border>
    <border>
      <left/>
      <right/>
      <top/>
      <bottom style="thin">
        <color theme="4"/>
      </bottom>
      <diagonal/>
    </border>
    <border>
      <left/>
      <right/>
      <top/>
      <bottom style="thick">
        <color theme="0" tint="-0.14996795556505021"/>
      </bottom>
      <diagonal/>
    </border>
    <border>
      <left/>
      <right/>
      <top style="thin">
        <color theme="0" tint="-0.14996795556505021"/>
      </top>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diagonal/>
    </border>
    <border>
      <left/>
      <right/>
      <top style="thin">
        <color theme="0" tint="-0.14996795556505021"/>
      </top>
      <bottom style="thin">
        <color theme="0" tint="-0.14996795556505021"/>
      </bottom>
      <diagonal/>
    </border>
    <border>
      <left/>
      <right/>
      <top/>
      <bottom style="double">
        <color theme="0" tint="-0.14996795556505021"/>
      </bottom>
      <diagonal/>
    </border>
    <border>
      <left style="thin">
        <color theme="0"/>
      </left>
      <right/>
      <top style="thick">
        <color theme="0" tint="-0.14996795556505021"/>
      </top>
      <bottom style="thin">
        <color theme="0"/>
      </bottom>
      <diagonal/>
    </border>
    <border>
      <left/>
      <right/>
      <top style="thick">
        <color theme="0" tint="-0.14996795556505021"/>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top/>
      <bottom style="thin">
        <color theme="5" tint="-0.499984740745262"/>
      </bottom>
      <diagonal/>
    </border>
    <border>
      <left/>
      <right/>
      <top/>
      <bottom style="thin">
        <color theme="0"/>
      </bottom>
      <diagonal/>
    </border>
    <border>
      <left/>
      <right/>
      <top style="double">
        <color theme="0" tint="-0.14996795556505021"/>
      </top>
      <bottom style="thin">
        <color theme="5" tint="-0.499984740745262"/>
      </bottom>
      <diagonal/>
    </border>
    <border>
      <left/>
      <right/>
      <top/>
      <bottom style="thin">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4">
    <xf numFmtId="0" fontId="0" fillId="0" borderId="0">
      <alignment readingOrder="2"/>
    </xf>
    <xf numFmtId="0" fontId="23" fillId="2"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7"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0" fontId="12" fillId="0" borderId="0" applyNumberFormat="0" applyFill="0" applyBorder="0" applyAlignment="0" applyProtection="0"/>
    <xf numFmtId="0" fontId="2" fillId="5"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9" fillId="8" borderId="21" applyNumberFormat="0" applyAlignment="0" applyProtection="0"/>
    <xf numFmtId="0" fontId="8" fillId="9" borderId="22" applyNumberFormat="0" applyAlignment="0" applyProtection="0"/>
    <xf numFmtId="0" fontId="5" fillId="9" borderId="21" applyNumberFormat="0" applyAlignment="0" applyProtection="0"/>
    <xf numFmtId="0" fontId="11" fillId="0" borderId="23" applyNumberFormat="0" applyFill="0" applyAlignment="0" applyProtection="0"/>
    <xf numFmtId="0" fontId="10" fillId="10" borderId="24" applyNumberFormat="0" applyAlignment="0" applyProtection="0"/>
    <xf numFmtId="0" fontId="6" fillId="0" borderId="0" applyNumberFormat="0" applyFill="0" applyBorder="0" applyAlignment="0" applyProtection="0"/>
    <xf numFmtId="0" fontId="1" fillId="11" borderId="25" applyNumberFormat="0" applyAlignment="0" applyProtection="0"/>
    <xf numFmtId="0" fontId="7" fillId="0" borderId="0" applyNumberFormat="0" applyFill="0" applyBorder="0" applyAlignment="0" applyProtection="0"/>
    <xf numFmtId="0" fontId="16" fillId="0" borderId="26" applyNumberFormat="0" applyFill="0" applyAlignment="0" applyProtection="0"/>
  </cellStyleXfs>
  <cellXfs count="86">
    <xf numFmtId="0" fontId="0" fillId="0" borderId="0" xfId="0">
      <alignment readingOrder="2"/>
    </xf>
    <xf numFmtId="0" fontId="0" fillId="0" borderId="0" xfId="0" applyFont="1" applyAlignment="1">
      <alignment horizontal="right" readingOrder="2"/>
    </xf>
    <xf numFmtId="0" fontId="17" fillId="4" borderId="0" xfId="3" applyFont="1" applyFill="1" applyAlignment="1">
      <alignment horizontal="center" readingOrder="2"/>
    </xf>
    <xf numFmtId="0" fontId="0" fillId="0" borderId="0" xfId="0" applyFont="1">
      <alignment readingOrder="2"/>
    </xf>
    <xf numFmtId="0" fontId="0" fillId="0" borderId="0" xfId="0" applyFont="1" applyAlignment="1">
      <alignment horizontal="right" wrapText="1" readingOrder="2"/>
    </xf>
    <xf numFmtId="0" fontId="18" fillId="0" borderId="0" xfId="0" applyFont="1" applyAlignment="1">
      <alignment horizontal="right" wrapText="1" readingOrder="2"/>
    </xf>
    <xf numFmtId="0" fontId="0" fillId="0" borderId="0" xfId="0" applyFont="1" applyAlignment="1">
      <alignment wrapText="1"/>
    </xf>
    <xf numFmtId="0" fontId="19" fillId="0" borderId="0" xfId="0" applyFont="1" applyAlignment="1">
      <alignment horizontal="right" vertical="center" wrapText="1" readingOrder="2"/>
    </xf>
    <xf numFmtId="0" fontId="20" fillId="0" borderId="0" xfId="0" applyFont="1" applyAlignment="1">
      <alignment horizontal="right" readingOrder="2"/>
    </xf>
    <xf numFmtId="0" fontId="21" fillId="0" borderId="0" xfId="0" applyFont="1" applyAlignment="1">
      <alignment horizontal="right" readingOrder="2"/>
    </xf>
    <xf numFmtId="0" fontId="21" fillId="0" borderId="0" xfId="0" applyFont="1">
      <alignment readingOrder="2"/>
    </xf>
    <xf numFmtId="0" fontId="19" fillId="0" borderId="0" xfId="0" applyFont="1" applyAlignment="1">
      <alignment horizontal="right" wrapText="1" readingOrder="2"/>
    </xf>
    <xf numFmtId="0" fontId="21" fillId="0" borderId="10" xfId="0" applyFont="1" applyBorder="1" applyAlignment="1">
      <alignment horizontal="right" readingOrder="2"/>
    </xf>
    <xf numFmtId="0" fontId="22" fillId="0" borderId="0" xfId="0" applyFont="1" applyAlignment="1">
      <alignment horizontal="right" indent="1" readingOrder="2"/>
    </xf>
    <xf numFmtId="0" fontId="22" fillId="0" borderId="0" xfId="3" applyFont="1" applyAlignment="1">
      <alignment horizontal="right" indent="2" readingOrder="2"/>
    </xf>
    <xf numFmtId="0" fontId="22" fillId="0" borderId="0" xfId="3" applyFont="1" applyAlignment="1">
      <alignment horizontal="right" indent="3" readingOrder="2"/>
    </xf>
    <xf numFmtId="0" fontId="23" fillId="0" borderId="0" xfId="0" applyFont="1" applyAlignment="1">
      <alignment horizontal="right" vertical="center" wrapText="1" readingOrder="2"/>
    </xf>
    <xf numFmtId="0" fontId="24" fillId="0" borderId="0" xfId="0" applyFont="1" applyAlignment="1">
      <alignment horizontal="right" readingOrder="2"/>
    </xf>
    <xf numFmtId="0" fontId="24" fillId="0" borderId="0" xfId="2" applyFont="1" applyAlignment="1">
      <alignment horizontal="right" indent="1" readingOrder="2"/>
    </xf>
    <xf numFmtId="0" fontId="24" fillId="0" borderId="0" xfId="2" applyFont="1" applyAlignment="1">
      <alignment horizontal="right" indent="2" readingOrder="2"/>
    </xf>
    <xf numFmtId="14" fontId="26" fillId="4" borderId="0" xfId="1" applyNumberFormat="1" applyFont="1" applyFill="1" applyAlignment="1" applyProtection="1">
      <alignment horizontal="center" readingOrder="2"/>
      <protection locked="0"/>
    </xf>
    <xf numFmtId="0" fontId="27" fillId="0" borderId="0" xfId="0" applyFont="1" applyAlignment="1">
      <alignment horizontal="right" readingOrder="2"/>
    </xf>
    <xf numFmtId="168" fontId="28" fillId="0" borderId="0" xfId="0" applyNumberFormat="1" applyFont="1" applyAlignment="1">
      <alignment horizontal="center" vertical="center" readingOrder="2"/>
    </xf>
    <xf numFmtId="0" fontId="29" fillId="0" borderId="0" xfId="0" applyFont="1" applyAlignment="1">
      <alignment horizontal="right" readingOrder="2"/>
    </xf>
    <xf numFmtId="168" fontId="28" fillId="0" borderId="0" xfId="0" applyNumberFormat="1" applyFont="1" applyAlignment="1">
      <alignment horizontal="left" readingOrder="2"/>
    </xf>
    <xf numFmtId="0" fontId="28" fillId="0" borderId="0" xfId="0" applyFont="1" applyAlignment="1">
      <alignment horizontal="left" readingOrder="2"/>
    </xf>
    <xf numFmtId="0" fontId="28" fillId="0" borderId="0" xfId="0" applyFont="1" applyAlignment="1">
      <alignment horizontal="center" readingOrder="2"/>
    </xf>
    <xf numFmtId="0" fontId="30" fillId="0" borderId="0" xfId="0" applyFont="1" applyAlignment="1">
      <alignment horizontal="center"/>
    </xf>
    <xf numFmtId="0" fontId="31" fillId="3" borderId="0" xfId="0" applyFont="1" applyFill="1" applyAlignment="1">
      <alignment horizontal="right" readingOrder="2"/>
    </xf>
    <xf numFmtId="171" fontId="31" fillId="3" borderId="0" xfId="0" applyNumberFormat="1" applyFont="1" applyFill="1" applyAlignment="1">
      <alignment horizontal="left" indent="1" readingOrder="2"/>
    </xf>
    <xf numFmtId="0" fontId="31" fillId="3" borderId="2" xfId="0" applyFont="1" applyFill="1" applyBorder="1" applyAlignment="1">
      <alignment horizontal="right" readingOrder="2"/>
    </xf>
    <xf numFmtId="0" fontId="31" fillId="3" borderId="2" xfId="0" applyFont="1" applyFill="1" applyBorder="1" applyAlignment="1">
      <alignment horizontal="left" readingOrder="2"/>
    </xf>
    <xf numFmtId="0" fontId="31" fillId="0" borderId="10" xfId="0" applyFont="1" applyBorder="1" applyAlignment="1">
      <alignment horizontal="right" readingOrder="2"/>
    </xf>
    <xf numFmtId="0" fontId="32" fillId="0" borderId="4" xfId="0" applyFont="1" applyBorder="1" applyAlignment="1">
      <alignment horizontal="right" readingOrder="2"/>
    </xf>
    <xf numFmtId="168" fontId="32" fillId="0" borderId="4" xfId="0" applyNumberFormat="1" applyFont="1" applyBorder="1" applyAlignment="1">
      <alignment horizontal="left" readingOrder="2"/>
    </xf>
    <xf numFmtId="0" fontId="32" fillId="0" borderId="4" xfId="0" applyFont="1" applyBorder="1" applyAlignment="1">
      <alignment horizontal="left" readingOrder="2"/>
    </xf>
    <xf numFmtId="0" fontId="32" fillId="0" borderId="4" xfId="0" applyFont="1" applyBorder="1" applyAlignment="1">
      <alignment horizontal="center" readingOrder="2"/>
    </xf>
    <xf numFmtId="0" fontId="31" fillId="0" borderId="0" xfId="0" applyFont="1" applyAlignment="1">
      <alignment horizontal="right" readingOrder="2"/>
    </xf>
    <xf numFmtId="169" fontId="33" fillId="3" borderId="12" xfId="0" applyNumberFormat="1" applyFont="1" applyFill="1" applyBorder="1" applyAlignment="1">
      <alignment horizontal="left" indent="1" readingOrder="2"/>
    </xf>
    <xf numFmtId="0" fontId="31" fillId="0" borderId="9" xfId="0" applyFont="1" applyBorder="1" applyAlignment="1">
      <alignment horizontal="right" readingOrder="2"/>
    </xf>
    <xf numFmtId="169" fontId="33" fillId="3" borderId="14" xfId="0" applyNumberFormat="1" applyFont="1" applyFill="1" applyBorder="1" applyAlignment="1">
      <alignment horizontal="left" indent="1" readingOrder="2"/>
    </xf>
    <xf numFmtId="0" fontId="31" fillId="0" borderId="5" xfId="0" applyFont="1" applyBorder="1" applyAlignment="1">
      <alignment horizontal="right" readingOrder="2"/>
    </xf>
    <xf numFmtId="169" fontId="33" fillId="3" borderId="16" xfId="0" applyNumberFormat="1" applyFont="1" applyFill="1" applyBorder="1" applyAlignment="1">
      <alignment horizontal="left" indent="1" readingOrder="2"/>
    </xf>
    <xf numFmtId="0" fontId="32" fillId="0" borderId="3" xfId="0" applyFont="1" applyBorder="1" applyAlignment="1">
      <alignment horizontal="right" readingOrder="2"/>
    </xf>
    <xf numFmtId="169" fontId="32" fillId="0" borderId="3" xfId="0" applyNumberFormat="1" applyFont="1" applyBorder="1" applyAlignment="1">
      <alignment horizontal="left" indent="1" readingOrder="2"/>
    </xf>
    <xf numFmtId="0" fontId="32" fillId="0" borderId="19" xfId="0" applyFont="1" applyBorder="1" applyAlignment="1">
      <alignment horizontal="right" readingOrder="2"/>
    </xf>
    <xf numFmtId="168" fontId="32" fillId="0" borderId="19" xfId="0" applyNumberFormat="1" applyFont="1" applyBorder="1" applyAlignment="1">
      <alignment horizontal="left" readingOrder="2"/>
    </xf>
    <xf numFmtId="0" fontId="32" fillId="0" borderId="19" xfId="0" applyFont="1" applyBorder="1" applyAlignment="1">
      <alignment horizontal="left" readingOrder="2"/>
    </xf>
    <xf numFmtId="0" fontId="32" fillId="0" borderId="19" xfId="0" applyFont="1" applyBorder="1" applyAlignment="1">
      <alignment horizontal="center" readingOrder="2"/>
    </xf>
    <xf numFmtId="0" fontId="34" fillId="0" borderId="0" xfId="0" applyFont="1" applyAlignment="1">
      <alignment horizontal="right" readingOrder="2"/>
    </xf>
    <xf numFmtId="169" fontId="33" fillId="3" borderId="18" xfId="0" applyNumberFormat="1" applyFont="1" applyFill="1" applyBorder="1" applyAlignment="1">
      <alignment horizontal="left" indent="1" readingOrder="2"/>
    </xf>
    <xf numFmtId="0" fontId="31" fillId="0" borderId="0" xfId="0" applyFont="1" applyAlignment="1">
      <alignment horizontal="right" indent="2" readingOrder="2"/>
    </xf>
    <xf numFmtId="0" fontId="31" fillId="0" borderId="17" xfId="0" applyFont="1" applyBorder="1" applyAlignment="1">
      <alignment horizontal="right" indent="1" readingOrder="2"/>
    </xf>
    <xf numFmtId="0" fontId="31" fillId="0" borderId="17" xfId="0" applyNumberFormat="1" applyFont="1" applyBorder="1" applyAlignment="1">
      <alignment horizontal="right" readingOrder="2"/>
    </xf>
    <xf numFmtId="0" fontId="31" fillId="0" borderId="17" xfId="0" applyNumberFormat="1" applyFont="1" applyBorder="1" applyAlignment="1">
      <alignment horizontal="right" indent="1" readingOrder="2"/>
    </xf>
    <xf numFmtId="0" fontId="21" fillId="0" borderId="0" xfId="0" applyNumberFormat="1" applyFont="1">
      <alignment readingOrder="2"/>
    </xf>
    <xf numFmtId="0" fontId="31" fillId="0" borderId="17" xfId="0" applyFont="1" applyBorder="1" applyAlignment="1">
      <alignment horizontal="right" readingOrder="2"/>
    </xf>
    <xf numFmtId="0" fontId="32" fillId="0" borderId="20" xfId="0" applyFont="1" applyBorder="1" applyAlignment="1">
      <alignment horizontal="right" readingOrder="2"/>
    </xf>
    <xf numFmtId="169" fontId="32" fillId="0" borderId="20" xfId="0" applyNumberFormat="1" applyFont="1" applyBorder="1" applyAlignment="1">
      <alignment horizontal="left" indent="1" readingOrder="2"/>
    </xf>
    <xf numFmtId="0" fontId="19" fillId="0" borderId="0" xfId="0" applyFont="1" applyAlignment="1">
      <alignment wrapText="1"/>
    </xf>
    <xf numFmtId="0" fontId="0" fillId="0" borderId="1" xfId="0" applyFont="1" applyBorder="1" applyAlignment="1">
      <alignment horizontal="right" readingOrder="2"/>
    </xf>
    <xf numFmtId="0" fontId="0" fillId="0" borderId="0" xfId="0" applyFont="1" applyAlignment="1">
      <alignment horizontal="center" readingOrder="2"/>
    </xf>
    <xf numFmtId="0" fontId="0" fillId="0" borderId="0" xfId="0" applyFont="1" applyAlignment="1">
      <alignment horizontal="left" readingOrder="2"/>
    </xf>
    <xf numFmtId="0" fontId="0" fillId="0" borderId="0" xfId="0" applyFont="1" applyAlignment="1" applyProtection="1">
      <alignment horizontal="center" readingOrder="2"/>
      <protection locked="0"/>
    </xf>
    <xf numFmtId="0" fontId="0" fillId="0" borderId="1" xfId="0" applyFont="1" applyBorder="1" applyAlignment="1">
      <alignment horizontal="left" indent="5" readingOrder="2"/>
    </xf>
    <xf numFmtId="0" fontId="0" fillId="0" borderId="0" xfId="0" applyNumberFormat="1" applyFont="1">
      <alignment readingOrder="2"/>
    </xf>
    <xf numFmtId="170" fontId="31" fillId="0" borderId="0" xfId="0" applyNumberFormat="1" applyFont="1" applyAlignment="1" applyProtection="1">
      <alignment horizontal="left" readingOrder="2"/>
      <protection locked="0"/>
    </xf>
    <xf numFmtId="170" fontId="31" fillId="0" borderId="9" xfId="0" applyNumberFormat="1" applyFont="1" applyBorder="1" applyAlignment="1" applyProtection="1">
      <alignment horizontal="left" readingOrder="2"/>
      <protection locked="0"/>
    </xf>
    <xf numFmtId="170" fontId="31" fillId="0" borderId="5" xfId="0" applyNumberFormat="1" applyFont="1" applyBorder="1" applyAlignment="1" applyProtection="1">
      <alignment horizontal="left" readingOrder="2"/>
      <protection locked="0"/>
    </xf>
    <xf numFmtId="170" fontId="31" fillId="0" borderId="6" xfId="0" applyNumberFormat="1" applyFont="1" applyBorder="1" applyAlignment="1" applyProtection="1">
      <alignment horizontal="left" readingOrder="2"/>
      <protection locked="0"/>
    </xf>
    <xf numFmtId="170" fontId="31" fillId="0" borderId="7" xfId="0" applyNumberFormat="1" applyFont="1" applyBorder="1" applyAlignment="1" applyProtection="1">
      <alignment horizontal="left" readingOrder="2"/>
      <protection locked="0"/>
    </xf>
    <xf numFmtId="170" fontId="31" fillId="0" borderId="8" xfId="0" applyNumberFormat="1" applyFont="1" applyBorder="1" applyAlignment="1" applyProtection="1">
      <alignment horizontal="left" readingOrder="2"/>
      <protection locked="0"/>
    </xf>
    <xf numFmtId="169" fontId="0" fillId="0" borderId="0" xfId="0" applyNumberFormat="1" applyFont="1" applyAlignment="1">
      <alignment horizontal="left" readingOrder="2"/>
    </xf>
    <xf numFmtId="172" fontId="31" fillId="3" borderId="0" xfId="0" applyNumberFormat="1" applyFont="1" applyFill="1" applyAlignment="1">
      <alignment horizontal="left" readingOrder="2"/>
    </xf>
    <xf numFmtId="172" fontId="31" fillId="3" borderId="2" xfId="0" applyNumberFormat="1" applyFont="1" applyFill="1" applyBorder="1" applyAlignment="1">
      <alignment horizontal="left" readingOrder="2"/>
    </xf>
    <xf numFmtId="172" fontId="33" fillId="3" borderId="11" xfId="0" applyNumberFormat="1" applyFont="1" applyFill="1" applyBorder="1" applyAlignment="1">
      <alignment horizontal="left" readingOrder="2"/>
    </xf>
    <xf numFmtId="172" fontId="33" fillId="3" borderId="13" xfId="0" applyNumberFormat="1" applyFont="1" applyFill="1" applyBorder="1" applyAlignment="1">
      <alignment horizontal="left" readingOrder="2"/>
    </xf>
    <xf numFmtId="172" fontId="33" fillId="3" borderId="15" xfId="0" applyNumberFormat="1" applyFont="1" applyFill="1" applyBorder="1" applyAlignment="1">
      <alignment horizontal="left" readingOrder="2"/>
    </xf>
    <xf numFmtId="172" fontId="32" fillId="0" borderId="3" xfId="0" applyNumberFormat="1" applyFont="1" applyBorder="1" applyAlignment="1">
      <alignment horizontal="left" readingOrder="2"/>
    </xf>
    <xf numFmtId="172" fontId="31" fillId="0" borderId="0" xfId="0" applyNumberFormat="1" applyFont="1" applyAlignment="1">
      <alignment horizontal="left" readingOrder="2"/>
    </xf>
    <xf numFmtId="172" fontId="33" fillId="3" borderId="18" xfId="0" applyNumberFormat="1" applyFont="1" applyFill="1" applyBorder="1" applyAlignment="1">
      <alignment horizontal="left" readingOrder="2"/>
    </xf>
    <xf numFmtId="172" fontId="33" fillId="3" borderId="14" xfId="0" applyNumberFormat="1" applyFont="1" applyFill="1" applyBorder="1" applyAlignment="1">
      <alignment horizontal="left" readingOrder="2"/>
    </xf>
    <xf numFmtId="172" fontId="33" fillId="3" borderId="16" xfId="0" applyNumberFormat="1" applyFont="1" applyFill="1" applyBorder="1" applyAlignment="1">
      <alignment horizontal="left" readingOrder="2"/>
    </xf>
    <xf numFmtId="172" fontId="32" fillId="0" borderId="20" xfId="0" applyNumberFormat="1" applyFont="1" applyBorder="1" applyAlignment="1">
      <alignment horizontal="left" readingOrder="2"/>
    </xf>
    <xf numFmtId="0" fontId="25" fillId="0" borderId="0" xfId="0" applyFont="1" applyAlignment="1">
      <alignment horizontal="center" readingOrder="2"/>
    </xf>
    <xf numFmtId="0" fontId="19" fillId="0" borderId="0" xfId="0" applyFont="1" applyAlignment="1">
      <alignment horizontal="center" readingOrder="2"/>
    </xf>
  </cellXfs>
  <cellStyles count="24">
    <cellStyle name="Accent1" xfId="1" builtinId="29" customBuiltin="1"/>
    <cellStyle name="Bad" xfId="13" builtinId="27" customBuiltin="1"/>
    <cellStyle name="Calculation" xfId="17" builtinId="22" customBuiltin="1"/>
    <cellStyle name="Check Cell" xfId="19"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2" builtinId="53" customBuiltin="1"/>
    <cellStyle name="Good" xfId="12"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10" builtinId="5" customBuiltin="1"/>
    <cellStyle name="Title" xfId="11" builtinId="15" customBuiltin="1"/>
    <cellStyle name="Total" xfId="23" builtinId="25" customBuiltin="1"/>
    <cellStyle name="Warning Text" xfId="20" builtinId="11" customBuiltin="1"/>
  </cellStyles>
  <dxfs count="1">
    <dxf>
      <font>
        <color theme="7"/>
      </font>
    </dxf>
  </dxfs>
  <tableStyles count="0" defaultTableStyle="TableStyleMedium2" defaultPivotStyle="PivotStyleLight16"/>
  <colors>
    <mruColors>
      <color rgb="FFFFFFFF"/>
      <color rgb="FFEEEEEE"/>
      <color rgb="FFF7F7F7"/>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61072570217489E-2"/>
          <c:y val="0.3276918795860701"/>
          <c:w val="1"/>
          <c:h val="0.59465461954644017"/>
        </c:manualLayout>
      </c:layout>
      <c:barChart>
        <c:barDir val="bar"/>
        <c:grouping val="stacked"/>
        <c:varyColors val="0"/>
        <c:ser>
          <c:idx val="0"/>
          <c:order val="0"/>
          <c:tx>
            <c:v>חיובי</c:v>
          </c:tx>
          <c:spPr>
            <a:noFill/>
            <a:ln>
              <a:noFill/>
            </a:ln>
          </c:spPr>
          <c:invertIfNegative val="0"/>
          <c:dPt>
            <c:idx val="0"/>
            <c:invertIfNegative val="0"/>
            <c:bubble3D val="0"/>
            <c:extLst>
              <c:ext xmlns:c16="http://schemas.microsoft.com/office/drawing/2014/chart" uri="{C3380CC4-5D6E-409C-BE32-E72D297353CC}">
                <c16:uniqueId val="{00000000-8550-4B2E-84F0-E983AD941604}"/>
              </c:ext>
            </c:extLst>
          </c:dPt>
          <c:dPt>
            <c:idx val="1"/>
            <c:invertIfNegative val="0"/>
            <c:bubble3D val="0"/>
            <c:spPr>
              <a:solidFill>
                <a:schemeClr val="accent3">
                  <a:lumMod val="75000"/>
                </a:schemeClr>
              </a:solidFill>
              <a:ln>
                <a:noFill/>
              </a:ln>
            </c:spPr>
            <c:extLst>
              <c:ext xmlns:c16="http://schemas.microsoft.com/office/drawing/2014/chart" uri="{C3380CC4-5D6E-409C-BE32-E72D297353CC}">
                <c16:uniqueId val="{00000002-8550-4B2E-84F0-E983AD941604}"/>
              </c:ext>
            </c:extLst>
          </c:dPt>
          <c:dPt>
            <c:idx val="2"/>
            <c:invertIfNegative val="0"/>
            <c:bubble3D val="0"/>
            <c:extLst>
              <c:ext xmlns:c16="http://schemas.microsoft.com/office/drawing/2014/chart" uri="{C3380CC4-5D6E-409C-BE32-E72D297353CC}">
                <c16:uniqueId val="{00000003-8550-4B2E-84F0-E983AD941604}"/>
              </c:ext>
            </c:extLst>
          </c:dPt>
          <c:val>
            <c:numRef>
              <c:f>[0]!SelectedPeriodCashFlowPositive_Mirror</c:f>
              <c:numCache>
                <c:formatCode>General</c:formatCode>
                <c:ptCount val="3"/>
                <c:pt idx="0">
                  <c:v>0</c:v>
                </c:pt>
                <c:pt idx="1">
                  <c:v>0</c:v>
                </c:pt>
                <c:pt idx="2">
                  <c:v>0</c:v>
                </c:pt>
              </c:numCache>
            </c:numRef>
          </c:val>
          <c:extLst>
            <c:ext xmlns:c16="http://schemas.microsoft.com/office/drawing/2014/chart" uri="{C3380CC4-5D6E-409C-BE32-E72D297353CC}">
              <c16:uniqueId val="{00000004-8550-4B2E-84F0-E983AD941604}"/>
            </c:ext>
          </c:extLst>
        </c:ser>
        <c:ser>
          <c:idx val="1"/>
          <c:order val="1"/>
          <c:tx>
            <c:v>שלילי</c:v>
          </c:tx>
          <c:invertIfNegative val="0"/>
          <c:dPt>
            <c:idx val="0"/>
            <c:invertIfNegative val="0"/>
            <c:bubble3D val="0"/>
            <c:extLst>
              <c:ext xmlns:c16="http://schemas.microsoft.com/office/drawing/2014/chart" uri="{C3380CC4-5D6E-409C-BE32-E72D297353CC}">
                <c16:uniqueId val="{00000005-8550-4B2E-84F0-E983AD941604}"/>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7-8550-4B2E-84F0-E983AD941604}"/>
              </c:ext>
            </c:extLst>
          </c:dPt>
          <c:dPt>
            <c:idx val="2"/>
            <c:invertIfNegative val="0"/>
            <c:bubble3D val="0"/>
            <c:spPr>
              <a:noFill/>
            </c:spPr>
            <c:extLst>
              <c:ext xmlns:c16="http://schemas.microsoft.com/office/drawing/2014/chart" uri="{C3380CC4-5D6E-409C-BE32-E72D297353CC}">
                <c16:uniqueId val="{00000009-8550-4B2E-84F0-E983AD941604}"/>
              </c:ext>
            </c:extLst>
          </c:dPt>
          <c:val>
            <c:numRef>
              <c:f>[0]!SelectedPeriodCashFlowNegative_Mirror</c:f>
              <c:numCache>
                <c:formatCode>General</c:formatCode>
                <c:ptCount val="3"/>
                <c:pt idx="0">
                  <c:v>0</c:v>
                </c:pt>
                <c:pt idx="1">
                  <c:v>0</c:v>
                </c:pt>
                <c:pt idx="2">
                  <c:v>0</c:v>
                </c:pt>
              </c:numCache>
            </c:numRef>
          </c:val>
          <c:extLst>
            <c:ext xmlns:c16="http://schemas.microsoft.com/office/drawing/2014/chart" uri="{C3380CC4-5D6E-409C-BE32-E72D297353CC}">
              <c16:uniqueId val="{0000000A-8550-4B2E-84F0-E983AD941604}"/>
            </c:ext>
          </c:extLst>
        </c:ser>
        <c:dLbls>
          <c:showLegendKey val="0"/>
          <c:showVal val="0"/>
          <c:showCatName val="0"/>
          <c:showSerName val="0"/>
          <c:showPercent val="0"/>
          <c:showBubbleSize val="0"/>
        </c:dLbls>
        <c:gapWidth val="0"/>
        <c:overlap val="100"/>
        <c:axId val="483691008"/>
        <c:axId val="96119800"/>
      </c:barChart>
      <c:catAx>
        <c:axId val="483691008"/>
        <c:scaling>
          <c:orientation val="minMax"/>
        </c:scaling>
        <c:delete val="0"/>
        <c:axPos val="r"/>
        <c:numFmt formatCode=";;" sourceLinked="0"/>
        <c:majorTickMark val="out"/>
        <c:minorTickMark val="none"/>
        <c:tickLblPos val="nextTo"/>
        <c:spPr>
          <a:ln w="3175">
            <a:solidFill>
              <a:schemeClr val="bg1">
                <a:lumMod val="75000"/>
                <a:alpha val="25000"/>
              </a:schemeClr>
            </a:solidFill>
          </a:ln>
        </c:spPr>
        <c:crossAx val="96119800"/>
        <c:crosses val="autoZero"/>
        <c:auto val="1"/>
        <c:lblAlgn val="ctr"/>
        <c:lblOffset val="100"/>
        <c:noMultiLvlLbl val="0"/>
      </c:catAx>
      <c:valAx>
        <c:axId val="96119800"/>
        <c:scaling>
          <c:orientation val="maxMin"/>
          <c:max val="400"/>
          <c:min val="-400"/>
        </c:scaling>
        <c:delete val="1"/>
        <c:axPos val="b"/>
        <c:numFmt formatCode="General" sourceLinked="1"/>
        <c:majorTickMark val="out"/>
        <c:minorTickMark val="none"/>
        <c:tickLblPos val="nextTo"/>
        <c:crossAx val="483691008"/>
        <c:crosses val="autoZero"/>
        <c:crossBetween val="between"/>
        <c:majorUnit val="400"/>
      </c:valAx>
      <c:spPr>
        <a:ln>
          <a:noFill/>
        </a:ln>
      </c:spPr>
    </c:plotArea>
    <c:plotVisOnly val="1"/>
    <c:dispBlanksAs val="gap"/>
    <c:showDLblsOverMax val="0"/>
  </c:chart>
  <c:spPr>
    <a:noFill/>
    <a:ln>
      <a:noFill/>
    </a:ln>
  </c:spPr>
  <c:txPr>
    <a:bodyPr/>
    <a:lstStyle/>
    <a:p>
      <a:pPr>
        <a:defRPr>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276848195056766"/>
          <c:y val="7.4307877302245973E-2"/>
          <c:w val="0.85723151804943232"/>
          <c:h val="0.55967520352696076"/>
        </c:manualLayout>
      </c:layout>
      <c:lineChart>
        <c:grouping val="standard"/>
        <c:varyColors val="0"/>
        <c:ser>
          <c:idx val="0"/>
          <c:order val="0"/>
          <c:tx>
            <c:v>תזרים מזומנים</c:v>
          </c:tx>
          <c:spPr>
            <a:ln w="28575" cap="rnd" cmpd="sng" algn="ctr">
              <a:solidFill>
                <a:schemeClr val="accent1">
                  <a:shade val="65000"/>
                  <a:shade val="95000"/>
                  <a:satMod val="105000"/>
                </a:schemeClr>
              </a:solidFill>
              <a:prstDash val="solid"/>
              <a:round/>
            </a:ln>
            <a:effectLst/>
          </c:spPr>
          <c:marker>
            <c:symbol val="none"/>
          </c:marker>
          <c:cat>
            <c:strRef>
              <c:f>חישובי_תרשים!$D$12:$P$12</c:f>
              <c:strCache>
                <c:ptCount val="13"/>
                <c:pt idx="0">
                  <c:v>#VALUE!</c:v>
                </c:pt>
                <c:pt idx="1">
                  <c:v>#VALUE!</c:v>
                </c:pt>
                <c:pt idx="2">
                  <c:v>#VALUE!</c:v>
                </c:pt>
                <c:pt idx="3">
                  <c:v>#VALUE!</c:v>
                </c:pt>
                <c:pt idx="4">
                  <c:v>#VALUE!</c:v>
                </c:pt>
                <c:pt idx="5">
                  <c:v>#VALUE!</c:v>
                </c:pt>
                <c:pt idx="6">
                  <c:v>#VALUE!</c:v>
                </c:pt>
                <c:pt idx="7">
                  <c:v>#VALUE!</c:v>
                </c:pt>
                <c:pt idx="8">
                  <c:v>#VALUE!</c:v>
                </c:pt>
                <c:pt idx="9">
                  <c:v>#VALUE!</c:v>
                </c:pt>
                <c:pt idx="10">
                  <c:v>#VALUE!</c:v>
                </c:pt>
                <c:pt idx="11">
                  <c:v>#VALUE!</c:v>
                </c:pt>
                <c:pt idx="12">
                  <c:v>שנה  </c:v>
                </c:pt>
              </c:strCache>
            </c:strRef>
          </c:cat>
          <c:val>
            <c:numRef>
              <c:f>'תקציב חודשי ללימודים'!$C$28:$O$28</c:f>
              <c:numCache>
                <c:formatCode>#,##0_ ;[Red]\-#,##0\ </c:formatCode>
                <c:ptCount val="13"/>
                <c:pt idx="0">
                  <c:v>169</c:v>
                </c:pt>
                <c:pt idx="1">
                  <c:v>69</c:v>
                </c:pt>
                <c:pt idx="2">
                  <c:v>192</c:v>
                </c:pt>
                <c:pt idx="3">
                  <c:v>199</c:v>
                </c:pt>
                <c:pt idx="4">
                  <c:v>204</c:v>
                </c:pt>
                <c:pt idx="5">
                  <c:v>-771</c:v>
                </c:pt>
                <c:pt idx="6">
                  <c:v>124</c:v>
                </c:pt>
                <c:pt idx="7">
                  <c:v>154</c:v>
                </c:pt>
                <c:pt idx="8">
                  <c:v>-721</c:v>
                </c:pt>
                <c:pt idx="9">
                  <c:v>109</c:v>
                </c:pt>
                <c:pt idx="10">
                  <c:v>34</c:v>
                </c:pt>
                <c:pt idx="11">
                  <c:v>-61</c:v>
                </c:pt>
                <c:pt idx="12">
                  <c:v>-299</c:v>
                </c:pt>
              </c:numCache>
            </c:numRef>
          </c:val>
          <c:smooth val="0"/>
          <c:extLst>
            <c:ext xmlns:c16="http://schemas.microsoft.com/office/drawing/2014/chart" uri="{C3380CC4-5D6E-409C-BE32-E72D297353CC}">
              <c16:uniqueId val="{00000000-666D-4ACA-AA43-BF5DFEC89C25}"/>
            </c:ext>
          </c:extLst>
        </c:ser>
        <c:dLbls>
          <c:showLegendKey val="0"/>
          <c:showVal val="0"/>
          <c:showCatName val="0"/>
          <c:showSerName val="0"/>
          <c:showPercent val="0"/>
          <c:showBubbleSize val="0"/>
        </c:dLbls>
        <c:marker val="1"/>
        <c:smooth val="0"/>
        <c:axId val="96119408"/>
        <c:axId val="477185864"/>
      </c:lineChart>
      <c:scatterChart>
        <c:scatterStyle val="lineMarker"/>
        <c:varyColors val="0"/>
        <c:ser>
          <c:idx val="1"/>
          <c:order val="1"/>
          <c:tx>
            <c:v>חיובי - התקופה שנבחרה</c:v>
          </c:tx>
          <c:spPr>
            <a:ln w="28575" cap="rnd" cmpd="sng" algn="ctr">
              <a:noFill/>
              <a:prstDash val="solid"/>
              <a:round/>
            </a:ln>
            <a:effectLst/>
          </c:spPr>
          <c:marker>
            <c:symbol val="circle"/>
            <c:size val="14"/>
            <c:spPr>
              <a:solidFill>
                <a:schemeClr val="accent1"/>
              </a:solidFill>
              <a:ln w="9525" cap="flat" cmpd="sng" algn="ctr">
                <a:solidFill>
                  <a:schemeClr val="accent1">
                    <a:shade val="95000"/>
                    <a:satMod val="105000"/>
                  </a:schemeClr>
                </a:solidFill>
                <a:prstDash val="solid"/>
                <a:round/>
              </a:ln>
              <a:effectLst/>
            </c:spPr>
          </c:marker>
          <c:yVal>
            <c:numRef>
              <c:f>חישובי_תרשים!$D$14:$P$14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666D-4ACA-AA43-BF5DFEC89C25}"/>
            </c:ext>
          </c:extLst>
        </c:ser>
        <c:ser>
          <c:idx val="2"/>
          <c:order val="2"/>
          <c:tx>
            <c:v>שלילי - התקופה שנבחרה</c:v>
          </c:tx>
          <c:spPr>
            <a:ln w="28575" cap="rnd" cmpd="sng" algn="ctr">
              <a:noFill/>
              <a:prstDash val="solid"/>
              <a:round/>
            </a:ln>
            <a:effectLst/>
          </c:spPr>
          <c:marker>
            <c:symbol val="circle"/>
            <c:size val="14"/>
            <c:spPr>
              <a:solidFill>
                <a:schemeClr val="accent1">
                  <a:tint val="65000"/>
                </a:schemeClr>
              </a:solidFill>
              <a:ln w="9525" cap="flat" cmpd="sng" algn="ctr">
                <a:solidFill>
                  <a:schemeClr val="accent1">
                    <a:tint val="65000"/>
                    <a:shade val="95000"/>
                    <a:satMod val="105000"/>
                  </a:schemeClr>
                </a:solidFill>
                <a:prstDash val="solid"/>
                <a:round/>
              </a:ln>
              <a:effectLst/>
            </c:spPr>
          </c:marker>
          <c:yVal>
            <c:numRef>
              <c:f>חישובי_תרשים!$D$15:$P$15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666D-4ACA-AA43-BF5DFEC89C25}"/>
            </c:ext>
          </c:extLst>
        </c:ser>
        <c:dLbls>
          <c:showLegendKey val="0"/>
          <c:showVal val="0"/>
          <c:showCatName val="0"/>
          <c:showSerName val="0"/>
          <c:showPercent val="0"/>
          <c:showBubbleSize val="0"/>
        </c:dLbls>
        <c:axId val="96119408"/>
        <c:axId val="477185864"/>
      </c:scatterChart>
      <c:catAx>
        <c:axId val="96119408"/>
        <c:scaling>
          <c:orientation val="maxMin"/>
        </c:scaling>
        <c:delete val="0"/>
        <c:axPos val="b"/>
        <c:numFmt formatCode="General" sourceLinked="1"/>
        <c:majorTickMark val="none"/>
        <c:minorTickMark val="none"/>
        <c:tickLblPos val="low"/>
        <c:spPr>
          <a:noFill/>
          <a:ln w="3175" cap="flat" cmpd="sng" algn="ctr">
            <a:solidFill>
              <a:schemeClr val="bg1">
                <a:lumMod val="75000"/>
                <a:alpha val="50000"/>
              </a:schemeClr>
            </a:solidFill>
            <a:prstDash val="solid"/>
            <a:round/>
          </a:ln>
          <a:effectLst/>
        </c:spPr>
        <c:txPr>
          <a:bodyPr rot="-60000000" spcFirstLastPara="1" vertOverflow="ellipsis" vert="horz" wrap="square" anchor="ctr" anchorCtr="1"/>
          <a:lstStyle/>
          <a:p>
            <a:pPr>
              <a:defRPr sz="1500" b="0" i="0" u="none" strike="noStrike" kern="1200" baseline="0">
                <a:solidFill>
                  <a:schemeClr val="accent1">
                    <a:lumMod val="50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477185864"/>
        <c:crosses val="autoZero"/>
        <c:auto val="1"/>
        <c:lblAlgn val="ctr"/>
        <c:lblOffset val="100"/>
        <c:noMultiLvlLbl val="0"/>
      </c:catAx>
      <c:valAx>
        <c:axId val="477185864"/>
        <c:scaling>
          <c:orientation val="minMax"/>
          <c:max val="1000"/>
        </c:scaling>
        <c:delete val="1"/>
        <c:axPos val="r"/>
        <c:numFmt formatCode="&quot;$&quot;#,##0" sourceLinked="0"/>
        <c:majorTickMark val="out"/>
        <c:minorTickMark val="none"/>
        <c:tickLblPos val="nextTo"/>
        <c:crossAx val="96119408"/>
        <c:crosses val="autoZero"/>
        <c:crossBetween val="between"/>
        <c:majorUnit val="200"/>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22298185081131"/>
          <c:y val="0.34625485336714895"/>
          <c:w val="0.64139311135561661"/>
          <c:h val="0.55711705789303645"/>
        </c:manualLayout>
      </c:layout>
      <c:barChart>
        <c:barDir val="bar"/>
        <c:grouping val="clustered"/>
        <c:varyColors val="0"/>
        <c:ser>
          <c:idx val="0"/>
          <c:order val="0"/>
          <c:spPr>
            <a:ln>
              <a:solidFill>
                <a:schemeClr val="bg1"/>
              </a:solidFill>
            </a:ln>
          </c:spPr>
          <c:invertIfNegative val="0"/>
          <c:dPt>
            <c:idx val="0"/>
            <c:invertIfNegative val="0"/>
            <c:bubble3D val="0"/>
            <c:spPr>
              <a:solidFill>
                <a:schemeClr val="accent4">
                  <a:lumMod val="75000"/>
                </a:schemeClr>
              </a:solidFill>
              <a:ln>
                <a:solidFill>
                  <a:schemeClr val="bg1"/>
                </a:solidFill>
              </a:ln>
            </c:spPr>
            <c:extLst>
              <c:ext xmlns:c16="http://schemas.microsoft.com/office/drawing/2014/chart" uri="{C3380CC4-5D6E-409C-BE32-E72D297353CC}">
                <c16:uniqueId val="{00000001-BF4A-4DC8-BFE4-89CFC23E7413}"/>
              </c:ext>
            </c:extLst>
          </c:dPt>
          <c:dPt>
            <c:idx val="1"/>
            <c:invertIfNegative val="0"/>
            <c:bubble3D val="0"/>
            <c:spPr>
              <a:solidFill>
                <a:schemeClr val="accent1">
                  <a:lumMod val="50000"/>
                </a:schemeClr>
              </a:solidFill>
              <a:ln>
                <a:solidFill>
                  <a:schemeClr val="bg1"/>
                </a:solidFill>
              </a:ln>
            </c:spPr>
            <c:extLst>
              <c:ext xmlns:c16="http://schemas.microsoft.com/office/drawing/2014/chart" uri="{C3380CC4-5D6E-409C-BE32-E72D297353CC}">
                <c16:uniqueId val="{00000003-BF4A-4DC8-BFE4-89CFC23E7413}"/>
              </c:ext>
            </c:extLst>
          </c:dPt>
          <c:dPt>
            <c:idx val="2"/>
            <c:invertIfNegative val="0"/>
            <c:bubble3D val="0"/>
            <c:spPr>
              <a:solidFill>
                <a:schemeClr val="accent3">
                  <a:lumMod val="50000"/>
                </a:schemeClr>
              </a:solidFill>
              <a:ln>
                <a:solidFill>
                  <a:schemeClr val="bg1"/>
                </a:solidFill>
              </a:ln>
            </c:spPr>
            <c:extLst>
              <c:ext xmlns:c16="http://schemas.microsoft.com/office/drawing/2014/chart" uri="{C3380CC4-5D6E-409C-BE32-E72D297353CC}">
                <c16:uniqueId val="{00000005-BF4A-4DC8-BFE4-89CFC23E7413}"/>
              </c:ext>
            </c:extLst>
          </c:dPt>
          <c:dPt>
            <c:idx val="3"/>
            <c:invertIfNegative val="0"/>
            <c:bubble3D val="0"/>
            <c:spPr>
              <a:solidFill>
                <a:schemeClr val="accent2">
                  <a:lumMod val="50000"/>
                </a:schemeClr>
              </a:solidFill>
              <a:ln>
                <a:solidFill>
                  <a:schemeClr val="bg1"/>
                </a:solidFill>
              </a:ln>
            </c:spPr>
            <c:extLst>
              <c:ext xmlns:c16="http://schemas.microsoft.com/office/drawing/2014/chart" uri="{C3380CC4-5D6E-409C-BE32-E72D297353CC}">
                <c16:uniqueId val="{00000007-BF4A-4DC8-BFE4-89CFC23E7413}"/>
              </c:ext>
            </c:extLst>
          </c:dPt>
          <c:dPt>
            <c:idx val="4"/>
            <c:invertIfNegative val="0"/>
            <c:bubble3D val="0"/>
            <c:spPr>
              <a:solidFill>
                <a:schemeClr val="accent5">
                  <a:lumMod val="75000"/>
                </a:schemeClr>
              </a:solidFill>
              <a:ln>
                <a:solidFill>
                  <a:schemeClr val="bg1"/>
                </a:solidFill>
              </a:ln>
            </c:spPr>
            <c:extLst>
              <c:ext xmlns:c16="http://schemas.microsoft.com/office/drawing/2014/chart" uri="{C3380CC4-5D6E-409C-BE32-E72D297353CC}">
                <c16:uniqueId val="{00000009-BF4A-4DC8-BFE4-89CFC23E7413}"/>
              </c:ext>
            </c:extLst>
          </c:dPt>
          <c:cat>
            <c:strRef>
              <c:f>[0]!קטגוריות_הכנסות</c:f>
              <c:strCache>
                <c:ptCount val="5"/>
                <c:pt idx="0">
                  <c:v>עזרה כספית</c:v>
                </c:pt>
                <c:pt idx="1">
                  <c:v>שכר (אחרי מס)</c:v>
                </c:pt>
                <c:pt idx="2">
                  <c:v>עזרה מבני משפחה</c:v>
                </c:pt>
                <c:pt idx="3">
                  <c:v>מחסכונות</c:v>
                </c:pt>
                <c:pt idx="4">
                  <c:v>אחר</c:v>
                </c:pt>
              </c:strCache>
            </c:strRef>
          </c:cat>
          <c:val>
            <c:numRef>
              <c:f>חישובי_תרשים!$D$19:$D$23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A-BF4A-4DC8-BFE4-89CFC23E7413}"/>
            </c:ext>
          </c:extLst>
        </c:ser>
        <c:dLbls>
          <c:showLegendKey val="0"/>
          <c:showVal val="0"/>
          <c:showCatName val="0"/>
          <c:showSerName val="0"/>
          <c:showPercent val="0"/>
          <c:showBubbleSize val="0"/>
        </c:dLbls>
        <c:gapWidth val="25"/>
        <c:axId val="793827248"/>
        <c:axId val="793822984"/>
      </c:barChart>
      <c:valAx>
        <c:axId val="793822984"/>
        <c:scaling>
          <c:orientation val="maxMin"/>
          <c:max val="0.5"/>
          <c:min val="0"/>
        </c:scaling>
        <c:delete val="0"/>
        <c:axPos val="b"/>
        <c:majorGridlines>
          <c:spPr>
            <a:ln w="3175">
              <a:solidFill>
                <a:schemeClr val="bg1">
                  <a:lumMod val="75000"/>
                  <a:alpha val="25000"/>
                </a:schemeClr>
              </a:solidFill>
            </a:ln>
          </c:spPr>
        </c:majorGridlines>
        <c:numFmt formatCode="0%" sourceLinked="0"/>
        <c:majorTickMark val="out"/>
        <c:minorTickMark val="none"/>
        <c:tickLblPos val="nextTo"/>
        <c:spPr>
          <a:ln w="3175">
            <a:noFill/>
          </a:ln>
        </c:spPr>
        <c:crossAx val="793827248"/>
        <c:crosses val="autoZero"/>
        <c:crossBetween val="between"/>
      </c:valAx>
      <c:catAx>
        <c:axId val="793827248"/>
        <c:scaling>
          <c:orientation val="minMax"/>
        </c:scaling>
        <c:delete val="0"/>
        <c:axPos val="r"/>
        <c:numFmt formatCode="General" sourceLinked="1"/>
        <c:majorTickMark val="none"/>
        <c:minorTickMark val="none"/>
        <c:tickLblPos val="nextTo"/>
        <c:spPr>
          <a:noFill/>
          <a:ln w="3175">
            <a:solidFill>
              <a:schemeClr val="bg1">
                <a:lumMod val="75000"/>
                <a:alpha val="25000"/>
              </a:schemeClr>
            </a:solidFill>
          </a:ln>
        </c:spPr>
        <c:crossAx val="793822984"/>
        <c:crosses val="autoZero"/>
        <c:auto val="1"/>
        <c:lblAlgn val="ctr"/>
        <c:lblOffset val="100"/>
        <c:noMultiLvlLbl val="0"/>
      </c:catAx>
      <c:spPr>
        <a:noFill/>
      </c:spPr>
    </c:plotArea>
    <c:plotVisOnly val="1"/>
    <c:dispBlanksAs val="gap"/>
    <c:showDLblsOverMax val="0"/>
  </c:chart>
  <c:spPr>
    <a:noFill/>
    <a:ln>
      <a:noFill/>
    </a:ln>
  </c:spPr>
  <c:txPr>
    <a:bodyPr/>
    <a:lstStyle/>
    <a:p>
      <a:pPr>
        <a:defRPr>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589291453364252"/>
          <c:y val="0.34151120639906768"/>
          <c:w val="0.65730885998944011"/>
          <c:h val="0.56660435182919888"/>
        </c:manualLayout>
      </c:layout>
      <c:barChart>
        <c:barDir val="bar"/>
        <c:grouping val="clustered"/>
        <c:varyColors val="0"/>
        <c:ser>
          <c:idx val="0"/>
          <c:order val="0"/>
          <c:spPr>
            <a:ln>
              <a:solidFill>
                <a:schemeClr val="bg1"/>
              </a:solidFill>
            </a:ln>
          </c:spPr>
          <c:invertIfNegative val="0"/>
          <c:dPt>
            <c:idx val="0"/>
            <c:invertIfNegative val="0"/>
            <c:bubble3D val="0"/>
            <c:spPr>
              <a:solidFill>
                <a:schemeClr val="accent4">
                  <a:lumMod val="75000"/>
                </a:schemeClr>
              </a:solidFill>
              <a:ln>
                <a:solidFill>
                  <a:schemeClr val="bg1"/>
                </a:solidFill>
              </a:ln>
            </c:spPr>
            <c:extLst>
              <c:ext xmlns:c16="http://schemas.microsoft.com/office/drawing/2014/chart" uri="{C3380CC4-5D6E-409C-BE32-E72D297353CC}">
                <c16:uniqueId val="{00000001-646A-455C-8A75-89D427D18BB9}"/>
              </c:ext>
            </c:extLst>
          </c:dPt>
          <c:dPt>
            <c:idx val="1"/>
            <c:invertIfNegative val="0"/>
            <c:bubble3D val="0"/>
            <c:spPr>
              <a:solidFill>
                <a:schemeClr val="accent1">
                  <a:lumMod val="50000"/>
                </a:schemeClr>
              </a:solidFill>
              <a:ln>
                <a:solidFill>
                  <a:schemeClr val="bg1"/>
                </a:solidFill>
              </a:ln>
            </c:spPr>
            <c:extLst>
              <c:ext xmlns:c16="http://schemas.microsoft.com/office/drawing/2014/chart" uri="{C3380CC4-5D6E-409C-BE32-E72D297353CC}">
                <c16:uniqueId val="{00000003-646A-455C-8A75-89D427D18BB9}"/>
              </c:ext>
            </c:extLst>
          </c:dPt>
          <c:dPt>
            <c:idx val="2"/>
            <c:invertIfNegative val="0"/>
            <c:bubble3D val="0"/>
            <c:spPr>
              <a:solidFill>
                <a:schemeClr val="accent3">
                  <a:lumMod val="50000"/>
                </a:schemeClr>
              </a:solidFill>
              <a:ln>
                <a:solidFill>
                  <a:schemeClr val="bg1"/>
                </a:solidFill>
              </a:ln>
            </c:spPr>
            <c:extLst>
              <c:ext xmlns:c16="http://schemas.microsoft.com/office/drawing/2014/chart" uri="{C3380CC4-5D6E-409C-BE32-E72D297353CC}">
                <c16:uniqueId val="{00000005-646A-455C-8A75-89D427D18BB9}"/>
              </c:ext>
            </c:extLst>
          </c:dPt>
          <c:dPt>
            <c:idx val="3"/>
            <c:invertIfNegative val="0"/>
            <c:bubble3D val="0"/>
            <c:spPr>
              <a:solidFill>
                <a:schemeClr val="accent2">
                  <a:lumMod val="75000"/>
                </a:schemeClr>
              </a:solidFill>
              <a:ln>
                <a:solidFill>
                  <a:schemeClr val="bg1"/>
                </a:solidFill>
              </a:ln>
            </c:spPr>
            <c:extLst>
              <c:ext xmlns:c16="http://schemas.microsoft.com/office/drawing/2014/chart" uri="{C3380CC4-5D6E-409C-BE32-E72D297353CC}">
                <c16:uniqueId val="{00000007-646A-455C-8A75-89D427D18BB9}"/>
              </c:ext>
            </c:extLst>
          </c:dPt>
          <c:dPt>
            <c:idx val="4"/>
            <c:invertIfNegative val="0"/>
            <c:bubble3D val="0"/>
            <c:spPr>
              <a:solidFill>
                <a:schemeClr val="accent5">
                  <a:lumMod val="75000"/>
                </a:schemeClr>
              </a:solidFill>
              <a:ln>
                <a:solidFill>
                  <a:schemeClr val="bg1"/>
                </a:solidFill>
              </a:ln>
            </c:spPr>
            <c:extLst>
              <c:ext xmlns:c16="http://schemas.microsoft.com/office/drawing/2014/chart" uri="{C3380CC4-5D6E-409C-BE32-E72D297353CC}">
                <c16:uniqueId val="{00000009-646A-455C-8A75-89D427D18BB9}"/>
              </c:ext>
            </c:extLst>
          </c:dPt>
          <c:dPt>
            <c:idx val="5"/>
            <c:invertIfNegative val="0"/>
            <c:bubble3D val="0"/>
            <c:spPr>
              <a:solidFill>
                <a:schemeClr val="accent6">
                  <a:lumMod val="75000"/>
                </a:schemeClr>
              </a:solidFill>
              <a:ln>
                <a:solidFill>
                  <a:schemeClr val="bg1"/>
                </a:solidFill>
              </a:ln>
            </c:spPr>
            <c:extLst>
              <c:ext xmlns:c16="http://schemas.microsoft.com/office/drawing/2014/chart" uri="{C3380CC4-5D6E-409C-BE32-E72D297353CC}">
                <c16:uniqueId val="{0000000A-1A5F-451A-BA1D-C10767E1A139}"/>
              </c:ext>
            </c:extLst>
          </c:dPt>
          <c:cat>
            <c:strRef>
              <c:f>[0]!קטגוריות_הוצאות</c:f>
              <c:strCache>
                <c:ptCount val="6"/>
                <c:pt idx="0">
                  <c:v>מגורים ומזון</c:v>
                </c:pt>
                <c:pt idx="1">
                  <c:v>שכר לימוד</c:v>
                </c:pt>
                <c:pt idx="2">
                  <c:v>ספרים וציוד</c:v>
                </c:pt>
                <c:pt idx="3">
                  <c:v>תחבורה</c:v>
                </c:pt>
                <c:pt idx="4">
                  <c:v>הוצאות לפי שיקול דעת</c:v>
                </c:pt>
                <c:pt idx="5">
                  <c:v>הוצאות אחרות</c:v>
                </c:pt>
              </c:strCache>
            </c:strRef>
          </c:cat>
          <c:val>
            <c:numRef>
              <c:f>[0]!אחוזי_הוצאות</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646A-455C-8A75-89D427D18BB9}"/>
            </c:ext>
          </c:extLst>
        </c:ser>
        <c:dLbls>
          <c:showLegendKey val="0"/>
          <c:showVal val="0"/>
          <c:showCatName val="0"/>
          <c:showSerName val="0"/>
          <c:showPercent val="0"/>
          <c:showBubbleSize val="0"/>
        </c:dLbls>
        <c:gapWidth val="25"/>
        <c:axId val="793831512"/>
        <c:axId val="793830856"/>
      </c:barChart>
      <c:valAx>
        <c:axId val="793830856"/>
        <c:scaling>
          <c:orientation val="maxMin"/>
          <c:max val="0.5"/>
          <c:min val="0"/>
        </c:scaling>
        <c:delete val="0"/>
        <c:axPos val="b"/>
        <c:majorGridlines>
          <c:spPr>
            <a:ln w="3175">
              <a:solidFill>
                <a:schemeClr val="bg1">
                  <a:lumMod val="75000"/>
                  <a:alpha val="25000"/>
                </a:schemeClr>
              </a:solidFill>
            </a:ln>
          </c:spPr>
        </c:majorGridlines>
        <c:numFmt formatCode="0%" sourceLinked="0"/>
        <c:majorTickMark val="out"/>
        <c:minorTickMark val="none"/>
        <c:tickLblPos val="nextTo"/>
        <c:spPr>
          <a:ln>
            <a:noFill/>
          </a:ln>
        </c:spPr>
        <c:crossAx val="793831512"/>
        <c:crosses val="autoZero"/>
        <c:crossBetween val="between"/>
      </c:valAx>
      <c:catAx>
        <c:axId val="793831512"/>
        <c:scaling>
          <c:orientation val="minMax"/>
        </c:scaling>
        <c:delete val="0"/>
        <c:axPos val="r"/>
        <c:numFmt formatCode="General" sourceLinked="1"/>
        <c:majorTickMark val="none"/>
        <c:minorTickMark val="none"/>
        <c:tickLblPos val="nextTo"/>
        <c:spPr>
          <a:ln w="3175">
            <a:solidFill>
              <a:schemeClr val="bg1">
                <a:lumMod val="75000"/>
                <a:alpha val="25000"/>
              </a:schemeClr>
            </a:solidFill>
          </a:ln>
        </c:spPr>
        <c:crossAx val="793830856"/>
        <c:crosses val="autoZero"/>
        <c:auto val="1"/>
        <c:lblAlgn val="ctr"/>
        <c:lblOffset val="100"/>
        <c:noMultiLvlLbl val="0"/>
      </c:catAx>
      <c:spPr>
        <a:noFill/>
      </c:spPr>
    </c:plotArea>
    <c:plotVisOnly val="1"/>
    <c:dispBlanksAs val="gap"/>
    <c:showDLblsOverMax val="0"/>
  </c:chart>
  <c:spPr>
    <a:noFill/>
    <a:ln>
      <a:noFill/>
    </a:ln>
  </c:spPr>
  <c:txPr>
    <a:bodyPr/>
    <a:lstStyle/>
    <a:p>
      <a:pPr>
        <a:defRPr>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Scroll" dx="16" fmlaLink="חישובי_תרשים!$D$13" horiz="1" max="13" min="1" page="3"/>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20</xdr:row>
          <xdr:rowOff>95250</xdr:rowOff>
        </xdr:from>
        <xdr:to>
          <xdr:col>12</xdr:col>
          <xdr:colOff>495300</xdr:colOff>
          <xdr:row>21</xdr:row>
          <xdr:rowOff>142875</xdr:rowOff>
        </xdr:to>
        <xdr:sp macro="" textlink="">
          <xdr:nvSpPr>
            <xdr:cNvPr id="1032" name="גלילה - חודשי" descr="Select to cycle the budget summary by month"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12</xdr:col>
      <xdr:colOff>321559</xdr:colOff>
      <xdr:row>2</xdr:row>
      <xdr:rowOff>123825</xdr:rowOff>
    </xdr:from>
    <xdr:to>
      <xdr:col>16</xdr:col>
      <xdr:colOff>95250</xdr:colOff>
      <xdr:row>14</xdr:row>
      <xdr:rowOff>79661</xdr:rowOff>
    </xdr:to>
    <xdr:graphicFrame macro="">
      <xdr:nvGraphicFramePr>
        <xdr:cNvPr id="16" name="תזרים מזומנים חודשי" descr="Bar chart showing positive and negative cash flow for selected month or year">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130630</xdr:colOff>
      <xdr:row>14</xdr:row>
      <xdr:rowOff>184184</xdr:rowOff>
    </xdr:from>
    <xdr:to>
      <xdr:col>15</xdr:col>
      <xdr:colOff>266702</xdr:colOff>
      <xdr:row>20</xdr:row>
      <xdr:rowOff>656</xdr:rowOff>
    </xdr:to>
    <xdr:graphicFrame macro="">
      <xdr:nvGraphicFramePr>
        <xdr:cNvPr id="3" name="תזרים מזומנים לפי חודש" descr="Line chart showing cash flow for the selected month or year">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9526</xdr:colOff>
      <xdr:row>2</xdr:row>
      <xdr:rowOff>133350</xdr:rowOff>
    </xdr:from>
    <xdr:to>
      <xdr:col>3</xdr:col>
      <xdr:colOff>161739</xdr:colOff>
      <xdr:row>14</xdr:row>
      <xdr:rowOff>89186</xdr:rowOff>
    </xdr:to>
    <xdr:graphicFrame macro="">
      <xdr:nvGraphicFramePr>
        <xdr:cNvPr id="15" name="סיכום הכנסות חודשיות" descr="Donut chart showing income summary for selected month or year">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482419</xdr:colOff>
      <xdr:row>3</xdr:row>
      <xdr:rowOff>28322</xdr:rowOff>
    </xdr:from>
    <xdr:to>
      <xdr:col>3</xdr:col>
      <xdr:colOff>482419</xdr:colOff>
      <xdr:row>14</xdr:row>
      <xdr:rowOff>47387</xdr:rowOff>
    </xdr:to>
    <xdr:cxnSp macro="">
      <xdr:nvCxnSpPr>
        <xdr:cNvPr id="19" name="גבול תרשים 1" descr="Chart border">
          <a:extLst>
            <a:ext uri="{FF2B5EF4-FFF2-40B4-BE49-F238E27FC236}">
              <a16:creationId xmlns:a16="http://schemas.microsoft.com/office/drawing/2014/main" id="{00000000-0008-0000-0100-000013000000}"/>
            </a:ext>
          </a:extLst>
        </xdr:cNvPr>
        <xdr:cNvCxnSpPr/>
      </xdr:nvCxnSpPr>
      <xdr:spPr>
        <a:xfrm>
          <a:off x="10028621403" y="1239358"/>
          <a:ext cx="0" cy="2522779"/>
        </a:xfrm>
        <a:prstGeom prst="line">
          <a:avLst/>
        </a:prstGeom>
        <a:ln w="127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142874</xdr:colOff>
      <xdr:row>2</xdr:row>
      <xdr:rowOff>133350</xdr:rowOff>
    </xdr:from>
    <xdr:to>
      <xdr:col>11</xdr:col>
      <xdr:colOff>514730</xdr:colOff>
      <xdr:row>14</xdr:row>
      <xdr:rowOff>89186</xdr:rowOff>
    </xdr:to>
    <xdr:graphicFrame macro="">
      <xdr:nvGraphicFramePr>
        <xdr:cNvPr id="21" name="סיכום הוצאות חודשיות" descr="Donut chart showing expenses summary for selected month or year">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82971</xdr:colOff>
      <xdr:row>3</xdr:row>
      <xdr:rowOff>28322</xdr:rowOff>
    </xdr:from>
    <xdr:to>
      <xdr:col>12</xdr:col>
      <xdr:colOff>82971</xdr:colOff>
      <xdr:row>14</xdr:row>
      <xdr:rowOff>47387</xdr:rowOff>
    </xdr:to>
    <xdr:cxnSp macro="">
      <xdr:nvCxnSpPr>
        <xdr:cNvPr id="22" name="גבול תרשים 2" descr="Chart border">
          <a:extLst>
            <a:ext uri="{FF2B5EF4-FFF2-40B4-BE49-F238E27FC236}">
              <a16:creationId xmlns:a16="http://schemas.microsoft.com/office/drawing/2014/main" id="{00000000-0008-0000-0100-000016000000}"/>
            </a:ext>
          </a:extLst>
        </xdr:cNvPr>
        <xdr:cNvCxnSpPr/>
      </xdr:nvCxnSpPr>
      <xdr:spPr>
        <a:xfrm>
          <a:off x="10024244744" y="1239358"/>
          <a:ext cx="0" cy="2522779"/>
        </a:xfrm>
        <a:prstGeom prst="line">
          <a:avLst/>
        </a:prstGeom>
        <a:ln w="127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cdr:x>
      <cdr:y>0.17913</cdr:y>
    </cdr:from>
    <cdr:to>
      <cdr:x>0.14735</cdr:x>
      <cdr:y>0.51735</cdr:y>
    </cdr:to>
    <cdr:sp macro="" textlink="">
      <cdr:nvSpPr>
        <cdr:cNvPr id="2" name="TextBox 3"/>
        <cdr:cNvSpPr txBox="1"/>
      </cdr:nvSpPr>
      <cdr:spPr>
        <a:xfrm xmlns:a="http://schemas.openxmlformats.org/drawingml/2006/main">
          <a:off x="0" y="171870"/>
          <a:ext cx="1545680" cy="3245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1"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rtl="1"/>
          <a:r>
            <a:rPr lang="he" sz="1500" b="1">
              <a:solidFill>
                <a:schemeClr val="accent1">
                  <a:lumMod val="50000"/>
                </a:schemeClr>
              </a:solidFill>
              <a:latin typeface="Tahoma" panose="020B0604030504040204" pitchFamily="34" charset="0"/>
              <a:ea typeface="Tahoma" panose="020B0604030504040204" pitchFamily="34" charset="0"/>
              <a:cs typeface="Tahoma" panose="020B0604030504040204" pitchFamily="34" charset="0"/>
            </a:rPr>
            <a:t>תזרים מזומנים</a:t>
          </a:r>
        </a:p>
      </cdr:txBody>
    </cdr:sp>
  </cdr:relSizeAnchor>
</c:userShapes>
</file>

<file path=xl/theme/theme1.xml><?xml version="1.0" encoding="utf-8"?>
<a:theme xmlns:a="http://schemas.openxmlformats.org/drawingml/2006/main" name="Office Theme">
  <a:themeElements>
    <a:clrScheme name="Monthly College Budget">
      <a:dk1>
        <a:sysClr val="windowText" lastClr="000000"/>
      </a:dk1>
      <a:lt1>
        <a:sysClr val="window" lastClr="FFFFFF"/>
      </a:lt1>
      <a:dk2>
        <a:srgbClr val="000000"/>
      </a:dk2>
      <a:lt2>
        <a:srgbClr val="FFFFFF"/>
      </a:lt2>
      <a:accent1>
        <a:srgbClr val="67BCD1"/>
      </a:accent1>
      <a:accent2>
        <a:srgbClr val="F09912"/>
      </a:accent2>
      <a:accent3>
        <a:srgbClr val="6ECC9E"/>
      </a:accent3>
      <a:accent4>
        <a:srgbClr val="EB4A17"/>
      </a:accent4>
      <a:accent5>
        <a:srgbClr val="9942AC"/>
      </a:accent5>
      <a:accent6>
        <a:srgbClr val="F749A2"/>
      </a:accent6>
      <a:hlink>
        <a:srgbClr val="67BCD1"/>
      </a:hlink>
      <a:folHlink>
        <a:srgbClr val="9942AC"/>
      </a:folHlink>
    </a:clrScheme>
    <a:fontScheme name="Monthly College Budget">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B8"/>
  <sheetViews>
    <sheetView showGridLines="0" rightToLeft="1" tabSelected="1" workbookViewId="0"/>
  </sheetViews>
  <sheetFormatPr defaultRowHeight="12.75" x14ac:dyDescent="0.2"/>
  <cols>
    <col min="1" max="1" width="2.7109375" style="3" customWidth="1"/>
    <col min="2" max="2" width="76" style="3" customWidth="1"/>
    <col min="3" max="3" width="2.7109375" style="3" customWidth="1"/>
    <col min="4" max="16384" width="9.140625" style="3"/>
  </cols>
  <sheetData>
    <row r="1" spans="1:2" ht="22.5" x14ac:dyDescent="0.3">
      <c r="A1" s="1"/>
      <c r="B1" s="2" t="s">
        <v>0</v>
      </c>
    </row>
    <row r="2" spans="1:2" ht="30" customHeight="1" x14ac:dyDescent="0.2">
      <c r="A2" s="1"/>
      <c r="B2" s="4" t="s">
        <v>1</v>
      </c>
    </row>
    <row r="3" spans="1:2" ht="30" customHeight="1" x14ac:dyDescent="0.2">
      <c r="A3" s="1"/>
      <c r="B3" s="4" t="s">
        <v>2</v>
      </c>
    </row>
    <row r="4" spans="1:2" ht="30" customHeight="1" x14ac:dyDescent="0.2">
      <c r="A4" s="1"/>
      <c r="B4" s="4" t="s">
        <v>3</v>
      </c>
    </row>
    <row r="5" spans="1:2" ht="30" customHeight="1" x14ac:dyDescent="0.2">
      <c r="A5" s="1"/>
      <c r="B5" s="4" t="s">
        <v>4</v>
      </c>
    </row>
    <row r="6" spans="1:2" ht="30" customHeight="1" x14ac:dyDescent="0.2">
      <c r="A6" s="1"/>
      <c r="B6" s="5" t="s">
        <v>5</v>
      </c>
    </row>
    <row r="7" spans="1:2" ht="55.5" customHeight="1" x14ac:dyDescent="0.2">
      <c r="A7" s="1"/>
      <c r="B7" s="4" t="s">
        <v>6</v>
      </c>
    </row>
    <row r="8" spans="1:2" ht="43.5" customHeight="1" x14ac:dyDescent="0.2">
      <c r="B8"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Q72"/>
  <sheetViews>
    <sheetView showGridLines="0" rightToLeft="1" zoomScaleNormal="100" workbookViewId="0"/>
  </sheetViews>
  <sheetFormatPr defaultColWidth="9.140625" defaultRowHeight="19.5" customHeight="1" x14ac:dyDescent="0.15"/>
  <cols>
    <col min="1" max="1" width="2.7109375" style="59" customWidth="1"/>
    <col min="2" max="2" width="51.28515625" style="10" customWidth="1"/>
    <col min="3" max="15" width="8" style="10" customWidth="1"/>
    <col min="16" max="16" width="11.140625" style="10" customWidth="1"/>
    <col min="17" max="17" width="8.42578125" style="10" customWidth="1"/>
    <col min="18" max="18" width="2.7109375" style="10" customWidth="1"/>
    <col min="19" max="16384" width="9.140625" style="10"/>
  </cols>
  <sheetData>
    <row r="1" spans="1:16" ht="61.9" customHeight="1" x14ac:dyDescent="0.65">
      <c r="A1" s="7" t="s">
        <v>41</v>
      </c>
      <c r="B1" s="8" t="s">
        <v>8</v>
      </c>
      <c r="C1" s="9"/>
      <c r="D1" s="9"/>
      <c r="E1" s="9"/>
      <c r="F1" s="9"/>
      <c r="G1" s="9"/>
      <c r="H1" s="9"/>
      <c r="I1" s="9"/>
      <c r="J1" s="9"/>
      <c r="K1" s="9"/>
      <c r="L1" s="9"/>
      <c r="M1" s="9"/>
      <c r="N1" s="9"/>
      <c r="O1" s="9"/>
      <c r="P1" s="9"/>
    </row>
    <row r="2" spans="1:16" ht="19.5" customHeight="1" thickBot="1" x14ac:dyDescent="0.2">
      <c r="A2" s="11"/>
      <c r="B2" s="12"/>
      <c r="C2" s="12"/>
      <c r="D2" s="12"/>
      <c r="E2" s="12"/>
      <c r="F2" s="12"/>
      <c r="G2" s="12"/>
      <c r="H2" s="12"/>
      <c r="I2" s="12"/>
      <c r="J2" s="12"/>
      <c r="K2" s="12"/>
      <c r="L2" s="12"/>
      <c r="M2" s="12"/>
      <c r="N2" s="12"/>
      <c r="O2" s="12"/>
      <c r="P2" s="12"/>
    </row>
    <row r="3" spans="1:16" ht="15" customHeight="1" thickTop="1" x14ac:dyDescent="0.15">
      <c r="A3" s="11"/>
      <c r="B3" s="9"/>
      <c r="C3" s="9"/>
      <c r="D3" s="9"/>
      <c r="E3" s="9"/>
      <c r="F3" s="9"/>
      <c r="G3" s="9"/>
      <c r="H3" s="9"/>
      <c r="I3" s="9"/>
      <c r="J3" s="9"/>
      <c r="K3" s="9"/>
      <c r="L3" s="9"/>
      <c r="M3" s="9"/>
      <c r="N3" s="9"/>
      <c r="O3" s="9"/>
      <c r="P3" s="9"/>
    </row>
    <row r="4" spans="1:16" ht="19.5" customHeight="1" x14ac:dyDescent="0.25">
      <c r="A4" s="11" t="s">
        <v>42</v>
      </c>
      <c r="B4" s="13" t="str">
        <f ca="1">חישובי_תרשים!$D$6</f>
        <v>הכנסות בשנה:</v>
      </c>
      <c r="C4" s="9"/>
      <c r="D4" s="9"/>
      <c r="E4" s="14" t="str">
        <f ca="1">חישובי_תרשים!$D$7</f>
        <v>הוצאות בשנה:</v>
      </c>
      <c r="F4" s="9"/>
      <c r="G4" s="9"/>
      <c r="H4" s="9"/>
      <c r="I4" s="9"/>
      <c r="J4" s="9"/>
      <c r="K4" s="9"/>
      <c r="L4" s="9"/>
      <c r="M4" s="15" t="str">
        <f ca="1">חישובי_תרשים!$D$8</f>
        <v>תזרים מזומנים בשנה:</v>
      </c>
      <c r="N4" s="9"/>
      <c r="O4" s="9"/>
      <c r="P4" s="9"/>
    </row>
    <row r="5" spans="1:16" ht="38.25" customHeight="1" x14ac:dyDescent="0.45">
      <c r="A5" s="16" t="s">
        <v>43</v>
      </c>
      <c r="B5" s="17" t="e">
        <f ca="1">" "&amp;חישובי_תרשים!$F$6</f>
        <v>#VALUE!</v>
      </c>
      <c r="C5" s="9"/>
      <c r="D5" s="9"/>
      <c r="E5" s="18" t="e">
        <f ca="1">" "&amp;חישובי_תרשים!$F$7</f>
        <v>#VALUE!</v>
      </c>
      <c r="F5" s="9"/>
      <c r="G5" s="9"/>
      <c r="H5" s="9"/>
      <c r="I5" s="9"/>
      <c r="J5" s="9"/>
      <c r="K5" s="9"/>
      <c r="L5" s="9"/>
      <c r="M5" s="19" t="str">
        <f>" "&amp;חישובי_תרשים!$F$8</f>
        <v xml:space="preserve"> 169 ₪</v>
      </c>
      <c r="N5" s="9"/>
      <c r="O5" s="9"/>
      <c r="P5" s="9"/>
    </row>
    <row r="6" spans="1:16" ht="19.5" customHeight="1" x14ac:dyDescent="0.15">
      <c r="A6" s="11" t="s">
        <v>44</v>
      </c>
      <c r="B6" s="84" t="s">
        <v>9</v>
      </c>
      <c r="C6" s="84"/>
      <c r="D6" s="84"/>
      <c r="E6" s="84" t="s">
        <v>31</v>
      </c>
      <c r="F6" s="84"/>
      <c r="G6" s="84"/>
      <c r="H6" s="84"/>
      <c r="I6" s="84"/>
      <c r="J6" s="84"/>
      <c r="K6" s="84"/>
      <c r="L6" s="84"/>
      <c r="M6" s="84" t="s">
        <v>32</v>
      </c>
      <c r="N6" s="84"/>
      <c r="O6" s="84"/>
      <c r="P6" s="84"/>
    </row>
    <row r="7" spans="1:16" ht="15" customHeight="1" x14ac:dyDescent="0.15">
      <c r="A7" s="11"/>
      <c r="B7" s="84"/>
      <c r="C7" s="84"/>
      <c r="D7" s="84"/>
      <c r="E7" s="84"/>
      <c r="F7" s="84"/>
      <c r="G7" s="84"/>
      <c r="H7" s="84"/>
      <c r="I7" s="84"/>
      <c r="J7" s="84"/>
      <c r="K7" s="84"/>
      <c r="L7" s="84"/>
      <c r="M7" s="84"/>
      <c r="N7" s="84"/>
      <c r="O7" s="84"/>
      <c r="P7" s="84"/>
    </row>
    <row r="8" spans="1:16" ht="15" customHeight="1" x14ac:dyDescent="0.15">
      <c r="A8" s="11"/>
      <c r="B8" s="84"/>
      <c r="C8" s="84"/>
      <c r="D8" s="84"/>
      <c r="E8" s="84"/>
      <c r="F8" s="84"/>
      <c r="G8" s="84"/>
      <c r="H8" s="84"/>
      <c r="I8" s="84"/>
      <c r="J8" s="84"/>
      <c r="K8" s="84"/>
      <c r="L8" s="84"/>
      <c r="M8" s="84"/>
      <c r="N8" s="84"/>
      <c r="O8" s="84"/>
      <c r="P8" s="84"/>
    </row>
    <row r="9" spans="1:16" ht="15" customHeight="1" x14ac:dyDescent="0.15">
      <c r="A9" s="11"/>
      <c r="B9" s="84"/>
      <c r="C9" s="84"/>
      <c r="D9" s="84"/>
      <c r="E9" s="84"/>
      <c r="F9" s="84"/>
      <c r="G9" s="84"/>
      <c r="H9" s="84"/>
      <c r="I9" s="84"/>
      <c r="J9" s="84"/>
      <c r="K9" s="84"/>
      <c r="L9" s="84"/>
      <c r="M9" s="84"/>
      <c r="N9" s="84"/>
      <c r="O9" s="84"/>
      <c r="P9" s="84"/>
    </row>
    <row r="10" spans="1:16" ht="15" customHeight="1" x14ac:dyDescent="0.15">
      <c r="A10" s="11"/>
      <c r="B10" s="84"/>
      <c r="C10" s="84"/>
      <c r="D10" s="84"/>
      <c r="E10" s="84"/>
      <c r="F10" s="84"/>
      <c r="G10" s="84"/>
      <c r="H10" s="84"/>
      <c r="I10" s="84"/>
      <c r="J10" s="84"/>
      <c r="K10" s="84"/>
      <c r="L10" s="84"/>
      <c r="M10" s="84"/>
      <c r="N10" s="84"/>
      <c r="O10" s="84"/>
      <c r="P10" s="84"/>
    </row>
    <row r="11" spans="1:16" ht="15" customHeight="1" x14ac:dyDescent="0.15">
      <c r="A11" s="11"/>
      <c r="B11" s="84"/>
      <c r="C11" s="84"/>
      <c r="D11" s="84"/>
      <c r="E11" s="84"/>
      <c r="F11" s="84"/>
      <c r="G11" s="84"/>
      <c r="H11" s="84"/>
      <c r="I11" s="84"/>
      <c r="J11" s="84"/>
      <c r="K11" s="84"/>
      <c r="L11" s="84"/>
      <c r="M11" s="84"/>
      <c r="N11" s="84"/>
      <c r="O11" s="84"/>
      <c r="P11" s="84"/>
    </row>
    <row r="12" spans="1:16" ht="15" customHeight="1" x14ac:dyDescent="0.15">
      <c r="A12" s="11"/>
      <c r="B12" s="84"/>
      <c r="C12" s="84"/>
      <c r="D12" s="84"/>
      <c r="E12" s="84"/>
      <c r="F12" s="84"/>
      <c r="G12" s="84"/>
      <c r="H12" s="84"/>
      <c r="I12" s="84"/>
      <c r="J12" s="84"/>
      <c r="K12" s="84"/>
      <c r="L12" s="84"/>
      <c r="M12" s="84"/>
      <c r="N12" s="84"/>
      <c r="O12" s="84"/>
      <c r="P12" s="84"/>
    </row>
    <row r="13" spans="1:16" ht="15" customHeight="1" x14ac:dyDescent="0.15">
      <c r="A13" s="11"/>
      <c r="B13" s="84"/>
      <c r="C13" s="84"/>
      <c r="D13" s="84"/>
      <c r="E13" s="84"/>
      <c r="F13" s="84"/>
      <c r="G13" s="84"/>
      <c r="H13" s="84"/>
      <c r="I13" s="84"/>
      <c r="J13" s="84"/>
      <c r="K13" s="84"/>
      <c r="L13" s="84"/>
      <c r="M13" s="84"/>
      <c r="N13" s="84"/>
      <c r="O13" s="84"/>
      <c r="P13" s="84"/>
    </row>
    <row r="14" spans="1:16" ht="15" customHeight="1" x14ac:dyDescent="0.15">
      <c r="A14" s="11"/>
      <c r="B14" s="84"/>
      <c r="C14" s="84"/>
      <c r="D14" s="84"/>
      <c r="E14" s="84"/>
      <c r="F14" s="84"/>
      <c r="G14" s="84"/>
      <c r="H14" s="84"/>
      <c r="I14" s="84"/>
      <c r="J14" s="84"/>
      <c r="K14" s="84"/>
      <c r="L14" s="84"/>
      <c r="M14" s="84"/>
      <c r="N14" s="84"/>
      <c r="O14" s="84"/>
      <c r="P14" s="84"/>
    </row>
    <row r="15" spans="1:16" ht="15" customHeight="1" x14ac:dyDescent="0.15">
      <c r="A15" s="11"/>
      <c r="B15" s="84"/>
      <c r="C15" s="84"/>
      <c r="D15" s="84"/>
      <c r="E15" s="84"/>
      <c r="F15" s="84"/>
      <c r="G15" s="84"/>
      <c r="H15" s="84"/>
      <c r="I15" s="84"/>
      <c r="J15" s="84"/>
      <c r="K15" s="84"/>
      <c r="L15" s="84"/>
      <c r="M15" s="9"/>
      <c r="N15" s="9"/>
      <c r="O15" s="9"/>
      <c r="P15" s="9"/>
    </row>
    <row r="16" spans="1:16" ht="15" customHeight="1" x14ac:dyDescent="0.15">
      <c r="A16" s="11"/>
      <c r="B16" s="85" t="s">
        <v>10</v>
      </c>
      <c r="C16" s="85"/>
      <c r="D16" s="85"/>
      <c r="E16" s="85"/>
      <c r="F16" s="85"/>
      <c r="G16" s="85"/>
      <c r="H16" s="85"/>
      <c r="I16" s="85"/>
      <c r="J16" s="85"/>
      <c r="K16" s="85"/>
      <c r="L16" s="85"/>
      <c r="M16" s="85"/>
      <c r="N16" s="85"/>
      <c r="O16" s="85"/>
      <c r="P16" s="85"/>
    </row>
    <row r="17" spans="1:17" ht="15" customHeight="1" x14ac:dyDescent="0.15">
      <c r="A17" s="16" t="s">
        <v>45</v>
      </c>
      <c r="B17" s="85"/>
      <c r="C17" s="85"/>
      <c r="D17" s="85"/>
      <c r="E17" s="85"/>
      <c r="F17" s="85"/>
      <c r="G17" s="85"/>
      <c r="H17" s="85"/>
      <c r="I17" s="85"/>
      <c r="J17" s="85"/>
      <c r="K17" s="85"/>
      <c r="L17" s="85"/>
      <c r="M17" s="85"/>
      <c r="N17" s="85"/>
      <c r="O17" s="85"/>
      <c r="P17" s="85"/>
    </row>
    <row r="18" spans="1:17" ht="15" customHeight="1" x14ac:dyDescent="0.15">
      <c r="A18" s="11"/>
      <c r="B18" s="85"/>
      <c r="C18" s="85"/>
      <c r="D18" s="85"/>
      <c r="E18" s="85"/>
      <c r="F18" s="85"/>
      <c r="G18" s="85"/>
      <c r="H18" s="85"/>
      <c r="I18" s="85"/>
      <c r="J18" s="85"/>
      <c r="K18" s="85"/>
      <c r="L18" s="85"/>
      <c r="M18" s="85"/>
      <c r="N18" s="85"/>
      <c r="O18" s="85"/>
      <c r="P18" s="85"/>
    </row>
    <row r="19" spans="1:17" ht="15" customHeight="1" x14ac:dyDescent="0.15">
      <c r="A19" s="11"/>
      <c r="B19" s="85"/>
      <c r="C19" s="85"/>
      <c r="D19" s="85"/>
      <c r="E19" s="85"/>
      <c r="F19" s="85"/>
      <c r="G19" s="85"/>
      <c r="H19" s="85"/>
      <c r="I19" s="85"/>
      <c r="J19" s="85"/>
      <c r="K19" s="85"/>
      <c r="L19" s="85"/>
      <c r="M19" s="85"/>
      <c r="N19" s="85"/>
      <c r="O19" s="85"/>
      <c r="P19" s="85"/>
    </row>
    <row r="20" spans="1:17" ht="15" customHeight="1" x14ac:dyDescent="0.15">
      <c r="A20" s="11"/>
      <c r="B20" s="85"/>
      <c r="C20" s="85"/>
      <c r="D20" s="85"/>
      <c r="E20" s="85"/>
      <c r="F20" s="85"/>
      <c r="G20" s="85"/>
      <c r="H20" s="85"/>
      <c r="I20" s="85"/>
      <c r="J20" s="85"/>
      <c r="K20" s="85"/>
      <c r="L20" s="85"/>
      <c r="M20" s="85"/>
      <c r="N20" s="85"/>
      <c r="O20" s="85"/>
      <c r="P20" s="85"/>
    </row>
    <row r="21" spans="1:17" ht="15" customHeight="1" x14ac:dyDescent="0.15">
      <c r="A21" s="16" t="s">
        <v>46</v>
      </c>
      <c r="B21" s="85" t="s">
        <v>11</v>
      </c>
      <c r="C21" s="85"/>
      <c r="D21" s="85"/>
      <c r="E21" s="85"/>
      <c r="F21" s="85"/>
      <c r="G21" s="85"/>
      <c r="H21" s="85"/>
      <c r="I21" s="85"/>
      <c r="J21" s="85"/>
      <c r="K21" s="85"/>
      <c r="L21" s="85"/>
      <c r="M21" s="85"/>
      <c r="N21" s="85"/>
      <c r="O21" s="85"/>
      <c r="P21" s="85"/>
    </row>
    <row r="22" spans="1:17" ht="15" customHeight="1" x14ac:dyDescent="0.15">
      <c r="A22" s="11"/>
      <c r="B22" s="85"/>
      <c r="C22" s="85"/>
      <c r="D22" s="85"/>
      <c r="E22" s="85"/>
      <c r="F22" s="85"/>
      <c r="G22" s="85"/>
      <c r="H22" s="85"/>
      <c r="I22" s="85"/>
      <c r="J22" s="85"/>
      <c r="K22" s="85"/>
      <c r="L22" s="85"/>
      <c r="M22" s="85"/>
      <c r="N22" s="85"/>
      <c r="O22" s="85"/>
      <c r="P22" s="85"/>
    </row>
    <row r="23" spans="1:17" ht="15" customHeight="1" thickBot="1" x14ac:dyDescent="0.2">
      <c r="A23" s="11"/>
      <c r="B23" s="12"/>
      <c r="C23" s="12"/>
      <c r="D23" s="12"/>
      <c r="E23" s="12"/>
      <c r="F23" s="12"/>
      <c r="G23" s="12"/>
      <c r="H23" s="12"/>
      <c r="I23" s="12"/>
      <c r="J23" s="12"/>
      <c r="K23" s="12"/>
      <c r="L23" s="12"/>
      <c r="M23" s="12"/>
      <c r="N23" s="12"/>
      <c r="O23" s="12"/>
      <c r="P23" s="12"/>
    </row>
    <row r="24" spans="1:17" ht="15" customHeight="1" thickTop="1" x14ac:dyDescent="0.15">
      <c r="A24" s="11"/>
      <c r="B24" s="9"/>
      <c r="C24" s="9"/>
      <c r="D24" s="9"/>
      <c r="E24" s="9"/>
      <c r="F24" s="9"/>
      <c r="G24" s="9"/>
      <c r="H24" s="9"/>
      <c r="I24" s="9"/>
      <c r="J24" s="9"/>
      <c r="K24" s="9"/>
      <c r="L24" s="9"/>
      <c r="M24" s="9"/>
      <c r="N24" s="9"/>
      <c r="O24" s="9"/>
      <c r="P24" s="9"/>
    </row>
    <row r="25" spans="1:17" ht="19.5" customHeight="1" x14ac:dyDescent="0.2">
      <c r="A25" s="16" t="s">
        <v>7</v>
      </c>
      <c r="B25" s="20" t="s">
        <v>12</v>
      </c>
      <c r="C25" s="9"/>
      <c r="D25" s="9"/>
      <c r="E25" s="9"/>
      <c r="F25" s="9"/>
      <c r="G25" s="9"/>
      <c r="H25" s="9"/>
      <c r="I25" s="9"/>
      <c r="J25" s="9"/>
      <c r="K25" s="9"/>
      <c r="L25" s="9"/>
      <c r="M25" s="9"/>
      <c r="N25" s="9"/>
      <c r="O25" s="9"/>
      <c r="P25" s="9"/>
    </row>
    <row r="26" spans="1:17" ht="19.5" customHeight="1" x14ac:dyDescent="0.15">
      <c r="A26" s="16" t="s">
        <v>47</v>
      </c>
      <c r="B26" s="9"/>
      <c r="C26" s="21"/>
      <c r="D26" s="21"/>
      <c r="E26" s="21"/>
      <c r="F26" s="21"/>
      <c r="G26" s="21"/>
      <c r="H26" s="21"/>
      <c r="I26" s="21"/>
      <c r="J26" s="21"/>
      <c r="K26" s="21"/>
      <c r="L26" s="21"/>
      <c r="M26" s="21"/>
      <c r="N26" s="21"/>
      <c r="O26" s="21"/>
      <c r="P26" s="22" t="e">
        <f ca="1">התקופה_שנבחרה</f>
        <v>#VALUE!</v>
      </c>
    </row>
    <row r="27" spans="1:17" ht="19.5" customHeight="1" x14ac:dyDescent="0.25">
      <c r="A27" s="16" t="s">
        <v>48</v>
      </c>
      <c r="B27" s="23" t="s">
        <v>13</v>
      </c>
      <c r="C27" s="24" t="e">
        <f ca="1">חודש_ראשון</f>
        <v>#VALUE!</v>
      </c>
      <c r="D27" s="24" t="e">
        <f t="shared" ref="D27:N27" ca="1" si="0">החודש_הבא</f>
        <v>#VALUE!</v>
      </c>
      <c r="E27" s="24" t="e">
        <f t="shared" ca="1" si="0"/>
        <v>#VALUE!</v>
      </c>
      <c r="F27" s="24" t="e">
        <f t="shared" ca="1" si="0"/>
        <v>#VALUE!</v>
      </c>
      <c r="G27" s="24" t="e">
        <f t="shared" ca="1" si="0"/>
        <v>#VALUE!</v>
      </c>
      <c r="H27" s="24" t="e">
        <f t="shared" ca="1" si="0"/>
        <v>#VALUE!</v>
      </c>
      <c r="I27" s="24" t="e">
        <f t="shared" ca="1" si="0"/>
        <v>#VALUE!</v>
      </c>
      <c r="J27" s="24" t="e">
        <f t="shared" ca="1" si="0"/>
        <v>#VALUE!</v>
      </c>
      <c r="K27" s="24" t="e">
        <f t="shared" ca="1" si="0"/>
        <v>#VALUE!</v>
      </c>
      <c r="L27" s="24" t="e">
        <f t="shared" ca="1" si="0"/>
        <v>#VALUE!</v>
      </c>
      <c r="M27" s="24" t="e">
        <f t="shared" ca="1" si="0"/>
        <v>#VALUE!</v>
      </c>
      <c r="N27" s="24" t="e">
        <f t="shared" ca="1" si="0"/>
        <v>#VALUE!</v>
      </c>
      <c r="O27" s="25" t="s">
        <v>33</v>
      </c>
      <c r="P27" s="26" t="s">
        <v>34</v>
      </c>
      <c r="Q27" s="27"/>
    </row>
    <row r="28" spans="1:17" ht="19.5" customHeight="1" thickBot="1" x14ac:dyDescent="0.25">
      <c r="A28" s="16" t="s">
        <v>49</v>
      </c>
      <c r="B28" s="28" t="s">
        <v>14</v>
      </c>
      <c r="C28" s="73">
        <f t="shared" ref="C28:N28" si="1">C37-C72</f>
        <v>169</v>
      </c>
      <c r="D28" s="73">
        <f t="shared" si="1"/>
        <v>69</v>
      </c>
      <c r="E28" s="73">
        <f t="shared" si="1"/>
        <v>192</v>
      </c>
      <c r="F28" s="73">
        <f t="shared" si="1"/>
        <v>199</v>
      </c>
      <c r="G28" s="73">
        <f t="shared" si="1"/>
        <v>204</v>
      </c>
      <c r="H28" s="73">
        <f t="shared" si="1"/>
        <v>-771</v>
      </c>
      <c r="I28" s="73">
        <f t="shared" si="1"/>
        <v>124</v>
      </c>
      <c r="J28" s="73">
        <f t="shared" si="1"/>
        <v>154</v>
      </c>
      <c r="K28" s="73">
        <f t="shared" si="1"/>
        <v>-721</v>
      </c>
      <c r="L28" s="73">
        <f t="shared" si="1"/>
        <v>109</v>
      </c>
      <c r="M28" s="73">
        <f t="shared" si="1"/>
        <v>34</v>
      </c>
      <c r="N28" s="73">
        <f t="shared" si="1"/>
        <v>-61</v>
      </c>
      <c r="O28" s="73">
        <f>SUM(C28:N28)</f>
        <v>-299</v>
      </c>
      <c r="P28" s="29" t="e">
        <f ca="1">INDEX($C28:$O28,,עמודת_התקופה_שנבחרה)/INDEX($C$37:$O$37,,עמודת_התקופה_שנבחרה)</f>
        <v>#VALUE!</v>
      </c>
    </row>
    <row r="29" spans="1:17" ht="19.5" customHeight="1" x14ac:dyDescent="0.2">
      <c r="A29" s="11" t="s">
        <v>50</v>
      </c>
      <c r="B29" s="30" t="s">
        <v>15</v>
      </c>
      <c r="C29" s="74">
        <f>SUM($C$28:C$28)</f>
        <v>169</v>
      </c>
      <c r="D29" s="74">
        <f>SUM($C$28:D$28)</f>
        <v>238</v>
      </c>
      <c r="E29" s="74">
        <f>SUM($C$28:E$28)</f>
        <v>430</v>
      </c>
      <c r="F29" s="74">
        <f>SUM($C$28:F$28)</f>
        <v>629</v>
      </c>
      <c r="G29" s="74">
        <f>SUM($C$28:G$28)</f>
        <v>833</v>
      </c>
      <c r="H29" s="74">
        <f>SUM($C$28:H$28)</f>
        <v>62</v>
      </c>
      <c r="I29" s="74">
        <f>SUM($C$28:I$28)</f>
        <v>186</v>
      </c>
      <c r="J29" s="74">
        <f>SUM($C$28:J$28)</f>
        <v>340</v>
      </c>
      <c r="K29" s="74">
        <f>SUM($C$28:K$28)</f>
        <v>-381</v>
      </c>
      <c r="L29" s="74">
        <f>SUM($C$28:L$28)</f>
        <v>-272</v>
      </c>
      <c r="M29" s="74">
        <f>SUM($C$28:M$28)</f>
        <v>-238</v>
      </c>
      <c r="N29" s="74">
        <f>SUM($C$28:N$28)</f>
        <v>-299</v>
      </c>
      <c r="O29" s="74"/>
      <c r="P29" s="31"/>
    </row>
    <row r="30" spans="1:17" ht="19.5" customHeight="1" thickBot="1" x14ac:dyDescent="0.25">
      <c r="A30" s="11"/>
      <c r="B30" s="32"/>
      <c r="C30" s="32"/>
      <c r="D30" s="32"/>
      <c r="E30" s="32"/>
      <c r="F30" s="32"/>
      <c r="G30" s="32"/>
      <c r="H30" s="32"/>
      <c r="I30" s="32"/>
      <c r="J30" s="32"/>
      <c r="K30" s="32"/>
      <c r="L30" s="32"/>
      <c r="M30" s="32"/>
      <c r="N30" s="32"/>
      <c r="O30" s="32"/>
      <c r="P30" s="32"/>
    </row>
    <row r="31" spans="1:17" ht="19.5" customHeight="1" thickTop="1" thickBot="1" x14ac:dyDescent="0.25">
      <c r="A31" s="16" t="s">
        <v>60</v>
      </c>
      <c r="B31" s="33" t="s">
        <v>16</v>
      </c>
      <c r="C31" s="34" t="e">
        <f ca="1">חודש_ראשון</f>
        <v>#VALUE!</v>
      </c>
      <c r="D31" s="34" t="e">
        <f t="shared" ref="D31:N31" ca="1" si="2">החודש_הבא</f>
        <v>#VALUE!</v>
      </c>
      <c r="E31" s="34" t="e">
        <f t="shared" ca="1" si="2"/>
        <v>#VALUE!</v>
      </c>
      <c r="F31" s="34" t="e">
        <f t="shared" ca="1" si="2"/>
        <v>#VALUE!</v>
      </c>
      <c r="G31" s="34" t="e">
        <f t="shared" ca="1" si="2"/>
        <v>#VALUE!</v>
      </c>
      <c r="H31" s="34" t="e">
        <f t="shared" ca="1" si="2"/>
        <v>#VALUE!</v>
      </c>
      <c r="I31" s="34" t="e">
        <f t="shared" ca="1" si="2"/>
        <v>#VALUE!</v>
      </c>
      <c r="J31" s="34" t="e">
        <f t="shared" ca="1" si="2"/>
        <v>#VALUE!</v>
      </c>
      <c r="K31" s="34" t="e">
        <f t="shared" ca="1" si="2"/>
        <v>#VALUE!</v>
      </c>
      <c r="L31" s="34" t="e">
        <f t="shared" ca="1" si="2"/>
        <v>#VALUE!</v>
      </c>
      <c r="M31" s="34" t="e">
        <f t="shared" ca="1" si="2"/>
        <v>#VALUE!</v>
      </c>
      <c r="N31" s="34" t="e">
        <f t="shared" ca="1" si="2"/>
        <v>#VALUE!</v>
      </c>
      <c r="O31" s="35" t="s">
        <v>33</v>
      </c>
      <c r="P31" s="36" t="s">
        <v>34</v>
      </c>
      <c r="Q31" s="27"/>
    </row>
    <row r="32" spans="1:17" ht="19.5" customHeight="1" thickTop="1" x14ac:dyDescent="0.2">
      <c r="A32" s="11"/>
      <c r="B32" s="37" t="s">
        <v>17</v>
      </c>
      <c r="C32" s="66">
        <v>0</v>
      </c>
      <c r="D32" s="66">
        <v>0</v>
      </c>
      <c r="E32" s="66">
        <v>750</v>
      </c>
      <c r="F32" s="66">
        <v>750</v>
      </c>
      <c r="G32" s="66">
        <v>750</v>
      </c>
      <c r="H32" s="66">
        <v>750</v>
      </c>
      <c r="I32" s="66">
        <v>750</v>
      </c>
      <c r="J32" s="66">
        <v>750</v>
      </c>
      <c r="K32" s="66">
        <v>750</v>
      </c>
      <c r="L32" s="66">
        <v>750</v>
      </c>
      <c r="M32" s="66">
        <v>750</v>
      </c>
      <c r="N32" s="66">
        <v>750</v>
      </c>
      <c r="O32" s="75">
        <f t="shared" ref="O32:O37" si="3">SUM(C32:N32)</f>
        <v>7500</v>
      </c>
      <c r="P32" s="38" t="e">
        <f ca="1">INDEX($C32:$O32,,עמודת_התקופה_שנבחרה)/INDEX($C$37:$O$37,,עמודת_התקופה_שנבחרה)</f>
        <v>#VALUE!</v>
      </c>
    </row>
    <row r="33" spans="1:17" ht="19.5" customHeight="1" x14ac:dyDescent="0.2">
      <c r="A33" s="11"/>
      <c r="B33" s="39" t="s">
        <v>18</v>
      </c>
      <c r="C33" s="67">
        <v>450</v>
      </c>
      <c r="D33" s="67">
        <v>450</v>
      </c>
      <c r="E33" s="67">
        <v>450</v>
      </c>
      <c r="F33" s="67">
        <v>450</v>
      </c>
      <c r="G33" s="67">
        <v>450</v>
      </c>
      <c r="H33" s="67">
        <v>450</v>
      </c>
      <c r="I33" s="67">
        <v>450</v>
      </c>
      <c r="J33" s="67">
        <v>450</v>
      </c>
      <c r="K33" s="67">
        <v>550</v>
      </c>
      <c r="L33" s="67">
        <v>350</v>
      </c>
      <c r="M33" s="67">
        <v>350</v>
      </c>
      <c r="N33" s="67">
        <v>350</v>
      </c>
      <c r="O33" s="76">
        <f t="shared" si="3"/>
        <v>5200</v>
      </c>
      <c r="P33" s="40" t="e">
        <f ca="1">INDEX($C33:$O33,,עמודת_התקופה_שנבחרה)/INDEX($C$37:$O$37,,עמודת_התקופה_שנבחרה)</f>
        <v>#VALUE!</v>
      </c>
    </row>
    <row r="34" spans="1:17" ht="19.5" customHeight="1" x14ac:dyDescent="0.2">
      <c r="A34" s="11"/>
      <c r="B34" s="39" t="s">
        <v>19</v>
      </c>
      <c r="C34" s="67">
        <v>200</v>
      </c>
      <c r="D34" s="67">
        <v>200</v>
      </c>
      <c r="E34" s="67">
        <v>1000</v>
      </c>
      <c r="F34" s="67">
        <v>350</v>
      </c>
      <c r="G34" s="67">
        <v>350</v>
      </c>
      <c r="H34" s="67">
        <v>350</v>
      </c>
      <c r="I34" s="67">
        <v>350</v>
      </c>
      <c r="J34" s="67">
        <v>350</v>
      </c>
      <c r="K34" s="67">
        <v>350</v>
      </c>
      <c r="L34" s="67">
        <v>350</v>
      </c>
      <c r="M34" s="67">
        <v>350</v>
      </c>
      <c r="N34" s="67">
        <v>350</v>
      </c>
      <c r="O34" s="76">
        <f t="shared" si="3"/>
        <v>4550</v>
      </c>
      <c r="P34" s="40" t="e">
        <f ca="1">INDEX($C34:$O34,,עמודת_התקופה_שנבחרה)/INDEX($C$37:$O$37,,עמודת_התקופה_שנבחרה)</f>
        <v>#VALUE!</v>
      </c>
    </row>
    <row r="35" spans="1:17" ht="19.5" customHeight="1" x14ac:dyDescent="0.2">
      <c r="A35" s="11"/>
      <c r="B35" s="39" t="s">
        <v>20</v>
      </c>
      <c r="C35" s="67">
        <v>500</v>
      </c>
      <c r="D35" s="67">
        <v>350</v>
      </c>
      <c r="E35" s="67">
        <v>150</v>
      </c>
      <c r="F35" s="67">
        <v>0</v>
      </c>
      <c r="G35" s="67">
        <v>0</v>
      </c>
      <c r="H35" s="67">
        <v>0</v>
      </c>
      <c r="I35" s="67">
        <v>0</v>
      </c>
      <c r="J35" s="67">
        <v>0</v>
      </c>
      <c r="K35" s="67">
        <v>0</v>
      </c>
      <c r="L35" s="67">
        <v>0</v>
      </c>
      <c r="M35" s="67">
        <v>0</v>
      </c>
      <c r="N35" s="67">
        <v>0</v>
      </c>
      <c r="O35" s="76">
        <f t="shared" si="3"/>
        <v>1000</v>
      </c>
      <c r="P35" s="40" t="e">
        <f ca="1">INDEX($C35:$O35,,עמודת_התקופה_שנבחרה)/INDEX($C$37:$O$37,,עמודת_התקופה_שנבחרה)</f>
        <v>#VALUE!</v>
      </c>
    </row>
    <row r="36" spans="1:17" ht="19.5" customHeight="1" x14ac:dyDescent="0.2">
      <c r="A36" s="11"/>
      <c r="B36" s="41" t="s">
        <v>21</v>
      </c>
      <c r="C36" s="68">
        <v>75</v>
      </c>
      <c r="D36" s="68">
        <v>75</v>
      </c>
      <c r="E36" s="68">
        <v>75</v>
      </c>
      <c r="F36" s="68">
        <v>75</v>
      </c>
      <c r="G36" s="68">
        <v>75</v>
      </c>
      <c r="H36" s="68">
        <v>75</v>
      </c>
      <c r="I36" s="68">
        <v>75</v>
      </c>
      <c r="J36" s="68">
        <v>75</v>
      </c>
      <c r="K36" s="68">
        <v>75</v>
      </c>
      <c r="L36" s="68">
        <v>75</v>
      </c>
      <c r="M36" s="68">
        <v>75</v>
      </c>
      <c r="N36" s="68">
        <v>75</v>
      </c>
      <c r="O36" s="77">
        <f t="shared" si="3"/>
        <v>900</v>
      </c>
      <c r="P36" s="42" t="e">
        <f ca="1">INDEX($C36:$O36,,עמודת_התקופה_שנבחרה)/INDEX($C$37:$O$37,,עמודת_התקופה_שנבחרה)</f>
        <v>#VALUE!</v>
      </c>
    </row>
    <row r="37" spans="1:17" ht="19.5" customHeight="1" x14ac:dyDescent="0.2">
      <c r="A37" s="11" t="s">
        <v>51</v>
      </c>
      <c r="B37" s="43" t="s">
        <v>22</v>
      </c>
      <c r="C37" s="78">
        <f t="shared" ref="C37:N37" si="4">SUM(C32:C36)</f>
        <v>1225</v>
      </c>
      <c r="D37" s="78">
        <f t="shared" si="4"/>
        <v>1075</v>
      </c>
      <c r="E37" s="78">
        <f t="shared" si="4"/>
        <v>2425</v>
      </c>
      <c r="F37" s="78">
        <f t="shared" si="4"/>
        <v>1625</v>
      </c>
      <c r="G37" s="78">
        <f t="shared" si="4"/>
        <v>1625</v>
      </c>
      <c r="H37" s="78">
        <f t="shared" si="4"/>
        <v>1625</v>
      </c>
      <c r="I37" s="78">
        <f t="shared" si="4"/>
        <v>1625</v>
      </c>
      <c r="J37" s="78">
        <f t="shared" si="4"/>
        <v>1625</v>
      </c>
      <c r="K37" s="78">
        <f t="shared" si="4"/>
        <v>1725</v>
      </c>
      <c r="L37" s="78">
        <f t="shared" si="4"/>
        <v>1525</v>
      </c>
      <c r="M37" s="78">
        <f t="shared" si="4"/>
        <v>1525</v>
      </c>
      <c r="N37" s="78">
        <f t="shared" si="4"/>
        <v>1525</v>
      </c>
      <c r="O37" s="78">
        <f t="shared" si="3"/>
        <v>19150</v>
      </c>
      <c r="P37" s="44" t="e">
        <f ca="1">INDEX($C37:$O37,,עמודת_התקופה_שנבחרה)/INDEX($C$37:$O$37,,עמודת_התקופה_שנבחרה)</f>
        <v>#VALUE!</v>
      </c>
    </row>
    <row r="38" spans="1:17" ht="19.5" customHeight="1" thickBot="1" x14ac:dyDescent="0.25">
      <c r="A38" s="11"/>
      <c r="B38" s="32"/>
      <c r="C38" s="32"/>
      <c r="D38" s="32"/>
      <c r="E38" s="32"/>
      <c r="F38" s="32"/>
      <c r="G38" s="32"/>
      <c r="H38" s="32"/>
      <c r="I38" s="32"/>
      <c r="J38" s="32"/>
      <c r="K38" s="32"/>
      <c r="L38" s="32"/>
      <c r="M38" s="32"/>
      <c r="N38" s="32"/>
      <c r="O38" s="32"/>
      <c r="P38" s="32"/>
    </row>
    <row r="39" spans="1:17" ht="19.5" customHeight="1" thickTop="1" x14ac:dyDescent="0.2">
      <c r="A39" s="11" t="s">
        <v>52</v>
      </c>
      <c r="B39" s="45" t="s">
        <v>23</v>
      </c>
      <c r="C39" s="46" t="e">
        <f ca="1">חודש_ראשון</f>
        <v>#VALUE!</v>
      </c>
      <c r="D39" s="46" t="e">
        <f t="shared" ref="D39:N39" ca="1" si="5">החודש_הבא</f>
        <v>#VALUE!</v>
      </c>
      <c r="E39" s="46" t="e">
        <f t="shared" ca="1" si="5"/>
        <v>#VALUE!</v>
      </c>
      <c r="F39" s="46" t="e">
        <f t="shared" ca="1" si="5"/>
        <v>#VALUE!</v>
      </c>
      <c r="G39" s="46" t="e">
        <f t="shared" ca="1" si="5"/>
        <v>#VALUE!</v>
      </c>
      <c r="H39" s="46" t="e">
        <f t="shared" ca="1" si="5"/>
        <v>#VALUE!</v>
      </c>
      <c r="I39" s="46" t="e">
        <f t="shared" ca="1" si="5"/>
        <v>#VALUE!</v>
      </c>
      <c r="J39" s="46" t="e">
        <f t="shared" ca="1" si="5"/>
        <v>#VALUE!</v>
      </c>
      <c r="K39" s="46" t="e">
        <f t="shared" ca="1" si="5"/>
        <v>#VALUE!</v>
      </c>
      <c r="L39" s="46" t="e">
        <f t="shared" ca="1" si="5"/>
        <v>#VALUE!</v>
      </c>
      <c r="M39" s="46" t="e">
        <f t="shared" ca="1" si="5"/>
        <v>#VALUE!</v>
      </c>
      <c r="N39" s="46" t="e">
        <f t="shared" ca="1" si="5"/>
        <v>#VALUE!</v>
      </c>
      <c r="O39" s="47" t="s">
        <v>33</v>
      </c>
      <c r="P39" s="48" t="s">
        <v>34</v>
      </c>
      <c r="Q39" s="27"/>
    </row>
    <row r="40" spans="1:17" ht="19.5" customHeight="1" x14ac:dyDescent="0.2">
      <c r="A40" s="16" t="s">
        <v>53</v>
      </c>
      <c r="B40" s="49" t="s">
        <v>24</v>
      </c>
      <c r="C40" s="79">
        <f t="shared" ref="C40:N40" si="6">SUM(C41:C43)</f>
        <v>565</v>
      </c>
      <c r="D40" s="79">
        <f t="shared" si="6"/>
        <v>565</v>
      </c>
      <c r="E40" s="79">
        <f t="shared" si="6"/>
        <v>565</v>
      </c>
      <c r="F40" s="79">
        <f t="shared" si="6"/>
        <v>565</v>
      </c>
      <c r="G40" s="79">
        <f t="shared" si="6"/>
        <v>565</v>
      </c>
      <c r="H40" s="79">
        <f t="shared" si="6"/>
        <v>565</v>
      </c>
      <c r="I40" s="79">
        <f t="shared" si="6"/>
        <v>565</v>
      </c>
      <c r="J40" s="79">
        <f t="shared" si="6"/>
        <v>565</v>
      </c>
      <c r="K40" s="79">
        <f t="shared" si="6"/>
        <v>565</v>
      </c>
      <c r="L40" s="79">
        <f t="shared" si="6"/>
        <v>565</v>
      </c>
      <c r="M40" s="79">
        <f t="shared" si="6"/>
        <v>565</v>
      </c>
      <c r="N40" s="79">
        <f t="shared" si="6"/>
        <v>565</v>
      </c>
      <c r="O40" s="80">
        <f>SUM(C40:N40)</f>
        <v>6780</v>
      </c>
      <c r="P40" s="50" t="e">
        <f ca="1">INDEX($C40:$O40,,עמודת_התקופה_שנבחרה)/INDEX($C$72:$O$72,,עמודת_התקופה_שנבחרה)</f>
        <v>#VALUE!</v>
      </c>
    </row>
    <row r="41" spans="1:17" ht="19.5" customHeight="1" x14ac:dyDescent="0.2">
      <c r="A41" s="11"/>
      <c r="B41" s="51"/>
      <c r="C41" s="69">
        <v>315</v>
      </c>
      <c r="D41" s="69">
        <v>315</v>
      </c>
      <c r="E41" s="69">
        <v>315</v>
      </c>
      <c r="F41" s="69">
        <v>315</v>
      </c>
      <c r="G41" s="69">
        <v>315</v>
      </c>
      <c r="H41" s="69">
        <v>315</v>
      </c>
      <c r="I41" s="69">
        <v>315</v>
      </c>
      <c r="J41" s="69">
        <v>315</v>
      </c>
      <c r="K41" s="69">
        <v>315</v>
      </c>
      <c r="L41" s="69">
        <v>315</v>
      </c>
      <c r="M41" s="69">
        <v>315</v>
      </c>
      <c r="N41" s="69">
        <v>315</v>
      </c>
      <c r="O41" s="81">
        <f>SUM(C41:N41)</f>
        <v>3780</v>
      </c>
      <c r="P41" s="40" t="e">
        <f ca="1">INDEX($C41:$O41,,עמודת_התקופה_שנבחרה)/INDEX($C$72:$O$72,,עמודת_התקופה_שנבחרה)</f>
        <v>#VALUE!</v>
      </c>
    </row>
    <row r="42" spans="1:17" ht="19.5" customHeight="1" x14ac:dyDescent="0.2">
      <c r="A42" s="11"/>
      <c r="B42" s="51"/>
      <c r="C42" s="70">
        <v>200</v>
      </c>
      <c r="D42" s="70">
        <v>200</v>
      </c>
      <c r="E42" s="70">
        <v>200</v>
      </c>
      <c r="F42" s="70">
        <v>200</v>
      </c>
      <c r="G42" s="70">
        <v>200</v>
      </c>
      <c r="H42" s="70">
        <v>200</v>
      </c>
      <c r="I42" s="70">
        <v>200</v>
      </c>
      <c r="J42" s="70">
        <v>200</v>
      </c>
      <c r="K42" s="70">
        <v>200</v>
      </c>
      <c r="L42" s="70">
        <v>200</v>
      </c>
      <c r="M42" s="70">
        <v>200</v>
      </c>
      <c r="N42" s="70">
        <v>200</v>
      </c>
      <c r="O42" s="81">
        <f>SUM(C42:N42)</f>
        <v>2400</v>
      </c>
      <c r="P42" s="40" t="e">
        <f ca="1">INDEX($C42:$O42,,עמודת_התקופה_שנבחרה)/INDEX($C$72:$O$72,,עמודת_התקופה_שנבחרה)</f>
        <v>#VALUE!</v>
      </c>
    </row>
    <row r="43" spans="1:17" ht="19.5" customHeight="1" x14ac:dyDescent="0.2">
      <c r="A43" s="11"/>
      <c r="B43" s="51"/>
      <c r="C43" s="71">
        <v>50</v>
      </c>
      <c r="D43" s="71">
        <v>50</v>
      </c>
      <c r="E43" s="71">
        <v>50</v>
      </c>
      <c r="F43" s="71">
        <v>50</v>
      </c>
      <c r="G43" s="71">
        <v>50</v>
      </c>
      <c r="H43" s="71">
        <v>50</v>
      </c>
      <c r="I43" s="71">
        <v>50</v>
      </c>
      <c r="J43" s="71">
        <v>50</v>
      </c>
      <c r="K43" s="71">
        <v>50</v>
      </c>
      <c r="L43" s="71">
        <v>50</v>
      </c>
      <c r="M43" s="71">
        <v>50</v>
      </c>
      <c r="N43" s="71">
        <v>50</v>
      </c>
      <c r="O43" s="82">
        <f>SUM(C43:N43)</f>
        <v>600</v>
      </c>
      <c r="P43" s="42" t="e">
        <f ca="1">INDEX($C43:$O43,,עמודת_התקופה_שנבחרה)/INDEX($C$72:$O$72,,עמודת_התקופה_שנבחרה)</f>
        <v>#VALUE!</v>
      </c>
    </row>
    <row r="44" spans="1:17" ht="19.5" customHeight="1" x14ac:dyDescent="0.2">
      <c r="A44" s="11"/>
      <c r="B44" s="52"/>
      <c r="C44" s="53"/>
      <c r="D44" s="53"/>
      <c r="E44" s="53"/>
      <c r="F44" s="53"/>
      <c r="G44" s="53"/>
      <c r="H44" s="53"/>
      <c r="I44" s="53"/>
      <c r="J44" s="53"/>
      <c r="K44" s="53"/>
      <c r="L44" s="53"/>
      <c r="M44" s="53"/>
      <c r="N44" s="53"/>
      <c r="O44" s="53"/>
      <c r="P44" s="53"/>
    </row>
    <row r="45" spans="1:17" ht="19.5" customHeight="1" x14ac:dyDescent="0.2">
      <c r="A45" s="11" t="s">
        <v>54</v>
      </c>
      <c r="B45" s="49" t="s">
        <v>25</v>
      </c>
      <c r="C45" s="79">
        <f t="shared" ref="C45:N45" si="7">SUM(C46:C47)</f>
        <v>0</v>
      </c>
      <c r="D45" s="79">
        <f t="shared" si="7"/>
        <v>0</v>
      </c>
      <c r="E45" s="79">
        <f t="shared" si="7"/>
        <v>750</v>
      </c>
      <c r="F45" s="79">
        <f t="shared" si="7"/>
        <v>0</v>
      </c>
      <c r="G45" s="79">
        <f t="shared" si="7"/>
        <v>0</v>
      </c>
      <c r="H45" s="79">
        <f t="shared" si="7"/>
        <v>650</v>
      </c>
      <c r="I45" s="79">
        <f t="shared" si="7"/>
        <v>0</v>
      </c>
      <c r="J45" s="79">
        <f t="shared" si="7"/>
        <v>0</v>
      </c>
      <c r="K45" s="79">
        <f t="shared" si="7"/>
        <v>650</v>
      </c>
      <c r="L45" s="79">
        <f t="shared" si="7"/>
        <v>0</v>
      </c>
      <c r="M45" s="79">
        <f t="shared" si="7"/>
        <v>0</v>
      </c>
      <c r="N45" s="79">
        <f t="shared" si="7"/>
        <v>0</v>
      </c>
      <c r="O45" s="80">
        <f>SUM(C45:N45)</f>
        <v>2050</v>
      </c>
      <c r="P45" s="50" t="e">
        <f ca="1">INDEX($C45:$O45,,עמודת_התקופה_שנבחרה)/INDEX($C$72:$O$72,,עמודת_התקופה_שנבחרה)</f>
        <v>#VALUE!</v>
      </c>
    </row>
    <row r="46" spans="1:17" ht="19.5" customHeight="1" x14ac:dyDescent="0.2">
      <c r="A46" s="11"/>
      <c r="B46" s="51"/>
      <c r="C46" s="67">
        <v>0</v>
      </c>
      <c r="D46" s="67">
        <v>0</v>
      </c>
      <c r="E46" s="67">
        <v>500</v>
      </c>
      <c r="F46" s="67">
        <v>0</v>
      </c>
      <c r="G46" s="67">
        <v>0</v>
      </c>
      <c r="H46" s="67">
        <v>500</v>
      </c>
      <c r="I46" s="67">
        <v>0</v>
      </c>
      <c r="J46" s="67">
        <v>0</v>
      </c>
      <c r="K46" s="67">
        <v>500</v>
      </c>
      <c r="L46" s="67">
        <v>0</v>
      </c>
      <c r="M46" s="67">
        <v>0</v>
      </c>
      <c r="N46" s="67">
        <v>0</v>
      </c>
      <c r="O46" s="81">
        <f>SUM(C46:N46)</f>
        <v>1500</v>
      </c>
      <c r="P46" s="40" t="e">
        <f ca="1">INDEX($C46:$O46,,עמודת_התקופה_שנבחרה)/INDEX($C$72:$O$72,,עמודת_התקופה_שנבחרה)</f>
        <v>#VALUE!</v>
      </c>
    </row>
    <row r="47" spans="1:17" ht="19.5" customHeight="1" x14ac:dyDescent="0.2">
      <c r="A47" s="11"/>
      <c r="B47" s="51"/>
      <c r="C47" s="68">
        <v>0</v>
      </c>
      <c r="D47" s="68">
        <v>0</v>
      </c>
      <c r="E47" s="68">
        <v>250</v>
      </c>
      <c r="F47" s="68">
        <v>0</v>
      </c>
      <c r="G47" s="68">
        <v>0</v>
      </c>
      <c r="H47" s="68">
        <v>150</v>
      </c>
      <c r="I47" s="68">
        <v>0</v>
      </c>
      <c r="J47" s="68">
        <v>0</v>
      </c>
      <c r="K47" s="68">
        <v>150</v>
      </c>
      <c r="L47" s="68">
        <v>0</v>
      </c>
      <c r="M47" s="68">
        <v>0</v>
      </c>
      <c r="N47" s="68">
        <v>0</v>
      </c>
      <c r="O47" s="82">
        <f>SUM(C47:N47)</f>
        <v>550</v>
      </c>
      <c r="P47" s="42" t="e">
        <f ca="1">INDEX($C47:$O47,,עמודת_התקופה_שנבחרה)/INDEX($C$72:$O$72,,עמודת_התקופה_שנבחרה)</f>
        <v>#VALUE!</v>
      </c>
    </row>
    <row r="48" spans="1:17" ht="19.5" customHeight="1" x14ac:dyDescent="0.2">
      <c r="A48" s="11"/>
      <c r="B48" s="54"/>
      <c r="C48" s="53"/>
      <c r="D48" s="53"/>
      <c r="E48" s="53"/>
      <c r="F48" s="53"/>
      <c r="G48" s="53"/>
      <c r="H48" s="53"/>
      <c r="I48" s="53"/>
      <c r="J48" s="53"/>
      <c r="K48" s="53"/>
      <c r="L48" s="53"/>
      <c r="M48" s="53"/>
      <c r="N48" s="53"/>
      <c r="O48" s="53"/>
      <c r="P48" s="53"/>
      <c r="Q48" s="55"/>
    </row>
    <row r="49" spans="1:16" ht="19.5" customHeight="1" x14ac:dyDescent="0.2">
      <c r="A49" s="11" t="s">
        <v>55</v>
      </c>
      <c r="B49" s="49" t="s">
        <v>26</v>
      </c>
      <c r="C49" s="79">
        <f t="shared" ref="C49:N49" si="8">SUM(C50:C51)</f>
        <v>0</v>
      </c>
      <c r="D49" s="79">
        <f t="shared" si="8"/>
        <v>0</v>
      </c>
      <c r="E49" s="79">
        <f t="shared" si="8"/>
        <v>325</v>
      </c>
      <c r="F49" s="79">
        <f t="shared" si="8"/>
        <v>20</v>
      </c>
      <c r="G49" s="79">
        <f t="shared" si="8"/>
        <v>20</v>
      </c>
      <c r="H49" s="79">
        <f t="shared" si="8"/>
        <v>325</v>
      </c>
      <c r="I49" s="79">
        <f t="shared" si="8"/>
        <v>10</v>
      </c>
      <c r="J49" s="79">
        <f t="shared" si="8"/>
        <v>10</v>
      </c>
      <c r="K49" s="79">
        <f t="shared" si="8"/>
        <v>400</v>
      </c>
      <c r="L49" s="79">
        <f t="shared" si="8"/>
        <v>15</v>
      </c>
      <c r="M49" s="79">
        <f t="shared" si="8"/>
        <v>15</v>
      </c>
      <c r="N49" s="79">
        <f t="shared" si="8"/>
        <v>15</v>
      </c>
      <c r="O49" s="80">
        <f>SUM(C49:N49)</f>
        <v>1155</v>
      </c>
      <c r="P49" s="50" t="e">
        <f ca="1">INDEX($C49:$O49,,עמודת_התקופה_שנבחרה)/INDEX($C$72:$O$72,,עמודת_התקופה_שנבחרה)</f>
        <v>#VALUE!</v>
      </c>
    </row>
    <row r="50" spans="1:16" ht="19.5" customHeight="1" x14ac:dyDescent="0.2">
      <c r="A50" s="11"/>
      <c r="B50" s="37"/>
      <c r="C50" s="67">
        <v>0</v>
      </c>
      <c r="D50" s="67">
        <v>0</v>
      </c>
      <c r="E50" s="67">
        <v>225</v>
      </c>
      <c r="F50" s="67">
        <v>0</v>
      </c>
      <c r="G50" s="67">
        <v>0</v>
      </c>
      <c r="H50" s="67">
        <v>275</v>
      </c>
      <c r="I50" s="67">
        <v>0</v>
      </c>
      <c r="J50" s="67">
        <v>0</v>
      </c>
      <c r="K50" s="67">
        <v>325</v>
      </c>
      <c r="L50" s="67">
        <v>0</v>
      </c>
      <c r="M50" s="67">
        <v>0</v>
      </c>
      <c r="N50" s="67">
        <v>0</v>
      </c>
      <c r="O50" s="81">
        <f>SUM(C50:N50)</f>
        <v>825</v>
      </c>
      <c r="P50" s="40" t="e">
        <f ca="1">INDEX($C50:$O50,,עמודת_התקופה_שנבחרה)/INDEX($C$72:$O$72,,עמודת_התקופה_שנבחרה)</f>
        <v>#VALUE!</v>
      </c>
    </row>
    <row r="51" spans="1:16" ht="19.5" customHeight="1" x14ac:dyDescent="0.2">
      <c r="A51" s="11"/>
      <c r="B51" s="37"/>
      <c r="C51" s="68">
        <v>0</v>
      </c>
      <c r="D51" s="68">
        <v>0</v>
      </c>
      <c r="E51" s="68">
        <v>100</v>
      </c>
      <c r="F51" s="68">
        <v>20</v>
      </c>
      <c r="G51" s="68">
        <v>20</v>
      </c>
      <c r="H51" s="68">
        <v>50</v>
      </c>
      <c r="I51" s="68">
        <v>10</v>
      </c>
      <c r="J51" s="68">
        <v>10</v>
      </c>
      <c r="K51" s="68">
        <v>75</v>
      </c>
      <c r="L51" s="68">
        <v>15</v>
      </c>
      <c r="M51" s="68">
        <v>15</v>
      </c>
      <c r="N51" s="68">
        <v>15</v>
      </c>
      <c r="O51" s="82">
        <f>SUM(C51:N51)</f>
        <v>330</v>
      </c>
      <c r="P51" s="42" t="e">
        <f ca="1">INDEX($C51:$O51,,עמודת_התקופה_שנבחרה)/INDEX($C$72:$O$72,,עמודת_התקופה_שנבחרה)</f>
        <v>#VALUE!</v>
      </c>
    </row>
    <row r="52" spans="1:16" ht="19.5" customHeight="1" x14ac:dyDescent="0.2">
      <c r="A52" s="11"/>
      <c r="B52" s="52"/>
      <c r="C52" s="53"/>
      <c r="D52" s="53"/>
      <c r="E52" s="53"/>
      <c r="F52" s="53"/>
      <c r="G52" s="53"/>
      <c r="H52" s="53"/>
      <c r="I52" s="53"/>
      <c r="J52" s="53"/>
      <c r="K52" s="53"/>
      <c r="L52" s="53"/>
      <c r="M52" s="53"/>
      <c r="N52" s="53"/>
      <c r="O52" s="53"/>
      <c r="P52" s="53"/>
    </row>
    <row r="53" spans="1:16" ht="19.5" customHeight="1" x14ac:dyDescent="0.2">
      <c r="A53" s="11" t="s">
        <v>56</v>
      </c>
      <c r="B53" s="49" t="s">
        <v>27</v>
      </c>
      <c r="C53" s="79">
        <f t="shared" ref="C53:N53" si="9">SUM(C54:C57)</f>
        <v>224</v>
      </c>
      <c r="D53" s="79">
        <f t="shared" si="9"/>
        <v>174</v>
      </c>
      <c r="E53" s="79">
        <f t="shared" si="9"/>
        <v>174</v>
      </c>
      <c r="F53" s="79">
        <f t="shared" si="9"/>
        <v>219</v>
      </c>
      <c r="G53" s="79">
        <f t="shared" si="9"/>
        <v>174</v>
      </c>
      <c r="H53" s="79">
        <f t="shared" si="9"/>
        <v>174</v>
      </c>
      <c r="I53" s="79">
        <f t="shared" si="9"/>
        <v>274</v>
      </c>
      <c r="J53" s="79">
        <f t="shared" si="9"/>
        <v>219</v>
      </c>
      <c r="K53" s="79">
        <f t="shared" si="9"/>
        <v>174</v>
      </c>
      <c r="L53" s="79">
        <f t="shared" si="9"/>
        <v>174</v>
      </c>
      <c r="M53" s="79">
        <f t="shared" si="9"/>
        <v>224</v>
      </c>
      <c r="N53" s="79">
        <f t="shared" si="9"/>
        <v>269</v>
      </c>
      <c r="O53" s="80">
        <f>SUM(C53:N53)</f>
        <v>2473</v>
      </c>
      <c r="P53" s="50" t="e">
        <f ca="1">INDEX($C53:$O53,,עמודת_התקופה_שנבחרה)/INDEX($C$72:$O$72,,עמודת_התקופה_שנבחרה)</f>
        <v>#VALUE!</v>
      </c>
    </row>
    <row r="54" spans="1:16" ht="19.5" customHeight="1" x14ac:dyDescent="0.2">
      <c r="A54" s="11"/>
      <c r="B54" s="51"/>
      <c r="C54" s="67">
        <v>30</v>
      </c>
      <c r="D54" s="67">
        <v>30</v>
      </c>
      <c r="E54" s="67">
        <v>30</v>
      </c>
      <c r="F54" s="67">
        <v>75</v>
      </c>
      <c r="G54" s="67">
        <v>30</v>
      </c>
      <c r="H54" s="67">
        <v>30</v>
      </c>
      <c r="I54" s="67">
        <v>30</v>
      </c>
      <c r="J54" s="67">
        <v>75</v>
      </c>
      <c r="K54" s="67">
        <v>30</v>
      </c>
      <c r="L54" s="67">
        <v>30</v>
      </c>
      <c r="M54" s="67">
        <v>30</v>
      </c>
      <c r="N54" s="67">
        <v>75</v>
      </c>
      <c r="O54" s="81">
        <f>SUM(C54:N54)</f>
        <v>495</v>
      </c>
      <c r="P54" s="40" t="e">
        <f ca="1">INDEX($C54:$O54,,עמודת_התקופה_שנבחרה)/INDEX($C$72:$O$72,,עמודת_התקופה_שנבחרה)</f>
        <v>#VALUE!</v>
      </c>
    </row>
    <row r="55" spans="1:16" ht="19.5" customHeight="1" x14ac:dyDescent="0.2">
      <c r="A55" s="11"/>
      <c r="B55" s="51"/>
      <c r="C55" s="67">
        <v>129</v>
      </c>
      <c r="D55" s="67">
        <v>129</v>
      </c>
      <c r="E55" s="67">
        <v>129</v>
      </c>
      <c r="F55" s="67">
        <v>129</v>
      </c>
      <c r="G55" s="67">
        <v>129</v>
      </c>
      <c r="H55" s="67">
        <v>129</v>
      </c>
      <c r="I55" s="67">
        <v>129</v>
      </c>
      <c r="J55" s="67">
        <v>129</v>
      </c>
      <c r="K55" s="67">
        <v>129</v>
      </c>
      <c r="L55" s="67">
        <v>129</v>
      </c>
      <c r="M55" s="67">
        <v>129</v>
      </c>
      <c r="N55" s="67">
        <v>129</v>
      </c>
      <c r="O55" s="81">
        <f>SUM(C55:N55)</f>
        <v>1548</v>
      </c>
      <c r="P55" s="40" t="e">
        <f ca="1">INDEX($C55:$O55,,עמודת_התקופה_שנבחרה)/INDEX($C$72:$O$72,,עמודת_התקופה_שנבחרה)</f>
        <v>#VALUE!</v>
      </c>
    </row>
    <row r="56" spans="1:16" ht="19.5" customHeight="1" x14ac:dyDescent="0.2">
      <c r="A56" s="11"/>
      <c r="B56" s="51"/>
      <c r="C56" s="67">
        <v>15</v>
      </c>
      <c r="D56" s="67">
        <v>15</v>
      </c>
      <c r="E56" s="67">
        <v>15</v>
      </c>
      <c r="F56" s="67">
        <v>15</v>
      </c>
      <c r="G56" s="67">
        <v>15</v>
      </c>
      <c r="H56" s="67">
        <v>15</v>
      </c>
      <c r="I56" s="67">
        <v>15</v>
      </c>
      <c r="J56" s="67">
        <v>15</v>
      </c>
      <c r="K56" s="67">
        <v>15</v>
      </c>
      <c r="L56" s="67">
        <v>15</v>
      </c>
      <c r="M56" s="67">
        <v>15</v>
      </c>
      <c r="N56" s="67">
        <v>15</v>
      </c>
      <c r="O56" s="81">
        <f>SUM(C56:N56)</f>
        <v>180</v>
      </c>
      <c r="P56" s="40" t="e">
        <f ca="1">INDEX($C56:$O56,,עמודת_התקופה_שנבחרה)/INDEX($C$72:$O$72,,עמודת_התקופה_שנבחרה)</f>
        <v>#VALUE!</v>
      </c>
    </row>
    <row r="57" spans="1:16" ht="19.5" customHeight="1" x14ac:dyDescent="0.2">
      <c r="A57" s="11"/>
      <c r="B57" s="51"/>
      <c r="C57" s="68">
        <v>50</v>
      </c>
      <c r="D57" s="68">
        <v>0</v>
      </c>
      <c r="E57" s="68">
        <v>0</v>
      </c>
      <c r="F57" s="68">
        <v>0</v>
      </c>
      <c r="G57" s="68">
        <v>0</v>
      </c>
      <c r="H57" s="68">
        <v>0</v>
      </c>
      <c r="I57" s="68">
        <v>100</v>
      </c>
      <c r="J57" s="68">
        <v>0</v>
      </c>
      <c r="K57" s="68">
        <v>0</v>
      </c>
      <c r="L57" s="68">
        <v>0</v>
      </c>
      <c r="M57" s="68">
        <v>50</v>
      </c>
      <c r="N57" s="68">
        <v>50</v>
      </c>
      <c r="O57" s="82">
        <f>SUM(C57:N57)</f>
        <v>250</v>
      </c>
      <c r="P57" s="42" t="e">
        <f ca="1">INDEX($C57:$O57,,עמודת_התקופה_שנבחרה)/INDEX($C$72:$O$72,,עמודת_התקופה_שנבחרה)</f>
        <v>#VALUE!</v>
      </c>
    </row>
    <row r="58" spans="1:16" ht="19.5" customHeight="1" x14ac:dyDescent="0.2">
      <c r="A58" s="11"/>
      <c r="B58" s="56"/>
      <c r="C58" s="56"/>
      <c r="D58" s="56"/>
      <c r="E58" s="56"/>
      <c r="F58" s="56"/>
      <c r="G58" s="56"/>
      <c r="H58" s="56"/>
      <c r="I58" s="56"/>
      <c r="J58" s="56"/>
      <c r="K58" s="56"/>
      <c r="L58" s="56"/>
      <c r="M58" s="56"/>
      <c r="N58" s="56"/>
      <c r="O58" s="56"/>
      <c r="P58" s="56"/>
    </row>
    <row r="59" spans="1:16" ht="19.5" customHeight="1" x14ac:dyDescent="0.2">
      <c r="A59" s="11" t="s">
        <v>57</v>
      </c>
      <c r="B59" s="49" t="s">
        <v>28</v>
      </c>
      <c r="C59" s="79">
        <f t="shared" ref="C59:N59" si="10">SUM(C60:C65)</f>
        <v>69</v>
      </c>
      <c r="D59" s="79">
        <f t="shared" si="10"/>
        <v>69</v>
      </c>
      <c r="E59" s="79">
        <f t="shared" si="10"/>
        <v>169</v>
      </c>
      <c r="F59" s="79">
        <f t="shared" si="10"/>
        <v>369</v>
      </c>
      <c r="G59" s="79">
        <f t="shared" si="10"/>
        <v>419</v>
      </c>
      <c r="H59" s="79">
        <f t="shared" si="10"/>
        <v>444</v>
      </c>
      <c r="I59" s="79">
        <f t="shared" si="10"/>
        <v>419</v>
      </c>
      <c r="J59" s="79">
        <f t="shared" si="10"/>
        <v>419</v>
      </c>
      <c r="K59" s="79">
        <f t="shared" si="10"/>
        <v>394</v>
      </c>
      <c r="L59" s="79">
        <f t="shared" si="10"/>
        <v>394</v>
      </c>
      <c r="M59" s="79">
        <f t="shared" si="10"/>
        <v>419</v>
      </c>
      <c r="N59" s="79">
        <f t="shared" si="10"/>
        <v>469</v>
      </c>
      <c r="O59" s="80">
        <f t="shared" ref="O59:O65" si="11">SUM(C59:N59)</f>
        <v>4053</v>
      </c>
      <c r="P59" s="50" t="e">
        <f ca="1">INDEX($C59:$O59,,עמודת_התקופה_שנבחרה)/INDEX($C$72:$O$72,,עמודת_התקופה_שנבחרה)</f>
        <v>#VALUE!</v>
      </c>
    </row>
    <row r="60" spans="1:16" ht="19.5" customHeight="1" x14ac:dyDescent="0.2">
      <c r="A60" s="11"/>
      <c r="B60" s="51"/>
      <c r="C60" s="67">
        <v>0</v>
      </c>
      <c r="D60" s="67">
        <v>0</v>
      </c>
      <c r="E60" s="67">
        <v>0</v>
      </c>
      <c r="F60" s="67">
        <v>50</v>
      </c>
      <c r="G60" s="67">
        <v>100</v>
      </c>
      <c r="H60" s="67">
        <v>100</v>
      </c>
      <c r="I60" s="67">
        <v>100</v>
      </c>
      <c r="J60" s="67">
        <v>100</v>
      </c>
      <c r="K60" s="67">
        <v>75</v>
      </c>
      <c r="L60" s="67">
        <v>75</v>
      </c>
      <c r="M60" s="67">
        <v>100</v>
      </c>
      <c r="N60" s="67">
        <v>100</v>
      </c>
      <c r="O60" s="81">
        <f t="shared" si="11"/>
        <v>800</v>
      </c>
      <c r="P60" s="40" t="e">
        <f ca="1">INDEX($C60:$O60,,עמודת_התקופה_שנבחרה)/INDEX($C$72:$O$72,,עמודת_התקופה_שנבחרה)</f>
        <v>#VALUE!</v>
      </c>
    </row>
    <row r="61" spans="1:16" ht="19.5" customHeight="1" x14ac:dyDescent="0.2">
      <c r="A61" s="11"/>
      <c r="B61" s="51"/>
      <c r="C61" s="67">
        <v>69</v>
      </c>
      <c r="D61" s="67">
        <v>69</v>
      </c>
      <c r="E61" s="67">
        <v>69</v>
      </c>
      <c r="F61" s="67">
        <v>69</v>
      </c>
      <c r="G61" s="67">
        <v>69</v>
      </c>
      <c r="H61" s="67">
        <v>69</v>
      </c>
      <c r="I61" s="67">
        <v>69</v>
      </c>
      <c r="J61" s="67">
        <v>69</v>
      </c>
      <c r="K61" s="67">
        <v>69</v>
      </c>
      <c r="L61" s="67">
        <v>69</v>
      </c>
      <c r="M61" s="67">
        <v>69</v>
      </c>
      <c r="N61" s="67">
        <v>69</v>
      </c>
      <c r="O61" s="81">
        <f t="shared" si="11"/>
        <v>828</v>
      </c>
      <c r="P61" s="40" t="e">
        <f ca="1">INDEX($C61:$O61,,עמודת_התקופה_שנבחרה)/INDEX($C$72:$O$72,,עמודת_התקופה_שנבחרה)</f>
        <v>#VALUE!</v>
      </c>
    </row>
    <row r="62" spans="1:16" ht="19.5" customHeight="1" x14ac:dyDescent="0.2">
      <c r="A62" s="11"/>
      <c r="B62" s="51"/>
      <c r="C62" s="67">
        <v>0</v>
      </c>
      <c r="D62" s="67">
        <v>0</v>
      </c>
      <c r="E62" s="67">
        <v>0</v>
      </c>
      <c r="F62" s="67">
        <v>0</v>
      </c>
      <c r="G62" s="67">
        <v>0</v>
      </c>
      <c r="H62" s="67">
        <v>25</v>
      </c>
      <c r="I62" s="67">
        <v>0</v>
      </c>
      <c r="J62" s="67">
        <v>0</v>
      </c>
      <c r="K62" s="67">
        <v>0</v>
      </c>
      <c r="L62" s="67">
        <v>0</v>
      </c>
      <c r="M62" s="67">
        <v>0</v>
      </c>
      <c r="N62" s="67">
        <v>50</v>
      </c>
      <c r="O62" s="81">
        <f t="shared" si="11"/>
        <v>75</v>
      </c>
      <c r="P62" s="40" t="e">
        <f ca="1">INDEX($C62:$O62,,עמודת_התקופה_שנבחרה)/INDEX($C$72:$O$72,,עמודת_התקופה_שנבחרה)</f>
        <v>#VALUE!</v>
      </c>
    </row>
    <row r="63" spans="1:16" ht="19.5" customHeight="1" x14ac:dyDescent="0.2">
      <c r="A63" s="11"/>
      <c r="B63" s="51"/>
      <c r="C63" s="67">
        <v>0</v>
      </c>
      <c r="D63" s="67">
        <v>0</v>
      </c>
      <c r="E63" s="67">
        <v>100</v>
      </c>
      <c r="F63" s="67">
        <v>100</v>
      </c>
      <c r="G63" s="67">
        <v>100</v>
      </c>
      <c r="H63" s="67">
        <v>100</v>
      </c>
      <c r="I63" s="67">
        <v>100</v>
      </c>
      <c r="J63" s="67">
        <v>100</v>
      </c>
      <c r="K63" s="67">
        <v>100</v>
      </c>
      <c r="L63" s="67">
        <v>100</v>
      </c>
      <c r="M63" s="67">
        <v>100</v>
      </c>
      <c r="N63" s="67">
        <v>100</v>
      </c>
      <c r="O63" s="81">
        <f t="shared" si="11"/>
        <v>1000</v>
      </c>
      <c r="P63" s="40" t="e">
        <f ca="1">INDEX($C63:$O63,,עמודת_התקופה_שנבחרה)/INDEX($C$72:$O$72,,עמודת_התקופה_שנבחרה)</f>
        <v>#VALUE!</v>
      </c>
    </row>
    <row r="64" spans="1:16" ht="19.5" customHeight="1" x14ac:dyDescent="0.2">
      <c r="A64" s="11"/>
      <c r="B64" s="51"/>
      <c r="C64" s="67">
        <v>0</v>
      </c>
      <c r="D64" s="67">
        <v>0</v>
      </c>
      <c r="E64" s="67">
        <v>0</v>
      </c>
      <c r="F64" s="67">
        <v>50</v>
      </c>
      <c r="G64" s="67">
        <v>50</v>
      </c>
      <c r="H64" s="67">
        <v>50</v>
      </c>
      <c r="I64" s="67">
        <v>50</v>
      </c>
      <c r="J64" s="67">
        <v>50</v>
      </c>
      <c r="K64" s="67">
        <v>50</v>
      </c>
      <c r="L64" s="67">
        <v>50</v>
      </c>
      <c r="M64" s="67">
        <v>50</v>
      </c>
      <c r="N64" s="67">
        <v>50</v>
      </c>
      <c r="O64" s="81">
        <f t="shared" si="11"/>
        <v>450</v>
      </c>
      <c r="P64" s="40" t="e">
        <f ca="1">INDEX($C64:$O64,,עמודת_התקופה_שנבחרה)/INDEX($C$72:$O$72,,עמודת_התקופה_שנבחרה)</f>
        <v>#VALUE!</v>
      </c>
    </row>
    <row r="65" spans="1:16" ht="19.5" customHeight="1" x14ac:dyDescent="0.2">
      <c r="A65" s="11"/>
      <c r="B65" s="51"/>
      <c r="C65" s="68">
        <v>0</v>
      </c>
      <c r="D65" s="68">
        <v>0</v>
      </c>
      <c r="E65" s="68">
        <v>0</v>
      </c>
      <c r="F65" s="68">
        <v>100</v>
      </c>
      <c r="G65" s="68">
        <v>100</v>
      </c>
      <c r="H65" s="68">
        <v>100</v>
      </c>
      <c r="I65" s="68">
        <v>100</v>
      </c>
      <c r="J65" s="68">
        <v>100</v>
      </c>
      <c r="K65" s="68">
        <v>100</v>
      </c>
      <c r="L65" s="68">
        <v>100</v>
      </c>
      <c r="M65" s="68">
        <v>100</v>
      </c>
      <c r="N65" s="68">
        <v>100</v>
      </c>
      <c r="O65" s="82">
        <f t="shared" si="11"/>
        <v>900</v>
      </c>
      <c r="P65" s="42" t="e">
        <f ca="1">INDEX($C65:$O65,,עמודת_התקופה_שנבחרה)/INDEX($C$72:$O$72,,עמודת_התקופה_שנבחרה)</f>
        <v>#VALUE!</v>
      </c>
    </row>
    <row r="66" spans="1:16" ht="19.5" customHeight="1" x14ac:dyDescent="0.2">
      <c r="A66" s="11"/>
      <c r="B66" s="52"/>
      <c r="C66" s="56"/>
      <c r="D66" s="56"/>
      <c r="E66" s="56"/>
      <c r="F66" s="56"/>
      <c r="G66" s="56"/>
      <c r="H66" s="56"/>
      <c r="I66" s="56"/>
      <c r="J66" s="56"/>
      <c r="K66" s="56"/>
      <c r="L66" s="56"/>
      <c r="M66" s="56"/>
      <c r="N66" s="56"/>
      <c r="O66" s="56"/>
      <c r="P66" s="56"/>
    </row>
    <row r="67" spans="1:16" ht="19.5" customHeight="1" x14ac:dyDescent="0.2">
      <c r="A67" s="11" t="s">
        <v>58</v>
      </c>
      <c r="B67" s="49" t="s">
        <v>29</v>
      </c>
      <c r="C67" s="79">
        <f>SUM(C68:C70)</f>
        <v>198</v>
      </c>
      <c r="D67" s="79">
        <f t="shared" ref="D67:N67" si="12">SUM(D68:D70)</f>
        <v>198</v>
      </c>
      <c r="E67" s="79">
        <f t="shared" si="12"/>
        <v>250</v>
      </c>
      <c r="F67" s="79">
        <f t="shared" si="12"/>
        <v>253</v>
      </c>
      <c r="G67" s="79">
        <f t="shared" si="12"/>
        <v>243</v>
      </c>
      <c r="H67" s="79">
        <f t="shared" si="12"/>
        <v>238</v>
      </c>
      <c r="I67" s="79">
        <f t="shared" si="12"/>
        <v>233</v>
      </c>
      <c r="J67" s="79">
        <f t="shared" si="12"/>
        <v>258</v>
      </c>
      <c r="K67" s="79">
        <f t="shared" si="12"/>
        <v>263</v>
      </c>
      <c r="L67" s="79">
        <f t="shared" si="12"/>
        <v>268</v>
      </c>
      <c r="M67" s="79">
        <f t="shared" si="12"/>
        <v>268</v>
      </c>
      <c r="N67" s="79">
        <f t="shared" si="12"/>
        <v>268</v>
      </c>
      <c r="O67" s="80">
        <f>SUM(C67:N67)</f>
        <v>2938</v>
      </c>
      <c r="P67" s="50" t="e">
        <f ca="1">INDEX($C67:$O67,,עמודת_התקופה_שנבחרה)/INDEX($C$72:$O$72,,עמודת_התקופה_שנבחרה)</f>
        <v>#VALUE!</v>
      </c>
    </row>
    <row r="68" spans="1:16" ht="19.5" customHeight="1" x14ac:dyDescent="0.2">
      <c r="A68" s="11"/>
      <c r="B68" s="51"/>
      <c r="C68" s="67">
        <v>123</v>
      </c>
      <c r="D68" s="67">
        <v>123</v>
      </c>
      <c r="E68" s="67">
        <v>123</v>
      </c>
      <c r="F68" s="67">
        <v>123</v>
      </c>
      <c r="G68" s="67">
        <v>123</v>
      </c>
      <c r="H68" s="67">
        <v>123</v>
      </c>
      <c r="I68" s="67">
        <v>123</v>
      </c>
      <c r="J68" s="67">
        <v>123</v>
      </c>
      <c r="K68" s="67">
        <v>123</v>
      </c>
      <c r="L68" s="67">
        <v>123</v>
      </c>
      <c r="M68" s="67">
        <v>123</v>
      </c>
      <c r="N68" s="67">
        <v>123</v>
      </c>
      <c r="O68" s="81">
        <f>SUM(C68:N68)</f>
        <v>1476</v>
      </c>
      <c r="P68" s="40" t="e">
        <f ca="1">INDEX($C68:$O68,,עמודת_התקופה_שנבחרה)/INDEX($C$72:$O$72,,עמודת_התקופה_שנבחרה)</f>
        <v>#VALUE!</v>
      </c>
    </row>
    <row r="69" spans="1:16" ht="19.5" customHeight="1" x14ac:dyDescent="0.2">
      <c r="A69" s="11"/>
      <c r="B69" s="51"/>
      <c r="C69" s="67">
        <v>0</v>
      </c>
      <c r="D69" s="67">
        <v>0</v>
      </c>
      <c r="E69" s="67">
        <v>52</v>
      </c>
      <c r="F69" s="67">
        <v>55</v>
      </c>
      <c r="G69" s="67">
        <v>45</v>
      </c>
      <c r="H69" s="67">
        <v>40</v>
      </c>
      <c r="I69" s="67">
        <v>35</v>
      </c>
      <c r="J69" s="67">
        <v>60</v>
      </c>
      <c r="K69" s="67">
        <v>65</v>
      </c>
      <c r="L69" s="67">
        <v>70</v>
      </c>
      <c r="M69" s="67">
        <v>70</v>
      </c>
      <c r="N69" s="67">
        <v>70</v>
      </c>
      <c r="O69" s="81">
        <f>SUM(C69:N69)</f>
        <v>562</v>
      </c>
      <c r="P69" s="40" t="e">
        <f ca="1">INDEX($C69:$O69,,עמודת_התקופה_שנבחרה)/INDEX($C$72:$O$72,,עמודת_התקופה_שנבחרה)</f>
        <v>#VALUE!</v>
      </c>
    </row>
    <row r="70" spans="1:16" ht="19.5" customHeight="1" x14ac:dyDescent="0.2">
      <c r="A70" s="11"/>
      <c r="B70" s="51"/>
      <c r="C70" s="68">
        <v>75</v>
      </c>
      <c r="D70" s="68">
        <v>75</v>
      </c>
      <c r="E70" s="68">
        <v>75</v>
      </c>
      <c r="F70" s="68">
        <v>75</v>
      </c>
      <c r="G70" s="68">
        <v>75</v>
      </c>
      <c r="H70" s="68">
        <v>75</v>
      </c>
      <c r="I70" s="68">
        <v>75</v>
      </c>
      <c r="J70" s="68">
        <v>75</v>
      </c>
      <c r="K70" s="68">
        <v>75</v>
      </c>
      <c r="L70" s="68">
        <v>75</v>
      </c>
      <c r="M70" s="68">
        <v>75</v>
      </c>
      <c r="N70" s="68">
        <v>75</v>
      </c>
      <c r="O70" s="82">
        <f>SUM(C70:N70)</f>
        <v>900</v>
      </c>
      <c r="P70" s="42" t="e">
        <f ca="1">INDEX($C70:$O70,,עמודת_התקופה_שנבחרה)/INDEX($C$72:$O$72,,עמודת_התקופה_שנבחרה)</f>
        <v>#VALUE!</v>
      </c>
    </row>
    <row r="71" spans="1:16" ht="19.5" customHeight="1" x14ac:dyDescent="0.2">
      <c r="A71" s="11"/>
      <c r="B71" s="37"/>
      <c r="C71" s="37"/>
      <c r="D71" s="37"/>
      <c r="E71" s="37"/>
      <c r="F71" s="37"/>
      <c r="G71" s="37"/>
      <c r="H71" s="37"/>
      <c r="I71" s="37"/>
      <c r="J71" s="37"/>
      <c r="K71" s="37"/>
      <c r="L71" s="37"/>
      <c r="M71" s="37"/>
      <c r="N71" s="37"/>
      <c r="O71" s="37"/>
      <c r="P71" s="37"/>
    </row>
    <row r="72" spans="1:16" ht="19.5" customHeight="1" x14ac:dyDescent="0.2">
      <c r="A72" s="11" t="s">
        <v>59</v>
      </c>
      <c r="B72" s="57" t="s">
        <v>30</v>
      </c>
      <c r="C72" s="83">
        <f t="shared" ref="C72:N72" si="13">SUM(C40,C45,C49,C53,C59,C67)</f>
        <v>1056</v>
      </c>
      <c r="D72" s="83">
        <f t="shared" si="13"/>
        <v>1006</v>
      </c>
      <c r="E72" s="83">
        <f t="shared" si="13"/>
        <v>2233</v>
      </c>
      <c r="F72" s="83">
        <f t="shared" si="13"/>
        <v>1426</v>
      </c>
      <c r="G72" s="83">
        <f t="shared" si="13"/>
        <v>1421</v>
      </c>
      <c r="H72" s="83">
        <f t="shared" si="13"/>
        <v>2396</v>
      </c>
      <c r="I72" s="83">
        <f t="shared" si="13"/>
        <v>1501</v>
      </c>
      <c r="J72" s="83">
        <f t="shared" si="13"/>
        <v>1471</v>
      </c>
      <c r="K72" s="83">
        <f t="shared" si="13"/>
        <v>2446</v>
      </c>
      <c r="L72" s="83">
        <f t="shared" si="13"/>
        <v>1416</v>
      </c>
      <c r="M72" s="83">
        <f t="shared" si="13"/>
        <v>1491</v>
      </c>
      <c r="N72" s="83">
        <f t="shared" si="13"/>
        <v>1586</v>
      </c>
      <c r="O72" s="83">
        <f>SUM(C72:N72)</f>
        <v>19449</v>
      </c>
      <c r="P72" s="58" t="e">
        <f ca="1">INDEX($C72:$O72,,עמודת_התקופה_שנבחרה)/INDEX($C$72:$O$72,,עמודת_התקופה_שנבחרה)</f>
        <v>#VALUE!</v>
      </c>
    </row>
  </sheetData>
  <sheetProtection insertColumns="0" insertRows="0" deleteColumns="0" deleteRows="0" autoFilter="0"/>
  <mergeCells count="5">
    <mergeCell ref="E6:L15"/>
    <mergeCell ref="M6:P14"/>
    <mergeCell ref="B16:P20"/>
    <mergeCell ref="B21:P22"/>
    <mergeCell ref="B6:D15"/>
  </mergeCells>
  <conditionalFormatting sqref="C28:P29">
    <cfRule type="expression" dxfId="0" priority="1">
      <formula>C28&lt;0</formula>
    </cfRule>
  </conditionalFormatting>
  <dataValidations count="1">
    <dataValidation type="list" errorStyle="warning" allowBlank="1" showInputMessage="1" showErrorMessage="1" error="בחר חודש מהרשימה בתא זה. בחר 'ביטול', הקש ALT+חץ למטה לקבלת אפשרויות ולאחר מכן הקש על החץ למטה ועל ENTER כדי לבצע בחירה" sqref="B25" xr:uid="{00000000-0002-0000-0100-000000000000}">
      <formula1>"ינו,פבר,מרץ,אפר,מאי,יונ,יול,אוג,ספט,אוק,נוב,דצמ"</formula1>
    </dataValidation>
  </dataValidations>
  <printOptions horizontalCentered="1"/>
  <pageMargins left="0.25" right="0.25" top="0.75" bottom="0.75"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גלילה - חודשי">
              <controlPr defaultSize="0" print="0" autoPict="0" altText="Select to cycle the budget summary by month">
                <anchor moveWithCells="1">
                  <from>
                    <xdr:col>1</xdr:col>
                    <xdr:colOff>123825</xdr:colOff>
                    <xdr:row>20</xdr:row>
                    <xdr:rowOff>95250</xdr:rowOff>
                  </from>
                  <to>
                    <xdr:col>12</xdr:col>
                    <xdr:colOff>495300</xdr:colOff>
                    <xdr:row>21</xdr:row>
                    <xdr:rowOff>142875</xdr:rowOff>
                  </to>
                </anchor>
              </controlPr>
            </control>
          </mc:Choice>
        </mc:AlternateContent>
      </controls>
    </mc:Choice>
  </mc:AlternateContent>
  <extLst>
    <ext xmlns:x14="http://schemas.microsoft.com/office/spreadsheetml/2009/9/main" uri="{05C60535-1F16-4fd2-B633-F4F36F0B64E0}">
      <x14:sparklineGroups xmlns:xm="http://schemas.microsoft.com/office/excel/2006/main">
        <x14:sparklineGroup manualMax="0" manualMin="0" displayEmptyCellsAs="gap" rightToLeft="1" xr2:uid="{00000000-0003-0000-0100-000000000000}">
          <x14:colorSeries theme="6" tint="-0.499984740745262"/>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'תקציב חודשי ללימודים'!C72:N72</xm:f>
              <xm:sqref>Q72</xm:sqref>
            </x14:sparkline>
            <x14:sparkline>
              <xm:f>'תקציב חודשי ללימודים'!C40:N40</xm:f>
              <xm:sqref>Q40</xm:sqref>
            </x14:sparkline>
            <x14:sparkline>
              <xm:f>'תקציב חודשי ללימודים'!C29:N29</xm:f>
              <xm:sqref>Q29</xm:sqref>
            </x14:sparkline>
            <x14:sparkline>
              <xm:f>'תקציב חודשי ללימודים'!C59:N59</xm:f>
              <xm:sqref>Q59</xm:sqref>
            </x14:sparkline>
            <x14:sparkline>
              <xm:f>'תקציב חודשי ללימודים'!C53:N53</xm:f>
              <xm:sqref>Q53</xm:sqref>
            </x14:sparkline>
            <x14:sparkline>
              <xm:f>'תקציב חודשי ללימודים'!C28:N28</xm:f>
              <xm:sqref>Q28</xm:sqref>
            </x14:sparkline>
            <x14:sparkline>
              <xm:f>'תקציב חודשי ללימודים'!C49:N49</xm:f>
              <xm:sqref>Q49</xm:sqref>
            </x14:sparkline>
            <x14:sparkline>
              <xm:f>'תקציב חודשי ללימודים'!C45:N45</xm:f>
              <xm:sqref>Q45</xm:sqref>
            </x14:sparkline>
            <x14:sparkline>
              <xm:f>'תקציב חודשי ללימודים'!C37:N37</xm:f>
              <xm:sqref>Q37</xm:sqref>
            </x14:sparkline>
            <x14:sparkline>
              <xm:f>'תקציב חודשי ללימודים'!C67:N67</xm:f>
              <xm:sqref>Q67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24"/>
  <sheetViews>
    <sheetView showGridLines="0" rightToLeft="1" zoomScaleNormal="100" workbookViewId="0"/>
  </sheetViews>
  <sheetFormatPr defaultColWidth="9.140625" defaultRowHeight="12.75" x14ac:dyDescent="0.2"/>
  <cols>
    <col min="1" max="2" width="9.140625" style="3"/>
    <col min="3" max="3" width="46.42578125" style="3" customWidth="1"/>
    <col min="4" max="4" width="22.5703125" style="3" bestFit="1" customWidth="1"/>
    <col min="5" max="16384" width="9.140625" style="3"/>
  </cols>
  <sheetData>
    <row r="1" spans="1:16" x14ac:dyDescent="0.2">
      <c r="A1" s="1" t="s">
        <v>35</v>
      </c>
      <c r="B1" s="1"/>
      <c r="C1" s="1"/>
      <c r="D1" s="1"/>
      <c r="E1" s="1"/>
      <c r="F1" s="1"/>
      <c r="G1" s="1"/>
      <c r="H1" s="1"/>
      <c r="I1" s="1"/>
      <c r="J1" s="1"/>
      <c r="K1" s="1"/>
      <c r="L1" s="1"/>
      <c r="M1" s="1"/>
      <c r="N1" s="1"/>
      <c r="O1" s="1"/>
      <c r="P1" s="1"/>
    </row>
    <row r="2" spans="1:16" x14ac:dyDescent="0.2">
      <c r="A2" s="1"/>
      <c r="B2" s="1"/>
      <c r="C2" s="1"/>
      <c r="D2" s="1"/>
      <c r="E2" s="1"/>
      <c r="F2" s="1"/>
      <c r="G2" s="1"/>
      <c r="H2" s="1"/>
      <c r="I2" s="1"/>
      <c r="J2" s="1"/>
      <c r="K2" s="1"/>
      <c r="L2" s="1"/>
      <c r="M2" s="1"/>
      <c r="N2" s="1"/>
      <c r="O2" s="1"/>
      <c r="P2" s="1"/>
    </row>
    <row r="3" spans="1:16" x14ac:dyDescent="0.2">
      <c r="A3" s="1"/>
      <c r="B3" s="1"/>
      <c r="C3" s="1"/>
      <c r="D3" s="1" t="str">
        <f ca="1">IFERROR(LOWER(TEXT(VALUE(התקופה_שנבחרה&amp;" 1"),"mmmm")),"שנה")</f>
        <v>שנה</v>
      </c>
      <c r="E3" s="1"/>
      <c r="F3" s="1"/>
      <c r="G3" s="1"/>
      <c r="H3" s="1"/>
      <c r="I3" s="1"/>
      <c r="J3" s="1"/>
      <c r="K3" s="1"/>
      <c r="L3" s="1"/>
      <c r="M3" s="1"/>
      <c r="N3" s="1"/>
      <c r="O3" s="1"/>
      <c r="P3" s="1"/>
    </row>
    <row r="4" spans="1:16" x14ac:dyDescent="0.2">
      <c r="A4" s="1"/>
      <c r="B4" s="1"/>
      <c r="C4" s="1"/>
      <c r="D4" s="1"/>
      <c r="E4" s="1"/>
      <c r="F4" s="1"/>
      <c r="G4" s="1"/>
      <c r="H4" s="1"/>
      <c r="I4" s="1"/>
      <c r="J4" s="1"/>
      <c r="K4" s="1"/>
      <c r="L4" s="1"/>
      <c r="M4" s="1"/>
      <c r="N4" s="1"/>
      <c r="O4" s="1"/>
      <c r="P4" s="1"/>
    </row>
    <row r="5" spans="1:16" x14ac:dyDescent="0.2">
      <c r="A5" s="1"/>
      <c r="B5" s="1"/>
      <c r="C5" s="1"/>
      <c r="D5" s="60" t="s">
        <v>40</v>
      </c>
      <c r="E5" s="60"/>
      <c r="F5" s="60"/>
      <c r="G5" s="1"/>
      <c r="H5" s="1"/>
      <c r="I5" s="1"/>
      <c r="J5" s="1"/>
      <c r="K5" s="1"/>
      <c r="L5" s="1"/>
      <c r="M5" s="1"/>
      <c r="N5" s="1"/>
      <c r="O5" s="1"/>
      <c r="P5" s="1"/>
    </row>
    <row r="6" spans="1:16" x14ac:dyDescent="0.2">
      <c r="A6" s="1"/>
      <c r="B6" s="1"/>
      <c r="C6" s="1"/>
      <c r="D6" s="1" t="str">
        <f ca="1">"הכנסות"&amp;" "&amp;"ב"&amp;D3&amp;":"</f>
        <v>הכנסות בשנה:</v>
      </c>
      <c r="E6" s="1"/>
      <c r="F6" s="62" t="e">
        <f ca="1">TEXT(INDEX('תקציב חודשי ללימודים'!$C$37:$O$37,,עמודת_התקופה_שנבחרה)," #,### ₪")</f>
        <v>#VALUE!</v>
      </c>
      <c r="G6" s="1"/>
      <c r="H6" s="1"/>
      <c r="I6" s="1"/>
      <c r="J6" s="1"/>
      <c r="K6" s="1"/>
      <c r="L6" s="1"/>
      <c r="M6" s="1"/>
      <c r="N6" s="1"/>
      <c r="O6" s="1"/>
      <c r="P6" s="1"/>
    </row>
    <row r="7" spans="1:16" x14ac:dyDescent="0.2">
      <c r="A7" s="1"/>
      <c r="B7" s="1"/>
      <c r="C7" s="1"/>
      <c r="D7" s="1" t="str">
        <f ca="1">"הוצאות"&amp;" "&amp;"ב"&amp;D3&amp;":"</f>
        <v>הוצאות בשנה:</v>
      </c>
      <c r="E7" s="1"/>
      <c r="F7" s="62" t="e">
        <f ca="1">TEXT(INDEX('תקציב חודשי ללימודים'!$C$72:$O$72,,עמודת_התקופה_שנבחרה)," #,### ₪")</f>
        <v>#VALUE!</v>
      </c>
      <c r="G7" s="1"/>
      <c r="H7" s="1"/>
      <c r="I7" s="1"/>
      <c r="J7" s="1"/>
      <c r="K7" s="1"/>
      <c r="L7" s="1"/>
      <c r="M7" s="1"/>
      <c r="N7" s="1"/>
      <c r="O7" s="1"/>
      <c r="P7" s="1"/>
    </row>
    <row r="8" spans="1:16" x14ac:dyDescent="0.2">
      <c r="A8" s="1"/>
      <c r="B8" s="1"/>
      <c r="C8" s="1"/>
      <c r="D8" s="1" t="str">
        <f ca="1">"תזרים מזומנים"&amp;" "&amp;"ב"&amp;D3&amp;":"</f>
        <v>תזרים מזומנים בשנה:</v>
      </c>
      <c r="E8" s="61">
        <f>INDEX('תקציב חודשי ללימודים'!C28:O28,ערך_פס_גלילה)</f>
        <v>169</v>
      </c>
      <c r="F8" s="62" t="str">
        <f>TEXT(E8,"#,### ₪")</f>
        <v>169 ₪</v>
      </c>
      <c r="G8" s="1"/>
      <c r="H8" s="1"/>
      <c r="I8" s="1"/>
      <c r="J8" s="1"/>
      <c r="K8" s="1"/>
      <c r="L8" s="1"/>
      <c r="M8" s="1"/>
      <c r="N8" s="1"/>
      <c r="O8" s="1"/>
      <c r="P8" s="1"/>
    </row>
    <row r="9" spans="1:16" x14ac:dyDescent="0.2">
      <c r="A9" s="1"/>
      <c r="B9" s="1"/>
      <c r="C9" s="1"/>
      <c r="D9" s="1"/>
      <c r="E9" s="1"/>
      <c r="F9" s="1"/>
      <c r="G9" s="1"/>
      <c r="H9" s="1"/>
      <c r="I9" s="1"/>
      <c r="J9" s="1"/>
      <c r="K9" s="1"/>
      <c r="L9" s="1"/>
      <c r="M9" s="1"/>
      <c r="N9" s="1"/>
      <c r="O9" s="1"/>
      <c r="P9" s="1"/>
    </row>
    <row r="10" spans="1:16" x14ac:dyDescent="0.2">
      <c r="A10" s="1"/>
      <c r="B10" s="1"/>
      <c r="C10" s="1"/>
      <c r="D10" s="1"/>
      <c r="E10" s="1"/>
      <c r="F10" s="1"/>
      <c r="G10" s="1"/>
      <c r="H10" s="1"/>
      <c r="I10" s="1"/>
      <c r="J10" s="1"/>
      <c r="K10" s="1"/>
      <c r="L10" s="1"/>
      <c r="M10" s="1"/>
      <c r="N10" s="1"/>
      <c r="O10" s="1"/>
      <c r="P10" s="1"/>
    </row>
    <row r="11" spans="1:16" x14ac:dyDescent="0.2">
      <c r="A11" s="1"/>
      <c r="B11" s="1"/>
      <c r="C11" s="1"/>
      <c r="D11" s="1"/>
      <c r="E11" s="1"/>
      <c r="F11" s="1"/>
      <c r="G11" s="1"/>
      <c r="H11" s="1"/>
      <c r="I11" s="1"/>
      <c r="J11" s="1"/>
      <c r="K11" s="1"/>
      <c r="L11" s="1"/>
      <c r="M11" s="1"/>
      <c r="N11" s="1"/>
      <c r="O11" s="1"/>
      <c r="P11" s="1"/>
    </row>
    <row r="12" spans="1:16" x14ac:dyDescent="0.2">
      <c r="A12" s="1"/>
      <c r="B12" s="1"/>
      <c r="C12" s="1"/>
      <c r="D12" s="61" t="e">
        <f ca="1">LOWER('תקציב חודשי ללימודים'!C27)</f>
        <v>#VALUE!</v>
      </c>
      <c r="E12" s="61" t="e">
        <f ca="1">LOWER('תקציב חודשי ללימודים'!D27)</f>
        <v>#VALUE!</v>
      </c>
      <c r="F12" s="61" t="e">
        <f ca="1">LOWER('תקציב חודשי ללימודים'!E27)</f>
        <v>#VALUE!</v>
      </c>
      <c r="G12" s="61" t="e">
        <f ca="1">LOWER('תקציב חודשי ללימודים'!F27)</f>
        <v>#VALUE!</v>
      </c>
      <c r="H12" s="61" t="e">
        <f ca="1">LOWER('תקציב חודשי ללימודים'!G27)</f>
        <v>#VALUE!</v>
      </c>
      <c r="I12" s="61" t="e">
        <f ca="1">LOWER('תקציב חודשי ללימודים'!H27)</f>
        <v>#VALUE!</v>
      </c>
      <c r="J12" s="61" t="e">
        <f ca="1">LOWER('תקציב חודשי ללימודים'!I27)</f>
        <v>#VALUE!</v>
      </c>
      <c r="K12" s="61" t="e">
        <f ca="1">LOWER('תקציב חודשי ללימודים'!J27)</f>
        <v>#VALUE!</v>
      </c>
      <c r="L12" s="61" t="e">
        <f ca="1">LOWER('תקציב חודשי ללימודים'!K27)</f>
        <v>#VALUE!</v>
      </c>
      <c r="M12" s="61" t="e">
        <f ca="1">LOWER('תקציב חודשי ללימודים'!L27)</f>
        <v>#VALUE!</v>
      </c>
      <c r="N12" s="61" t="e">
        <f ca="1">LOWER('תקציב חודשי ללימודים'!M27)</f>
        <v>#VALUE!</v>
      </c>
      <c r="O12" s="61" t="e">
        <f ca="1">LOWER('תקציב חודשי ללימודים'!N27)</f>
        <v>#VALUE!</v>
      </c>
      <c r="P12" s="61" t="str">
        <f>LOWER('תקציב חודשי ללימודים'!O27)</f>
        <v xml:space="preserve">שנה  </v>
      </c>
    </row>
    <row r="13" spans="1:16" x14ac:dyDescent="0.2">
      <c r="A13" s="1"/>
      <c r="B13" s="1"/>
      <c r="C13" s="62" t="s">
        <v>36</v>
      </c>
      <c r="D13" s="63">
        <v>1</v>
      </c>
      <c r="E13" s="61"/>
      <c r="F13" s="61"/>
      <c r="G13" s="61"/>
      <c r="H13" s="61"/>
      <c r="I13" s="61"/>
      <c r="J13" s="61"/>
      <c r="K13" s="61"/>
      <c r="L13" s="61"/>
      <c r="M13" s="61"/>
      <c r="N13" s="61"/>
      <c r="O13" s="61"/>
      <c r="P13" s="61"/>
    </row>
    <row r="14" spans="1:16" x14ac:dyDescent="0.2">
      <c r="A14" s="1"/>
      <c r="B14" s="1"/>
      <c r="C14" s="62" t="s">
        <v>37</v>
      </c>
      <c r="D14" s="61" t="e">
        <f ca="1">IF(התקופה_שנבחרה='תקציב חודשי ללימודים'!C$31,IF('תקציב חודשי ללימודים'!$C$28:$O$28&gt;=0,'תקציב חודשי ללימודים'!$C$28:$O$28,NA()),NA())</f>
        <v>#VALUE!</v>
      </c>
      <c r="E14" s="61" t="e">
        <f ca="1">IF(התקופה_שנבחרה='תקציב חודשי ללימודים'!D$31,IF('תקציב חודשי ללימודים'!$C$28:$O$28&gt;=0,'תקציב חודשי ללימודים'!$C$28:$O$28,NA()),NA())</f>
        <v>#VALUE!</v>
      </c>
      <c r="F14" s="61" t="e">
        <f ca="1">IF(התקופה_שנבחרה='תקציב חודשי ללימודים'!E$31,IF('תקציב חודשי ללימודים'!$C$28:$O$28&gt;=0,'תקציב חודשי ללימודים'!$C$28:$O$28,NA()),NA())</f>
        <v>#VALUE!</v>
      </c>
      <c r="G14" s="61" t="e">
        <f ca="1">IF(התקופה_שנבחרה='תקציב חודשי ללימודים'!F$31,IF('תקציב חודשי ללימודים'!$C$28:$O$28&gt;=0,'תקציב חודשי ללימודים'!$C$28:$O$28,NA()),NA())</f>
        <v>#VALUE!</v>
      </c>
      <c r="H14" s="61" t="e">
        <f ca="1">IF(התקופה_שנבחרה='תקציב חודשי ללימודים'!G$31,IF('תקציב חודשי ללימודים'!$C$28:$O$28&gt;=0,'תקציב חודשי ללימודים'!$C$28:$O$28,NA()),NA())</f>
        <v>#VALUE!</v>
      </c>
      <c r="I14" s="61" t="e">
        <f ca="1">IF(התקופה_שנבחרה='תקציב חודשי ללימודים'!H$31,IF('תקציב חודשי ללימודים'!$C$28:$O$28&gt;=0,'תקציב חודשי ללימודים'!$C$28:$O$28,NA()),NA())</f>
        <v>#VALUE!</v>
      </c>
      <c r="J14" s="61" t="e">
        <f ca="1">IF(התקופה_שנבחרה='תקציב חודשי ללימודים'!I$31,IF('תקציב חודשי ללימודים'!$C$28:$O$28&gt;=0,'תקציב חודשי ללימודים'!$C$28:$O$28,NA()),NA())</f>
        <v>#VALUE!</v>
      </c>
      <c r="K14" s="61" t="e">
        <f ca="1">IF(התקופה_שנבחרה='תקציב חודשי ללימודים'!J$31,IF('תקציב חודשי ללימודים'!$C$28:$O$28&gt;=0,'תקציב חודשי ללימודים'!$C$28:$O$28,NA()),NA())</f>
        <v>#VALUE!</v>
      </c>
      <c r="L14" s="61" t="e">
        <f ca="1">IF(התקופה_שנבחרה='תקציב חודשי ללימודים'!K$31,IF('תקציב חודשי ללימודים'!$C$28:$O$28&gt;=0,'תקציב חודשי ללימודים'!$C$28:$O$28,NA()),NA())</f>
        <v>#VALUE!</v>
      </c>
      <c r="M14" s="61" t="e">
        <f ca="1">IF(התקופה_שנבחרה='תקציב חודשי ללימודים'!L$31,IF('תקציב חודשי ללימודים'!$C$28:$O$28&gt;=0,'תקציב חודשי ללימודים'!$C$28:$O$28,NA()),NA())</f>
        <v>#VALUE!</v>
      </c>
      <c r="N14" s="61" t="e">
        <f ca="1">IF(התקופה_שנבחרה='תקציב חודשי ללימודים'!M$31,IF('תקציב חודשי ללימודים'!$C$28:$O$28&gt;=0,'תקציב חודשי ללימודים'!$C$28:$O$28,NA()),NA())</f>
        <v>#VALUE!</v>
      </c>
      <c r="O14" s="61" t="e">
        <f ca="1">IF(התקופה_שנבחרה='תקציב חודשי ללימודים'!N$31,IF('תקציב חודשי ללימודים'!$C$28:$O$28&gt;=0,'תקציב חודשי ללימודים'!$C$28:$O$28,NA()),NA())</f>
        <v>#VALUE!</v>
      </c>
      <c r="P14" s="61" t="e">
        <f ca="1">IF(התקופה_שנבחרה='תקציב חודשי ללימודים'!O$31,IF('תקציב חודשי ללימודים'!$C$28:$O$28&gt;=0,'תקציב חודשי ללימודים'!$C$28:$O$28,NA()),NA())</f>
        <v>#VALUE!</v>
      </c>
    </row>
    <row r="15" spans="1:16" x14ac:dyDescent="0.2">
      <c r="A15" s="1"/>
      <c r="B15" s="1"/>
      <c r="C15" s="62" t="s">
        <v>38</v>
      </c>
      <c r="D15" s="61" t="e">
        <f ca="1">IF(התקופה_שנבחרה='תקציב חודשי ללימודים'!C$31,IF('תקציב חודשי ללימודים'!$C$28:$O$28&lt;0,'תקציב חודשי ללימודים'!$C$28:$O$28,NA()),NA())</f>
        <v>#VALUE!</v>
      </c>
      <c r="E15" s="61" t="e">
        <f ca="1">IF(התקופה_שנבחרה='תקציב חודשי ללימודים'!D$31,IF('תקציב חודשי ללימודים'!$C$28:$O$28&lt;0,'תקציב חודשי ללימודים'!$C$28:$O$28,NA()),NA())</f>
        <v>#VALUE!</v>
      </c>
      <c r="F15" s="61" t="e">
        <f ca="1">IF(התקופה_שנבחרה='תקציב חודשי ללימודים'!E$31,IF('תקציב חודשי ללימודים'!$C$28:$O$28&lt;0,'תקציב חודשי ללימודים'!$C$28:$O$28,NA()),NA())</f>
        <v>#VALUE!</v>
      </c>
      <c r="G15" s="61" t="e">
        <f ca="1">IF(התקופה_שנבחרה='תקציב חודשי ללימודים'!F$31,IF('תקציב חודשי ללימודים'!$C$28:$O$28&lt;0,'תקציב חודשי ללימודים'!$C$28:$O$28,NA()),NA())</f>
        <v>#VALUE!</v>
      </c>
      <c r="H15" s="61" t="e">
        <f ca="1">IF(התקופה_שנבחרה='תקציב חודשי ללימודים'!G$31,IF('תקציב חודשי ללימודים'!$C$28:$O$28&lt;0,'תקציב חודשי ללימודים'!$C$28:$O$28,NA()),NA())</f>
        <v>#VALUE!</v>
      </c>
      <c r="I15" s="61" t="e">
        <f ca="1">IF(התקופה_שנבחרה='תקציב חודשי ללימודים'!H$31,IF('תקציב חודשי ללימודים'!$C$28:$O$28&lt;0,'תקציב חודשי ללימודים'!$C$28:$O$28,NA()),NA())</f>
        <v>#VALUE!</v>
      </c>
      <c r="J15" s="61" t="e">
        <f ca="1">IF(התקופה_שנבחרה='תקציב חודשי ללימודים'!I$31,IF('תקציב חודשי ללימודים'!$C$28:$O$28&lt;0,'תקציב חודשי ללימודים'!$C$28:$O$28,NA()),NA())</f>
        <v>#VALUE!</v>
      </c>
      <c r="K15" s="61" t="e">
        <f ca="1">IF(התקופה_שנבחרה='תקציב חודשי ללימודים'!J$31,IF('תקציב חודשי ללימודים'!$C$28:$O$28&lt;0,'תקציב חודשי ללימודים'!$C$28:$O$28,NA()),NA())</f>
        <v>#VALUE!</v>
      </c>
      <c r="L15" s="61" t="e">
        <f ca="1">IF(התקופה_שנבחרה='תקציב חודשי ללימודים'!K$31,IF('תקציב חודשי ללימודים'!$C$28:$O$28&lt;0,'תקציב חודשי ללימודים'!$C$28:$O$28,NA()),NA())</f>
        <v>#VALUE!</v>
      </c>
      <c r="M15" s="61" t="e">
        <f ca="1">IF(התקופה_שנבחרה='תקציב חודשי ללימודים'!L$31,IF('תקציב חודשי ללימודים'!$C$28:$O$28&lt;0,'תקציב חודשי ללימודים'!$C$28:$O$28,NA()),NA())</f>
        <v>#VALUE!</v>
      </c>
      <c r="N15" s="61" t="e">
        <f ca="1">IF(התקופה_שנבחרה='תקציב חודשי ללימודים'!M$31,IF('תקציב חודשי ללימודים'!$C$28:$O$28&lt;0,'תקציב חודשי ללימודים'!$C$28:$O$28,NA()),NA())</f>
        <v>#VALUE!</v>
      </c>
      <c r="O15" s="61" t="e">
        <f ca="1">IF(התקופה_שנבחרה='תקציב חודשי ללימודים'!N$31,IF('תקציב חודשי ללימודים'!$C$28:$O$28&lt;0,'תקציב חודשי ללימודים'!$C$28:$O$28,NA()),NA())</f>
        <v>#VALUE!</v>
      </c>
      <c r="P15" s="61" t="e">
        <f ca="1">IF(התקופה_שנבחרה='תקציב חודשי ללימודים'!O$31,IF('תקציב חודשי ללימודים'!$C$28:$O$28&lt;0,'תקציב חודשי ללימודים'!$C$28:$O$28,NA()),NA())</f>
        <v>#VALUE!</v>
      </c>
    </row>
    <row r="16" spans="1:16" x14ac:dyDescent="0.2">
      <c r="A16" s="1"/>
      <c r="B16" s="1"/>
      <c r="C16" s="1"/>
      <c r="D16" s="1"/>
      <c r="E16" s="1"/>
      <c r="F16" s="1"/>
      <c r="G16" s="1"/>
      <c r="H16" s="1"/>
      <c r="I16" s="1"/>
      <c r="J16" s="1"/>
      <c r="K16" s="1"/>
      <c r="L16" s="1"/>
      <c r="M16" s="1"/>
      <c r="N16" s="1"/>
      <c r="O16" s="1"/>
      <c r="P16" s="1"/>
    </row>
    <row r="17" spans="1:16" x14ac:dyDescent="0.2">
      <c r="A17" s="1"/>
      <c r="B17" s="1"/>
      <c r="C17" s="1"/>
      <c r="D17" s="1"/>
      <c r="E17" s="1"/>
      <c r="F17" s="1"/>
      <c r="G17" s="1"/>
      <c r="H17" s="1"/>
      <c r="I17" s="1"/>
      <c r="J17" s="1"/>
      <c r="K17" s="1"/>
      <c r="L17" s="1"/>
      <c r="M17" s="1"/>
      <c r="N17" s="1"/>
      <c r="O17" s="1"/>
      <c r="P17" s="1"/>
    </row>
    <row r="18" spans="1:16" x14ac:dyDescent="0.2">
      <c r="A18" s="1"/>
      <c r="B18" s="1"/>
      <c r="C18" s="64" t="s">
        <v>39</v>
      </c>
      <c r="D18" s="60"/>
      <c r="E18" s="1"/>
      <c r="F18" s="1"/>
      <c r="G18" s="1"/>
      <c r="H18" s="1"/>
      <c r="I18" s="1"/>
      <c r="J18" s="1"/>
      <c r="K18" s="1"/>
      <c r="L18" s="1"/>
      <c r="M18" s="1"/>
      <c r="N18" s="1"/>
      <c r="O18" s="1"/>
      <c r="P18" s="1"/>
    </row>
    <row r="19" spans="1:16" x14ac:dyDescent="0.2">
      <c r="A19" s="1"/>
      <c r="B19" s="1"/>
      <c r="C19" s="1" t="s">
        <v>17</v>
      </c>
      <c r="D19" s="72" t="e">
        <f ca="1">'תקציב חודשי ללימודים'!P32</f>
        <v>#VALUE!</v>
      </c>
      <c r="E19" s="1"/>
      <c r="F19" s="1"/>
      <c r="G19" s="1"/>
      <c r="H19" s="1"/>
      <c r="I19" s="1"/>
      <c r="J19" s="1"/>
      <c r="K19" s="1"/>
      <c r="L19" s="1"/>
      <c r="M19" s="1"/>
      <c r="N19" s="1"/>
      <c r="O19" s="1"/>
      <c r="P19" s="1"/>
    </row>
    <row r="20" spans="1:16" x14ac:dyDescent="0.2">
      <c r="A20" s="1"/>
      <c r="B20" s="1"/>
      <c r="C20" s="1" t="s">
        <v>18</v>
      </c>
      <c r="D20" s="72" t="e">
        <f ca="1">'תקציב חודשי ללימודים'!P33</f>
        <v>#VALUE!</v>
      </c>
      <c r="E20" s="1"/>
      <c r="F20" s="1"/>
      <c r="G20" s="1"/>
      <c r="H20" s="1"/>
      <c r="I20" s="1"/>
      <c r="J20" s="1"/>
      <c r="K20" s="1"/>
      <c r="L20" s="1"/>
      <c r="M20" s="1"/>
      <c r="N20" s="1"/>
      <c r="O20" s="1"/>
      <c r="P20" s="1"/>
    </row>
    <row r="21" spans="1:16" x14ac:dyDescent="0.2">
      <c r="A21" s="1"/>
      <c r="B21" s="1"/>
      <c r="C21" s="1" t="s">
        <v>19</v>
      </c>
      <c r="D21" s="72" t="e">
        <f ca="1">'תקציב חודשי ללימודים'!P34</f>
        <v>#VALUE!</v>
      </c>
      <c r="E21" s="1"/>
      <c r="F21" s="1"/>
      <c r="G21" s="1"/>
      <c r="H21" s="1"/>
      <c r="I21" s="1"/>
      <c r="J21" s="1"/>
      <c r="K21" s="1"/>
      <c r="L21" s="1"/>
      <c r="M21" s="1"/>
      <c r="N21" s="1"/>
      <c r="O21" s="1"/>
      <c r="P21" s="1"/>
    </row>
    <row r="22" spans="1:16" x14ac:dyDescent="0.2">
      <c r="A22" s="1"/>
      <c r="B22" s="1"/>
      <c r="C22" s="1" t="s">
        <v>20</v>
      </c>
      <c r="D22" s="72" t="e">
        <f ca="1">'תקציב חודשי ללימודים'!P35</f>
        <v>#VALUE!</v>
      </c>
      <c r="E22" s="1"/>
      <c r="F22" s="1"/>
      <c r="G22" s="1"/>
      <c r="H22" s="1"/>
      <c r="I22" s="1"/>
      <c r="J22" s="1"/>
      <c r="K22" s="1"/>
      <c r="L22" s="1"/>
      <c r="M22" s="1"/>
      <c r="N22" s="1"/>
      <c r="O22" s="1"/>
      <c r="P22" s="1"/>
    </row>
    <row r="23" spans="1:16" x14ac:dyDescent="0.2">
      <c r="A23" s="1"/>
      <c r="B23" s="1"/>
      <c r="C23" s="1" t="s">
        <v>21</v>
      </c>
      <c r="D23" s="72" t="e">
        <f ca="1">'תקציב חודשי ללימודים'!P36</f>
        <v>#VALUE!</v>
      </c>
      <c r="E23" s="1"/>
      <c r="F23" s="1"/>
      <c r="G23" s="1"/>
      <c r="H23" s="1"/>
      <c r="I23" s="1"/>
      <c r="J23" s="1"/>
      <c r="K23" s="1"/>
      <c r="L23" s="1"/>
      <c r="M23" s="1"/>
      <c r="N23" s="1"/>
      <c r="O23" s="1"/>
      <c r="P23" s="1"/>
    </row>
    <row r="24" spans="1:16" x14ac:dyDescent="0.2">
      <c r="D24" s="6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התחלה</vt:lpstr>
      <vt:lpstr>תקציב חודשי ללימודים</vt:lpstr>
      <vt:lpstr>חישובי_תרשים</vt:lpstr>
      <vt:lpstr>אחוז_הכנסות_התקופה_שנבחרה</vt:lpstr>
      <vt:lpstr>אחוזי_הוצאות</vt:lpstr>
      <vt:lpstr>אחוזי_הכנסות</vt:lpstr>
      <vt:lpstr>חודש_ההתחלה_שנבחר</vt:lpstr>
      <vt:lpstr>ערך_פס_גלילה</vt:lpstr>
      <vt:lpstr>תקופות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2019-04-10T23:28:38Z</dcterms:created>
  <dcterms:modified xsi:type="dcterms:W3CDTF">2019-06-12T05:32:30Z</dcterms:modified>
</cp:coreProperties>
</file>

<file path=docProps/custom.xml><?xml version="1.0" encoding="utf-8"?>
<Properties xmlns="http://schemas.openxmlformats.org/officeDocument/2006/custom-properties" xmlns:vt="http://schemas.openxmlformats.org/officeDocument/2006/docPropsVTypes"/>
</file>