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11"/>
  <workbookPr codeName="ThisWorkbook"/>
  <mc:AlternateContent xmlns:mc="http://schemas.openxmlformats.org/markup-compatibility/2006">
    <mc:Choice Requires="x15">
      <x15ac:absPath xmlns:x15ac="http://schemas.microsoft.com/office/spreadsheetml/2010/11/ac" url="C:\Users\admin\Desktop\he-IL\"/>
    </mc:Choice>
  </mc:AlternateContent>
  <bookViews>
    <workbookView xWindow="0" yWindow="0" windowWidth="28800" windowHeight="12000" xr2:uid="{00000000-000D-0000-FFFF-FFFF00000000}"/>
  </bookViews>
  <sheets>
    <sheet name="דוח ביצועים" sheetId="3" r:id="rId1"/>
    <sheet name="הגדרות" sheetId="2" r:id="rId2"/>
  </sheets>
  <definedNames>
    <definedName name="ColumnTitle2">הגדרות[[#Headers],[מס'' סידורי]]</definedName>
    <definedName name="Title1">ביצועים[[#Headers],[מס'' סידורי]]</definedName>
    <definedName name="Title2">מצב[[#Headers],[מצב]]</definedName>
    <definedName name="_xlnm.Print_Area" localSheetId="0">'דוח ביצועים'!$B$2:$T$25</definedName>
    <definedName name="_xlnm.Print_Titles" localSheetId="0">'דוח ביצועים'!$7:$7</definedName>
    <definedName name="_xlnm.Print_Titles" localSheetId="1">הגדרות!$5:$5</definedName>
  </definedNames>
  <calcPr calcId="162913"/>
</workbook>
</file>

<file path=xl/calcChain.xml><?xml version="1.0" encoding="utf-8"?>
<calcChain xmlns="http://schemas.openxmlformats.org/spreadsheetml/2006/main">
  <c r="N10" i="3" l="1"/>
  <c r="N11" i="3"/>
  <c r="N12" i="3"/>
  <c r="N14" i="3"/>
  <c r="N15" i="3"/>
  <c r="N16" i="3"/>
  <c r="N19" i="3"/>
  <c r="N20" i="3"/>
  <c r="N21" i="3"/>
  <c r="N23" i="3"/>
  <c r="N24" i="3"/>
  <c r="N25" i="3"/>
  <c r="M10" i="3"/>
  <c r="P10" i="3" s="1"/>
  <c r="M11" i="3"/>
  <c r="S11" i="3" s="1"/>
  <c r="T11" i="3" s="1"/>
  <c r="M12" i="3"/>
  <c r="P12" i="3" s="1"/>
  <c r="M14" i="3"/>
  <c r="P14" i="3" s="1"/>
  <c r="O14" i="3" s="1"/>
  <c r="M15" i="3"/>
  <c r="P15" i="3" s="1"/>
  <c r="M16" i="3"/>
  <c r="P16" i="3" s="1"/>
  <c r="O16" i="3" s="1"/>
  <c r="M19" i="3"/>
  <c r="P19" i="3" s="1"/>
  <c r="M20" i="3"/>
  <c r="P20" i="3" s="1"/>
  <c r="O20" i="3" s="1"/>
  <c r="M21" i="3"/>
  <c r="P21" i="3" s="1"/>
  <c r="M23" i="3"/>
  <c r="P23" i="3" s="1"/>
  <c r="M24" i="3"/>
  <c r="P24" i="3" s="1"/>
  <c r="M25" i="3"/>
  <c r="P25" i="3" s="1"/>
  <c r="R25" i="3" s="1"/>
  <c r="Q25" i="3" s="1"/>
  <c r="K10" i="3"/>
  <c r="L10" i="3" s="1"/>
  <c r="K11" i="3"/>
  <c r="L11" i="3" s="1"/>
  <c r="K12" i="3"/>
  <c r="L12" i="3" s="1"/>
  <c r="K14" i="3"/>
  <c r="L14" i="3" s="1"/>
  <c r="K15" i="3"/>
  <c r="L15" i="3" s="1"/>
  <c r="K16" i="3"/>
  <c r="L16" i="3" s="1"/>
  <c r="K19" i="3"/>
  <c r="L19" i="3" s="1"/>
  <c r="K20" i="3"/>
  <c r="L20" i="3" s="1"/>
  <c r="K21" i="3"/>
  <c r="L21" i="3" s="1"/>
  <c r="K23" i="3"/>
  <c r="L23" i="3" s="1"/>
  <c r="K24" i="3"/>
  <c r="L24" i="3" s="1"/>
  <c r="K25" i="3"/>
  <c r="L25" i="3" s="1"/>
  <c r="I10" i="3"/>
  <c r="J10" i="3" s="1"/>
  <c r="I11" i="3"/>
  <c r="J11" i="3" s="1"/>
  <c r="I12" i="3"/>
  <c r="J12" i="3" s="1"/>
  <c r="I14" i="3"/>
  <c r="J14" i="3" s="1"/>
  <c r="I15" i="3"/>
  <c r="J15" i="3" s="1"/>
  <c r="I16" i="3"/>
  <c r="J16" i="3" s="1"/>
  <c r="I19" i="3"/>
  <c r="J19" i="3" s="1"/>
  <c r="I20" i="3"/>
  <c r="J20" i="3" s="1"/>
  <c r="I21" i="3"/>
  <c r="J21" i="3" s="1"/>
  <c r="I23" i="3"/>
  <c r="J23" i="3" s="1"/>
  <c r="I24" i="3"/>
  <c r="J24" i="3" s="1"/>
  <c r="I25" i="3"/>
  <c r="J25" i="3" s="1"/>
  <c r="D9" i="3"/>
  <c r="G22" i="3"/>
  <c r="F22" i="3"/>
  <c r="E22" i="3"/>
  <c r="D22" i="3"/>
  <c r="G18" i="3"/>
  <c r="F18" i="3"/>
  <c r="E18" i="3"/>
  <c r="D18" i="3"/>
  <c r="G13" i="3"/>
  <c r="F13" i="3"/>
  <c r="E13" i="3"/>
  <c r="D13" i="3"/>
  <c r="G9" i="3"/>
  <c r="F9" i="3"/>
  <c r="E9" i="3"/>
  <c r="M13" i="3" l="1"/>
  <c r="P13" i="3" s="1"/>
  <c r="I18" i="3"/>
  <c r="J18" i="3" s="1"/>
  <c r="I22" i="3"/>
  <c r="J22" i="3" s="1"/>
  <c r="P11" i="3"/>
  <c r="R11" i="3" s="1"/>
  <c r="Q11" i="3" s="1"/>
  <c r="S19" i="3"/>
  <c r="T19" i="3" s="1"/>
  <c r="D8" i="3"/>
  <c r="S16" i="3"/>
  <c r="T16" i="3" s="1"/>
  <c r="N9" i="3"/>
  <c r="K13" i="3"/>
  <c r="L13" i="3" s="1"/>
  <c r="K18" i="3"/>
  <c r="L18" i="3" s="1"/>
  <c r="N22" i="3"/>
  <c r="F17" i="3"/>
  <c r="K22" i="3"/>
  <c r="L22" i="3" s="1"/>
  <c r="I13" i="3"/>
  <c r="J13" i="3" s="1"/>
  <c r="M22" i="3"/>
  <c r="P22" i="3" s="1"/>
  <c r="O22" i="3" s="1"/>
  <c r="O11" i="3"/>
  <c r="F8" i="3"/>
  <c r="R20" i="3"/>
  <c r="Q20" i="3" s="1"/>
  <c r="E17" i="3"/>
  <c r="I9" i="3"/>
  <c r="J9" i="3" s="1"/>
  <c r="G17" i="3"/>
  <c r="R23" i="3"/>
  <c r="Q23" i="3" s="1"/>
  <c r="O23" i="3"/>
  <c r="S23" i="3"/>
  <c r="T23" i="3" s="1"/>
  <c r="S21" i="3"/>
  <c r="T21" i="3" s="1"/>
  <c r="S15" i="3"/>
  <c r="T15" i="3" s="1"/>
  <c r="S10" i="3"/>
  <c r="T10" i="3" s="1"/>
  <c r="M9" i="3"/>
  <c r="P9" i="3" s="1"/>
  <c r="R9" i="3" s="1"/>
  <c r="Q9" i="3" s="1"/>
  <c r="S25" i="3"/>
  <c r="T25" i="3" s="1"/>
  <c r="S20" i="3"/>
  <c r="T20" i="3" s="1"/>
  <c r="S14" i="3"/>
  <c r="T14" i="3" s="1"/>
  <c r="M17" i="3"/>
  <c r="M18" i="3"/>
  <c r="P18" i="3" s="1"/>
  <c r="G8" i="3"/>
  <c r="N18" i="3"/>
  <c r="S18" i="3" s="1"/>
  <c r="T18" i="3" s="1"/>
  <c r="O24" i="3"/>
  <c r="R24" i="3"/>
  <c r="Q24" i="3" s="1"/>
  <c r="O12" i="3"/>
  <c r="R12" i="3"/>
  <c r="Q12" i="3" s="1"/>
  <c r="R15" i="3"/>
  <c r="Q15" i="3" s="1"/>
  <c r="O15" i="3"/>
  <c r="O19" i="3"/>
  <c r="R19" i="3"/>
  <c r="Q19" i="3" s="1"/>
  <c r="O13" i="3"/>
  <c r="R13" i="3"/>
  <c r="Q13" i="3" s="1"/>
  <c r="R21" i="3"/>
  <c r="Q21" i="3" s="1"/>
  <c r="O21" i="3"/>
  <c r="O10" i="3"/>
  <c r="R10" i="3"/>
  <c r="Q10" i="3" s="1"/>
  <c r="D17" i="3"/>
  <c r="E8" i="3"/>
  <c r="N13" i="3"/>
  <c r="S13" i="3" s="1"/>
  <c r="T13" i="3" s="1"/>
  <c r="R16" i="3"/>
  <c r="Q16" i="3" s="1"/>
  <c r="O25" i="3"/>
  <c r="S12" i="3"/>
  <c r="T12" i="3" s="1"/>
  <c r="S24" i="3"/>
  <c r="T24" i="3" s="1"/>
  <c r="R14" i="3"/>
  <c r="Q14" i="3" s="1"/>
  <c r="K9" i="3"/>
  <c r="L9" i="3" s="1"/>
  <c r="I17" i="3" l="1"/>
  <c r="M8" i="3"/>
  <c r="P8" i="3" s="1"/>
  <c r="O8" i="3" s="1"/>
  <c r="N17" i="3"/>
  <c r="S17" i="3" s="1"/>
  <c r="T17" i="3" s="1"/>
  <c r="S22" i="3"/>
  <c r="T22" i="3" s="1"/>
  <c r="J17" i="3"/>
  <c r="K17" i="3"/>
  <c r="L17" i="3" s="1"/>
  <c r="R22" i="3"/>
  <c r="Q22" i="3" s="1"/>
  <c r="S9" i="3"/>
  <c r="T9" i="3" s="1"/>
  <c r="R18" i="3"/>
  <c r="Q18" i="3" s="1"/>
  <c r="O18" i="3"/>
  <c r="O9" i="3"/>
  <c r="I8" i="3"/>
  <c r="K8" i="3"/>
  <c r="L8" i="3" s="1"/>
  <c r="N8" i="3"/>
  <c r="P17" i="3"/>
  <c r="O17" i="3" s="1"/>
  <c r="J8" i="3"/>
  <c r="S8" i="3" l="1"/>
  <c r="T8" i="3" s="1"/>
  <c r="R8" i="3"/>
  <c r="Q8" i="3" s="1"/>
  <c r="R17" i="3"/>
  <c r="Q17" i="3" s="1"/>
</calcChain>
</file>

<file path=xl/sharedStrings.xml><?xml version="1.0" encoding="utf-8"?>
<sst xmlns="http://schemas.openxmlformats.org/spreadsheetml/2006/main" count="131" uniqueCount="110">
  <si>
    <t>ביצועי פרוייקט</t>
  </si>
  <si>
    <t>דוח</t>
  </si>
  <si>
    <t>מס' סידורי</t>
  </si>
  <si>
    <t>א</t>
  </si>
  <si>
    <t>א.1</t>
  </si>
  <si>
    <t>א.1.1</t>
  </si>
  <si>
    <t>א.1.‏2</t>
  </si>
  <si>
    <t>א.1.‏3</t>
  </si>
  <si>
    <t>א.2</t>
  </si>
  <si>
    <t>א.2.‏1</t>
  </si>
  <si>
    <t>א.2.‏2</t>
  </si>
  <si>
    <t>א.2.‏3</t>
  </si>
  <si>
    <t>ב</t>
  </si>
  <si>
    <t>ב.1</t>
  </si>
  <si>
    <t>ב.1.1</t>
  </si>
  <si>
    <t>ב.1.‏2</t>
  </si>
  <si>
    <t>ב.1.‏3</t>
  </si>
  <si>
    <t>ב.2</t>
  </si>
  <si>
    <t>ב.2.‏1</t>
  </si>
  <si>
    <t>ב.2.‏2</t>
  </si>
  <si>
    <t>ב.2.‏3</t>
  </si>
  <si>
    <t>תיאור פריט</t>
  </si>
  <si>
    <t>תוכנית א</t>
  </si>
  <si>
    <t>פרוייקט 1</t>
  </si>
  <si>
    <t>תוצר 1</t>
  </si>
  <si>
    <t>תוצר 2</t>
  </si>
  <si>
    <t>תוצר 3</t>
  </si>
  <si>
    <t>פרוייקט 2</t>
  </si>
  <si>
    <t>תוכנית ב</t>
  </si>
  <si>
    <t>תקציב</t>
  </si>
  <si>
    <t>ת.ב.ע. כולל (₪)</t>
  </si>
  <si>
    <t>ע.מ. (₪)</t>
  </si>
  <si>
    <t>מזוכה</t>
  </si>
  <si>
    <t>ע.ז. (₪)</t>
  </si>
  <si>
    <t>בפועל</t>
  </si>
  <si>
    <t>ע.ב. (₪)</t>
  </si>
  <si>
    <t>מ.ז.ב. (₪)</t>
  </si>
  <si>
    <t>עלות</t>
  </si>
  <si>
    <t>ס.ע. (₪)</t>
  </si>
  <si>
    <t>ס.ע. (%)</t>
  </si>
  <si>
    <t>לוח זמנים</t>
  </si>
  <si>
    <t>ס.ת. (₪)</t>
  </si>
  <si>
    <t>ס.ת. (%)</t>
  </si>
  <si>
    <t>מדד ביצועים</t>
  </si>
  <si>
    <t>מ.ב.ע.</t>
  </si>
  <si>
    <t>מ.ב.ל.</t>
  </si>
  <si>
    <t>תחזית</t>
  </si>
  <si>
    <t>ה.ל.</t>
  </si>
  <si>
    <t>ה.ב.ס.</t>
  </si>
  <si>
    <t>ס.ב.ס. (%)</t>
  </si>
  <si>
    <t>ס.ב.ס. (₪)</t>
  </si>
  <si>
    <t>הגדרות</t>
  </si>
  <si>
    <t>מדד ממוצע</t>
  </si>
  <si>
    <t>מצב</t>
  </si>
  <si>
    <t>הגדרות מדדים</t>
  </si>
  <si>
    <t>מדד</t>
  </si>
  <si>
    <t>תקציב בעת סיום</t>
  </si>
  <si>
    <t>עלות בפועל</t>
  </si>
  <si>
    <t>ערך מזוכה</t>
  </si>
  <si>
    <t>ערך מתוכנן</t>
  </si>
  <si>
    <t>סטיית עלות</t>
  </si>
  <si>
    <t>מדד ביצועי עלות</t>
  </si>
  <si>
    <t>סטיית תזמון</t>
  </si>
  <si>
    <t>מדד ביצועי לוח זמנים</t>
  </si>
  <si>
    <t>הערכה לסיום</t>
  </si>
  <si>
    <t>הערכה בעת סיום</t>
  </si>
  <si>
    <t>סטייה בעת סיום</t>
  </si>
  <si>
    <t>מתוכנן, מזוכה, בפועל</t>
  </si>
  <si>
    <t>ראשי תיבות</t>
  </si>
  <si>
    <t>ת.ב.ע.</t>
  </si>
  <si>
    <t>ע.ב.</t>
  </si>
  <si>
    <t>ע.ז.</t>
  </si>
  <si>
    <t>ע.מ.</t>
  </si>
  <si>
    <t>ס.ע.</t>
  </si>
  <si>
    <t>ס.ת.</t>
  </si>
  <si>
    <t>ס.ב.ס.</t>
  </si>
  <si>
    <t>לא זמין</t>
  </si>
  <si>
    <t>מ.ז.ב.</t>
  </si>
  <si>
    <t>תיאור</t>
  </si>
  <si>
    <t>העלות הבסיסית של הפרוייקט</t>
  </si>
  <si>
    <t>סך כל העלויות שנגרמו בהשלמת העבודה במהלך פרק זמן נתון</t>
  </si>
  <si>
    <t>העבודה הפיזית שהושלמה במהלך פרק זמן נתון</t>
  </si>
  <si>
    <t>העבודה הפיזית שמתוזמנת להשלמה במהלך פרק זמן נתון</t>
  </si>
  <si>
    <t>עודף העלויות במהלך פרק זמן נתון</t>
  </si>
  <si>
    <t>יחס כדאיות</t>
  </si>
  <si>
    <t>סטיית תזמון במהלך פרק זמן נתון</t>
  </si>
  <si>
    <t>יחס יעילות תזמון</t>
  </si>
  <si>
    <t>עלות נוספת צפויה שנדרשת</t>
  </si>
  <si>
    <t>עלות כוללת צפויה</t>
  </si>
  <si>
    <t>עודף העלויות המשוער בסיום הפרוייקט</t>
  </si>
  <si>
    <t>הממוצע של מ.ב.ע. ושל מ.ב.ל.</t>
  </si>
  <si>
    <t>מתוכנן, מזוכה ובפועל יחד עם תרשים זעיר</t>
  </si>
  <si>
    <t>נוסחה/ערך</t>
  </si>
  <si>
    <t>ע.ז.-ע.ב.</t>
  </si>
  <si>
    <t>ע.ז./ע.ב.</t>
  </si>
  <si>
    <t>ע.ז.-ע.מ.</t>
  </si>
  <si>
    <t>ע.ז./ע.מ.</t>
  </si>
  <si>
    <t>ה.ב.ס.-ע.ב.</t>
  </si>
  <si>
    <t>ת.ב.ע./מ.ב.ע.</t>
  </si>
  <si>
    <t>ת.ב.ע.-ה.ב.ס.</t>
  </si>
  <si>
    <t>(מ.ב.ע.+מ.ב.ל.)/2</t>
  </si>
  <si>
    <t>שחור</t>
  </si>
  <si>
    <t>אדום</t>
  </si>
  <si>
    <t>כתום</t>
  </si>
  <si>
    <t>ירוק</t>
  </si>
  <si>
    <t>מחייב עצירה או שחזור</t>
  </si>
  <si>
    <t>דורש התייחסות מיידית</t>
  </si>
  <si>
    <t>חורג במעט מלוח הזמנים/התקציב</t>
  </si>
  <si>
    <t>מתקדם כמתוכנן</t>
  </si>
  <si>
    <t>מגבלת ערך תחתון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</si>
</sst>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0_);[Red]\(0\)"/>
    <numFmt numFmtId="167" formatCode="0_ ;\-0\ "/>
    <numFmt numFmtId="168" formatCode="0_ ;[Red]\-0\ "/>
  </numFmts>
  <fonts count="25" x14ac:knownFonts="1">
    <font>
      <sz val="11"/>
      <color theme="1" tint="0.2499465926084170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1" tint="0.24994659260841701"/>
      <name val="Tahoma"/>
      <family val="2"/>
    </font>
    <font>
      <i/>
      <sz val="11"/>
      <color theme="1" tint="0.34998626667073579"/>
      <name val="Tahoma"/>
      <family val="2"/>
    </font>
    <font>
      <u/>
      <sz val="11"/>
      <color theme="11"/>
      <name val="Tahoma"/>
      <family val="2"/>
    </font>
    <font>
      <sz val="11"/>
      <color rgb="FF006100"/>
      <name val="Tahoma"/>
      <family val="2"/>
    </font>
    <font>
      <sz val="20"/>
      <color theme="3"/>
      <name val="Tahoma"/>
      <family val="2"/>
    </font>
    <font>
      <sz val="28"/>
      <color theme="4" tint="-0.24994659260841701"/>
      <name val="Tahoma"/>
      <family val="2"/>
    </font>
    <font>
      <b/>
      <sz val="11"/>
      <color theme="3"/>
      <name val="Tahoma"/>
      <family val="2"/>
    </font>
    <font>
      <u/>
      <sz val="11"/>
      <color theme="1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u/>
      <sz val="11"/>
      <color theme="0"/>
      <name val="Tahoma"/>
      <family val="2"/>
    </font>
    <font>
      <b/>
      <sz val="11"/>
      <color theme="1" tint="0.249977111117893"/>
      <name val="Tahoma"/>
      <family val="2"/>
    </font>
    <font>
      <b/>
      <sz val="10"/>
      <name val="Tahoma"/>
      <family val="2"/>
    </font>
    <font>
      <b/>
      <sz val="11"/>
      <color theme="1" tint="0.24994659260841701"/>
      <name val="Tahoma"/>
      <family val="2"/>
    </font>
  </fonts>
  <fills count="3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right/>
      <top/>
      <bottom style="thin">
        <color theme="1" tint="0.24994659260841701"/>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01"/>
      </top>
      <bottom style="double">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readingOrder="2"/>
    </xf>
    <xf numFmtId="0" fontId="10" fillId="0" borderId="0" applyNumberFormat="0" applyFill="0" applyProtection="0">
      <alignment readingOrder="2"/>
    </xf>
    <xf numFmtId="0" fontId="11" fillId="0" borderId="0" applyNumberFormat="0" applyFill="0" applyBorder="0" applyProtection="0">
      <alignment vertical="top" readingOrder="2"/>
    </xf>
    <xf numFmtId="0" fontId="12" fillId="0" borderId="0" applyNumberFormat="0" applyFill="0" applyBorder="0" applyAlignment="0" applyProtection="0"/>
    <xf numFmtId="43" fontId="6" fillId="0" borderId="0" applyFill="0" applyBorder="0" applyAlignment="0" applyProtection="0"/>
    <xf numFmtId="41" fontId="6" fillId="0" borderId="0" applyFill="0" applyBorder="0" applyAlignment="0" applyProtection="0"/>
    <xf numFmtId="165"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7" applyNumberFormat="0" applyAlignment="0" applyProtection="0"/>
    <xf numFmtId="0" fontId="7" fillId="0" borderId="0" applyNumberFormat="0" applyFill="0" applyBorder="0" applyAlignment="0" applyProtection="0"/>
    <xf numFmtId="0" fontId="19" fillId="0" borderId="8" applyNumberFormat="0" applyFill="0" applyAlignment="0" applyProtection="0"/>
    <xf numFmtId="0" fontId="13" fillId="0" borderId="0" applyNumberFormat="0" applyFill="0" applyBorder="0" applyAlignment="0" applyProtection="0">
      <alignment vertical="center" wrapText="1" readingOrder="2"/>
    </xf>
    <xf numFmtId="0" fontId="8" fillId="0" borderId="0" applyNumberFormat="0" applyFill="0" applyBorder="0" applyAlignment="0" applyProtection="0">
      <alignment vertical="center" wrapText="1" readingOrder="2"/>
    </xf>
    <xf numFmtId="0" fontId="18" fillId="0" borderId="0" applyNumberFormat="0" applyFill="0" applyBorder="0" applyAlignment="0" applyProtection="0"/>
    <xf numFmtId="0" fontId="12" fillId="0" borderId="0" applyNumberFormat="0" applyFill="0" applyBorder="0" applyAlignment="0" applyProtection="0"/>
    <xf numFmtId="0" fontId="9" fillId="8" borderId="0" applyNumberFormat="0" applyBorder="0" applyAlignment="0" applyProtection="0"/>
    <xf numFmtId="0" fontId="3" fillId="9" borderId="0" applyNumberFormat="0" applyBorder="0" applyAlignment="0" applyProtection="0"/>
    <xf numFmtId="0" fontId="16" fillId="10" borderId="0" applyNumberFormat="0" applyBorder="0" applyAlignment="0" applyProtection="0"/>
    <xf numFmtId="0" fontId="14" fillId="11" borderId="9" applyNumberFormat="0" applyAlignment="0" applyProtection="0"/>
    <xf numFmtId="0" fontId="17" fillId="12" borderId="10" applyNumberFormat="0" applyAlignment="0" applyProtection="0"/>
    <xf numFmtId="0" fontId="4" fillId="12" borderId="9" applyNumberFormat="0" applyAlignment="0" applyProtection="0"/>
    <xf numFmtId="0" fontId="15" fillId="0" borderId="11" applyNumberFormat="0" applyFill="0" applyAlignment="0" applyProtection="0"/>
    <xf numFmtId="0" fontId="5" fillId="13" borderId="12" applyNumberFormat="0" applyAlignment="0" applyProtection="0"/>
    <xf numFmtId="0" fontId="20" fillId="0" borderId="0" applyNumberFormat="0" applyFill="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5">
    <xf numFmtId="0" fontId="0" fillId="0" borderId="0" xfId="0">
      <alignment vertical="center" wrapText="1" readingOrder="2"/>
    </xf>
    <xf numFmtId="0" fontId="0" fillId="0" borderId="0" xfId="0" applyFont="1" applyAlignment="1">
      <alignment horizontal="right" vertical="center" wrapText="1" readingOrder="2"/>
    </xf>
    <xf numFmtId="0" fontId="0" fillId="0" borderId="0" xfId="0" applyFont="1" applyFill="1" applyBorder="1" applyAlignment="1">
      <alignment horizontal="center" vertical="center" readingOrder="2"/>
    </xf>
    <xf numFmtId="0" fontId="0" fillId="0" borderId="0" xfId="0" applyFont="1" applyFill="1" applyBorder="1" applyAlignment="1">
      <alignment horizontal="left" vertical="center" indent="1" readingOrder="2"/>
    </xf>
    <xf numFmtId="0" fontId="0" fillId="0" borderId="0" xfId="0" applyFont="1" applyFill="1" applyBorder="1" applyAlignment="1">
      <alignment horizontal="right" vertical="center" indent="1" readingOrder="2"/>
    </xf>
    <xf numFmtId="0" fontId="0" fillId="0" borderId="0" xfId="0" applyFont="1" applyFill="1" applyBorder="1" applyAlignment="1">
      <alignment horizontal="center" vertical="center" wrapText="1" readingOrder="2"/>
    </xf>
    <xf numFmtId="0" fontId="0" fillId="0" borderId="0" xfId="0" applyFont="1" applyFill="1" applyBorder="1" applyAlignment="1">
      <alignment horizontal="right" vertical="center" indent="2" readingOrder="2"/>
    </xf>
    <xf numFmtId="9" fontId="0" fillId="0" borderId="0" xfId="0" applyNumberFormat="1" applyFont="1" applyAlignment="1">
      <alignment horizontal="center" vertical="center" readingOrder="2"/>
    </xf>
    <xf numFmtId="2" fontId="0" fillId="0" borderId="0" xfId="0" applyNumberFormat="1" applyFont="1" applyFill="1" applyBorder="1" applyAlignment="1">
      <alignment horizontal="center" vertical="center" readingOrder="2"/>
    </xf>
    <xf numFmtId="0" fontId="0" fillId="0" borderId="0" xfId="0" applyFont="1" applyFill="1" applyBorder="1" applyAlignment="1">
      <alignment horizontal="right" vertical="center" readingOrder="2"/>
    </xf>
    <xf numFmtId="0" fontId="0" fillId="0" borderId="0" xfId="0" applyFont="1" applyFill="1" applyBorder="1" applyAlignment="1">
      <alignment horizontal="right" vertical="center" indent="3" readingOrder="2"/>
    </xf>
    <xf numFmtId="0" fontId="0" fillId="0" borderId="0" xfId="0" applyFont="1" applyFill="1" applyBorder="1" applyAlignment="1">
      <alignment horizontal="right" vertical="center" wrapText="1" readingOrder="2"/>
    </xf>
    <xf numFmtId="0" fontId="0" fillId="0" borderId="0" xfId="0" applyFont="1" applyFill="1" applyBorder="1" applyAlignment="1">
      <alignment horizontal="right" vertical="center" wrapText="1" indent="1" readingOrder="2"/>
    </xf>
    <xf numFmtId="0" fontId="22" fillId="0" borderId="0" xfId="0" applyFont="1" applyFill="1" applyBorder="1" applyAlignment="1">
      <alignment horizontal="right" vertical="center" readingOrder="2"/>
    </xf>
    <xf numFmtId="0" fontId="22" fillId="2" borderId="0" xfId="0" applyFont="1" applyFill="1" applyBorder="1" applyAlignment="1">
      <alignment horizontal="center" vertical="center" readingOrder="2"/>
    </xf>
    <xf numFmtId="0" fontId="22" fillId="2" borderId="2" xfId="0" applyFont="1" applyFill="1" applyBorder="1" applyAlignment="1">
      <alignment horizontal="center" vertical="center" readingOrder="2"/>
    </xf>
    <xf numFmtId="0" fontId="22" fillId="2" borderId="3" xfId="0" applyFont="1" applyFill="1" applyBorder="1" applyAlignment="1">
      <alignment horizontal="center" vertical="center" readingOrder="2"/>
    </xf>
    <xf numFmtId="0" fontId="22" fillId="2" borderId="1" xfId="0" applyFont="1" applyFill="1" applyBorder="1" applyAlignment="1">
      <alignment horizontal="center" vertical="center" readingOrder="2"/>
    </xf>
    <xf numFmtId="0" fontId="22" fillId="2" borderId="4" xfId="0" applyFont="1" applyFill="1" applyBorder="1" applyAlignment="1">
      <alignment horizontal="center" vertical="center" readingOrder="2"/>
    </xf>
    <xf numFmtId="0" fontId="23" fillId="0" borderId="0" xfId="0" applyFont="1" applyAlignment="1">
      <alignment horizontal="right" vertical="center" wrapText="1" readingOrder="2"/>
    </xf>
    <xf numFmtId="0" fontId="24" fillId="0" borderId="0" xfId="0" applyFont="1" applyFill="1" applyBorder="1" applyAlignment="1">
      <alignment horizontal="left" vertical="center" indent="1" readingOrder="2"/>
    </xf>
    <xf numFmtId="0" fontId="24" fillId="0" borderId="0" xfId="0" applyFont="1" applyFill="1" applyBorder="1" applyAlignment="1">
      <alignment horizontal="right" vertical="center" indent="1" readingOrder="2"/>
    </xf>
    <xf numFmtId="0" fontId="24" fillId="0" borderId="0" xfId="0" applyFont="1" applyFill="1" applyBorder="1" applyAlignment="1">
      <alignment horizontal="center" vertical="center" readingOrder="2"/>
    </xf>
    <xf numFmtId="9" fontId="24" fillId="0" borderId="0" xfId="0" applyNumberFormat="1" applyFont="1" applyAlignment="1">
      <alignment horizontal="center" vertical="center" readingOrder="2"/>
    </xf>
    <xf numFmtId="2" fontId="24" fillId="0" borderId="0" xfId="0" applyNumberFormat="1" applyFont="1" applyFill="1" applyBorder="1" applyAlignment="1">
      <alignment horizontal="center" vertical="center" readingOrder="2"/>
    </xf>
    <xf numFmtId="0" fontId="2" fillId="3" borderId="6" xfId="0" applyFont="1" applyFill="1" applyBorder="1" applyAlignment="1">
      <alignment horizontal="right" vertical="center" wrapText="1" readingOrder="2"/>
    </xf>
    <xf numFmtId="0" fontId="2" fillId="4" borderId="6" xfId="0" applyFont="1" applyFill="1" applyBorder="1" applyAlignment="1">
      <alignment horizontal="right" vertical="center" wrapText="1" readingOrder="2"/>
    </xf>
    <xf numFmtId="0" fontId="2" fillId="6" borderId="6" xfId="0" applyFont="1" applyFill="1" applyBorder="1" applyAlignment="1">
      <alignment horizontal="right" vertical="center" wrapText="1" readingOrder="2"/>
    </xf>
    <xf numFmtId="0" fontId="2" fillId="7" borderId="6" xfId="0" applyFont="1" applyFill="1" applyBorder="1" applyAlignment="1">
      <alignment horizontal="right" vertical="center" wrapText="1" readingOrder="2"/>
    </xf>
    <xf numFmtId="167" fontId="24" fillId="0" borderId="0" xfId="0" applyNumberFormat="1" applyFont="1" applyAlignment="1">
      <alignment horizontal="center" vertical="center" readingOrder="2"/>
    </xf>
    <xf numFmtId="167" fontId="0" fillId="0" borderId="0" xfId="0" applyNumberFormat="1" applyFont="1" applyAlignment="1">
      <alignment horizontal="center" vertical="center" readingOrder="2"/>
    </xf>
    <xf numFmtId="168" fontId="24" fillId="0" borderId="0" xfId="0" applyNumberFormat="1" applyFont="1" applyFill="1" applyBorder="1" applyAlignment="1">
      <alignment horizontal="center" vertical="center" readingOrder="2"/>
    </xf>
    <xf numFmtId="168" fontId="0" fillId="0" borderId="0" xfId="0" applyNumberFormat="1" applyFont="1" applyFill="1" applyBorder="1" applyAlignment="1">
      <alignment horizontal="center" vertical="center" readingOrder="2"/>
    </xf>
    <xf numFmtId="166" fontId="0" fillId="0" borderId="0" xfId="0" applyNumberFormat="1" applyFont="1" applyAlignment="1">
      <alignment horizontal="right" vertical="center" wrapText="1" readingOrder="2"/>
    </xf>
    <xf numFmtId="2" fontId="0" fillId="0" borderId="0" xfId="0" applyNumberFormat="1" applyFont="1" applyAlignment="1">
      <alignment horizontal="right" vertical="center" wrapText="1" readingOrder="2"/>
    </xf>
    <xf numFmtId="0" fontId="0" fillId="0" borderId="0" xfId="0" applyFont="1">
      <alignment vertical="center" wrapText="1" readingOrder="2"/>
    </xf>
    <xf numFmtId="0" fontId="0" fillId="0" borderId="0" xfId="0" applyFont="1" applyAlignment="1">
      <alignment horizontal="right"/>
    </xf>
    <xf numFmtId="0" fontId="0" fillId="0" borderId="0" xfId="0" applyFont="1" applyAlignment="1">
      <alignment horizontal="center"/>
    </xf>
    <xf numFmtId="0" fontId="21" fillId="0" borderId="0" xfId="12" applyFont="1" applyFill="1" applyBorder="1" applyAlignment="1">
      <alignment horizontal="center" vertical="center" readingOrder="2"/>
    </xf>
    <xf numFmtId="0" fontId="10" fillId="0" borderId="0" xfId="1" applyFont="1" applyFill="1" applyAlignment="1">
      <alignment horizontal="right" readingOrder="2"/>
    </xf>
    <xf numFmtId="0" fontId="22" fillId="2" borderId="5" xfId="0" applyFont="1" applyFill="1" applyBorder="1" applyAlignment="1">
      <alignment horizontal="center" vertical="center" readingOrder="2"/>
    </xf>
    <xf numFmtId="0" fontId="11" fillId="0" borderId="0" xfId="2" applyFont="1" applyFill="1" applyBorder="1" applyAlignment="1">
      <alignment horizontal="right" vertical="top" readingOrder="2"/>
    </xf>
    <xf numFmtId="0" fontId="11" fillId="0" borderId="0" xfId="2" applyFont="1" applyAlignment="1">
      <alignment horizontal="right" vertical="top" readingOrder="2"/>
    </xf>
    <xf numFmtId="0" fontId="10" fillId="0" borderId="0" xfId="1" applyFont="1" applyAlignment="1">
      <alignment horizontal="right" readingOrder="2"/>
    </xf>
    <xf numFmtId="0" fontId="21" fillId="0" borderId="0" xfId="12" applyFont="1" applyAlignment="1">
      <alignment horizontal="right" vertical="center"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4" builtinId="3" customBuiltin="1"/>
    <cellStyle name="Currency" xfId="6" builtinId="4" customBuiltin="1"/>
    <cellStyle name="Normal" xfId="0" builtinId="0" customBuiltin="1"/>
    <cellStyle name="Percent" xfId="8"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יפר-קישור" xfId="12" builtinId="8" customBuiltin="1"/>
    <cellStyle name="היפר-קישור שהופעל" xfId="13" builtinId="9" customBuiltin="1"/>
    <cellStyle name="הערה" xfId="9" builtinId="10" customBuiltin="1"/>
    <cellStyle name="חישוב" xfId="21" builtinId="22" customBuiltin="1"/>
    <cellStyle name="טוב" xfId="16" builtinId="26" customBuiltin="1"/>
    <cellStyle name="טקסט אזהרה" xfId="24" builtinId="11" customBuiltin="1"/>
    <cellStyle name="טקסט הסברי" xfId="10" builtinId="53" customBuiltin="1"/>
    <cellStyle name="כותרת" xfId="14" builtinId="15" customBuiltin="1"/>
    <cellStyle name="כותרת 1" xfId="1" builtinId="16" customBuiltin="1"/>
    <cellStyle name="כותרת 2" xfId="2" builtinId="17" customBuiltin="1"/>
    <cellStyle name="כותרת 3" xfId="3" builtinId="18" customBuiltin="1"/>
    <cellStyle name="כותרת 4" xfId="15" builtinId="19" customBuiltin="1"/>
    <cellStyle name="מטבע [0]" xfId="7" builtinId="7" customBuiltin="1"/>
    <cellStyle name="ניטראלי" xfId="18" builtinId="28" customBuiltin="1"/>
    <cellStyle name="סה&quot;כ" xfId="11" builtinId="25" customBuiltin="1"/>
    <cellStyle name="פלט" xfId="20" builtinId="21" customBuiltin="1"/>
    <cellStyle name="פסיק [0]" xfId="5" builtinId="6" customBuiltin="1"/>
    <cellStyle name="קלט" xfId="19" builtinId="20" customBuiltin="1"/>
    <cellStyle name="רע" xfId="17" builtinId="27" customBuiltin="1"/>
    <cellStyle name="תא מסומן" xfId="23" builtinId="23" customBuiltin="1"/>
    <cellStyle name="תא מקושר" xfId="22" builtinId="24" customBuiltin="1"/>
  </cellStyles>
  <dxfs count="68">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strike val="0"/>
        <condense val="0"/>
        <extend val="0"/>
        <outline val="0"/>
        <shadow val="0"/>
        <u val="none"/>
        <vertAlign val="baseline"/>
        <sz val="11"/>
        <color theme="1" tint="0.24994659260841701"/>
        <name val="Tahoma"/>
        <family val="2"/>
        <scheme val="none"/>
      </font>
      <alignment horizontal="left" vertical="center" textRotation="0" wrapText="0" indent="1" justifyLastLine="0" shrinkToFit="0" readingOrder="0"/>
    </dxf>
    <dxf>
      <font>
        <b val="0"/>
        <i val="0"/>
        <strike val="0"/>
        <condense val="0"/>
        <extend val="0"/>
        <outline val="0"/>
        <shadow val="0"/>
        <u val="none"/>
        <vertAlign val="baseline"/>
        <sz val="11"/>
        <color theme="1" tint="0.24994659260841701"/>
        <name val="Tahoma"/>
        <family val="2"/>
        <scheme val="none"/>
      </font>
      <alignment horizontal="right" vertical="center" textRotation="0" wrapText="0" indent="1" justifyLastLine="0" shrinkToFit="0" readingOrder="2"/>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left" vertical="center" textRotation="0" wrapText="0" indent="0" justifyLastLine="0" shrinkToFit="0" readingOrder="2"/>
    </dxf>
    <dxf>
      <font>
        <b val="0"/>
        <strike val="0"/>
        <outline val="0"/>
        <shadow val="0"/>
        <u val="none"/>
        <vertAlign val="baseline"/>
        <sz val="11"/>
        <color theme="1" tint="0.24994659260841701"/>
        <name val="Tahoma"/>
        <family val="2"/>
        <scheme val="none"/>
      </font>
      <alignment horizontal="right" vertical="center" textRotation="0" wrapText="0" indent="0" justifyLastLine="0" shrinkToFit="0" readingOrder="2"/>
    </dxf>
    <dxf>
      <font>
        <strike val="0"/>
        <outline val="0"/>
        <shadow val="0"/>
        <u val="none"/>
        <vertAlign val="baseline"/>
        <sz val="11"/>
        <color theme="1" tint="0.24994659260841701"/>
        <name val="Tahoma"/>
        <family val="2"/>
        <scheme val="none"/>
      </font>
      <numFmt numFmtId="2" formatCode="0.0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67" formatCode="0_ ;\-0\ "/>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68" formatCode="0_ ;[Red]\-0\ "/>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68" formatCode="0_ ;[Red]\-0\ "/>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2" formatCode="0.0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2" formatCode="0.0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67" formatCode="0_ ;\-0\ "/>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numFmt numFmtId="167" formatCode="0_ ;\-0\ "/>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dxf>
    <dxf>
      <font>
        <strike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alignment horizontal="center" vertical="center" textRotation="0" wrapText="0" indent="0" justifyLastLine="0" shrinkToFit="0" readingOrder="0"/>
    </dxf>
    <dxf>
      <font>
        <strike val="0"/>
        <outline val="0"/>
        <shadow val="0"/>
        <u val="none"/>
        <vertAlign val="baseline"/>
        <sz val="11"/>
        <color theme="1" tint="0.24994659260841701"/>
        <name val="Tahoma"/>
        <family val="2"/>
        <scheme val="none"/>
      </font>
      <alignment horizontal="right" vertical="center" textRotation="0" wrapText="0" indent="1" justifyLastLine="0" shrinkToFit="0" readingOrder="2"/>
    </dxf>
    <dxf>
      <font>
        <strike val="0"/>
        <outline val="0"/>
        <shadow val="0"/>
        <u val="none"/>
        <vertAlign val="baseline"/>
        <sz val="11"/>
        <color theme="1" tint="0.24994659260841701"/>
        <name val="Tahoma"/>
        <family val="2"/>
        <scheme val="none"/>
      </font>
      <alignment horizontal="left" vertical="center" textRotation="0" wrapText="0" indent="1" justifyLastLine="0" shrinkToFit="0" readingOrder="2"/>
    </dxf>
    <dxf>
      <font>
        <strike val="0"/>
        <outline val="0"/>
        <shadow val="0"/>
        <u val="none"/>
        <vertAlign val="baseline"/>
        <sz val="11"/>
        <color theme="1" tint="0.24994659260841701"/>
        <name val="Tahoma"/>
        <family val="2"/>
        <scheme val="none"/>
      </font>
    </dxf>
    <dxf>
      <font>
        <strike val="0"/>
        <outline val="0"/>
        <shadow val="0"/>
        <vertAlign val="baseline"/>
        <name val="Tahoma"/>
        <family val="2"/>
        <scheme val="none"/>
      </font>
    </dxf>
    <dxf>
      <font>
        <b val="0"/>
        <i val="0"/>
        <strike val="0"/>
        <condense val="0"/>
        <extend val="0"/>
        <outline val="0"/>
        <shadow val="0"/>
        <u val="none"/>
        <vertAlign val="baseline"/>
        <sz val="11"/>
        <color theme="1" tint="0.24994659260841701"/>
        <name val="Tahoma"/>
        <family val="2"/>
        <scheme val="none"/>
      </font>
      <numFmt numFmtId="4" formatCode="#,##0.00"/>
      <alignment horizontal="center" vertical="center" textRotation="0" wrapText="0" indent="0" justifyLastLine="0" shrinkToFit="0" readingOrder="0"/>
    </dxf>
    <dxf>
      <font>
        <strike val="0"/>
        <outline val="0"/>
        <shadow val="0"/>
        <vertAlign val="baseline"/>
        <name val="Tahoma"/>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ahoma"/>
        <family val="2"/>
        <scheme val="none"/>
      </font>
      <alignment horizontal="right" vertical="center" textRotation="0" wrapText="0" indent="1" justifyLastLine="0" shrinkToFit="0" readingOrder="2"/>
      <border diagonalUp="0" diagonalDown="0" outline="0">
        <left style="thin">
          <color theme="0"/>
        </left>
        <right/>
        <top/>
        <bottom/>
      </border>
    </dxf>
    <dxf>
      <font>
        <strike val="0"/>
        <outline val="0"/>
        <shadow val="0"/>
        <vertAlign val="baseline"/>
        <name val="Tahoma"/>
        <family val="2"/>
        <scheme val="none"/>
      </font>
      <alignment horizontal="right" vertical="center" textRotation="0" wrapText="0" indent="1" justifyLastLine="0" shrinkToFit="0" readingOrder="2"/>
      <border outline="0">
        <left style="thin">
          <color theme="0"/>
        </left>
      </border>
    </dxf>
    <dxf>
      <font>
        <b val="0"/>
        <i val="0"/>
        <strike val="0"/>
        <condense val="0"/>
        <extend val="0"/>
        <outline val="0"/>
        <shadow val="0"/>
        <u val="none"/>
        <vertAlign val="baseline"/>
        <sz val="11"/>
        <color theme="0"/>
        <name val="Tahoma"/>
        <family val="2"/>
        <scheme val="none"/>
      </font>
      <alignment horizontal="right" vertical="center" textRotation="0" wrapText="1" indent="0" justifyLastLine="0" shrinkToFit="0" readingOrder="2"/>
      <border diagonalUp="0" diagonalDown="0" outline="0">
        <left style="thin">
          <color theme="0"/>
        </left>
        <right style="thin">
          <color theme="0"/>
        </right>
        <top/>
        <bottom/>
      </border>
    </dxf>
    <dxf>
      <font>
        <strike val="0"/>
        <outline val="0"/>
        <shadow val="0"/>
        <u val="none"/>
        <vertAlign val="baseline"/>
        <sz val="11"/>
        <color theme="0"/>
        <name val="Tahoma"/>
        <family val="2"/>
        <scheme val="none"/>
      </font>
      <alignment horizontal="right" vertical="center" textRotation="0" indent="0" justifyLastLine="0" shrinkToFit="0" readingOrder="2"/>
      <border diagonalUp="0" diagonalDown="0" outline="0">
        <left style="thin">
          <color theme="0"/>
        </left>
        <right style="thin">
          <color theme="0"/>
        </right>
        <top style="thin">
          <color theme="0"/>
        </top>
        <bottom style="thin">
          <color theme="0"/>
        </bottom>
      </border>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alignment horizontal="general" vertical="center" textRotation="0" wrapText="1" indent="0" justifyLastLine="0" shrinkToFit="0" readingOrder="0"/>
    </dxf>
    <dxf>
      <font>
        <strike val="0"/>
        <outline val="0"/>
        <shadow val="0"/>
        <vertAlign val="baseline"/>
        <name val="Tahoma"/>
        <family val="2"/>
        <scheme val="none"/>
      </font>
      <alignment horizontal="right" vertical="center" textRotation="0" wrapText="1" indent="0" justifyLastLine="0" shrinkToFit="0" readingOrder="2"/>
    </dxf>
    <dxf>
      <font>
        <strike val="0"/>
        <outline val="0"/>
        <shadow val="0"/>
        <vertAlign val="baseline"/>
        <name val="Tahoma"/>
        <family val="2"/>
        <scheme val="none"/>
      </font>
      <alignment horizontal="right" vertical="center" textRotation="0" wrapText="1" indent="0" justifyLastLine="0" shrinkToFit="0" readingOrder="2"/>
    </dxf>
    <dxf>
      <font>
        <strike val="0"/>
        <outline val="0"/>
        <shadow val="0"/>
        <vertAlign val="baseline"/>
        <name val="Tahoma"/>
        <family val="2"/>
        <scheme val="none"/>
      </font>
      <alignment horizontal="right" vertical="center" textRotation="0" wrapText="1" indent="0" justifyLastLine="0" shrinkToFit="0" readingOrder="2"/>
    </dxf>
    <dxf>
      <font>
        <strike val="0"/>
        <outline val="0"/>
        <shadow val="0"/>
        <vertAlign val="baseline"/>
        <name val="Tahoma"/>
        <family val="2"/>
        <scheme val="none"/>
      </font>
      <alignment horizontal="right" vertical="center" textRotation="0" wrapText="1" indent="0" justifyLastLine="0" shrinkToFit="0" readingOrder="2"/>
    </dxf>
    <dxf>
      <font>
        <strike val="0"/>
        <outline val="0"/>
        <shadow val="0"/>
        <vertAlign val="baseline"/>
        <name val="Tahoma"/>
        <family val="2"/>
        <scheme val="none"/>
      </font>
      <alignment horizontal="center" vertical="center" textRotation="0" wrapText="0" indent="0" justifyLastLine="0" shrinkToFit="0" readingOrder="2"/>
    </dxf>
    <dxf>
      <font>
        <strike val="0"/>
        <outline val="0"/>
        <shadow val="0"/>
        <vertAlign val="baseline"/>
        <name val="Tahoma"/>
        <family val="2"/>
        <scheme val="none"/>
      </font>
    </dxf>
    <dxf>
      <font>
        <strike val="0"/>
        <outline val="0"/>
        <shadow val="0"/>
        <vertAlign val="baseline"/>
        <name val="Tahoma"/>
        <family val="2"/>
        <scheme val="none"/>
      </font>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1" defaultTableStyle="TableStyleMedium2" defaultPivotStyle="PivotStyleLight16">
    <tableStyle name="Project Performance Report" pivot="0" count="3" xr9:uid="{00000000-0011-0000-FFFF-FFFF00000000}">
      <tableStyleElement type="wholeTable" dxfId="67"/>
      <tableStyleElement type="headerRow" dxfId="66"/>
      <tableStyleElement type="first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492;&#1490;&#1491;&#1512;&#1493;&#1514;'!A1"/></Relationships>
</file>

<file path=xl/drawings/_rels/drawing2.xml.rels><?xml version="1.0" encoding="UTF-8" standalone="yes"?>
<Relationships xmlns="http://schemas.openxmlformats.org/package/2006/relationships"><Relationship Id="rId1" Type="http://schemas.openxmlformats.org/officeDocument/2006/relationships/hyperlink" Target="#'&#1491;&#1493;&#1495; &#1489;&#1497;&#1510;&#1493;&#1506;&#1497;&#1501;'!A1"/></Relationships>
</file>

<file path=xl/drawings/drawing1.xml><?xml version="1.0" encoding="utf-8"?>
<xdr:wsDr xmlns:xdr="http://schemas.openxmlformats.org/drawingml/2006/spreadsheetDrawing" xmlns:a="http://schemas.openxmlformats.org/drawingml/2006/main">
  <xdr:twoCellAnchor editAs="oneCell">
    <xdr:from>
      <xdr:col>18</xdr:col>
      <xdr:colOff>323851</xdr:colOff>
      <xdr:row>2</xdr:row>
      <xdr:rowOff>200024</xdr:rowOff>
    </xdr:from>
    <xdr:to>
      <xdr:col>19</xdr:col>
      <xdr:colOff>279402</xdr:colOff>
      <xdr:row>3</xdr:row>
      <xdr:rowOff>38099</xdr:rowOff>
    </xdr:to>
    <xdr:sp macro="" textlink="">
      <xdr:nvSpPr>
        <xdr:cNvPr id="2" name="מלבן מעוגל 1" descr="Navigation link to Definitions sheet">
          <a:hlinkClick xmlns:r="http://schemas.openxmlformats.org/officeDocument/2006/relationships" r:id="rId1" tooltip="בחר כדי לנווט לגליון העבודה 'הגדרות'"/>
          <a:extLst>
            <a:ext uri="{FF2B5EF4-FFF2-40B4-BE49-F238E27FC236}">
              <a16:creationId xmlns:a16="http://schemas.microsoft.com/office/drawing/2014/main" id="{00000000-0008-0000-0000-000002000000}"/>
            </a:ext>
          </a:extLst>
        </xdr:cNvPr>
        <xdr:cNvSpPr/>
      </xdr:nvSpPr>
      <xdr:spPr>
        <a:xfrm>
          <a:off x="11378056998" y="704849"/>
          <a:ext cx="1003301" cy="27622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1100" b="1">
              <a:solidFill>
                <a:schemeClr val="bg1"/>
              </a:solidFill>
              <a:latin typeface="Tahoma" panose="020B0604030504040204" pitchFamily="34" charset="0"/>
              <a:cs typeface="Tahoma" panose="020B0604030504040204" pitchFamily="34" charset="0"/>
            </a:rPr>
            <a:t>הגדרות</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95251</xdr:colOff>
      <xdr:row>2</xdr:row>
      <xdr:rowOff>85725</xdr:rowOff>
    </xdr:from>
    <xdr:to>
      <xdr:col>9</xdr:col>
      <xdr:colOff>1146175</xdr:colOff>
      <xdr:row>2</xdr:row>
      <xdr:rowOff>381000</xdr:rowOff>
    </xdr:to>
    <xdr:sp macro="" textlink="">
      <xdr:nvSpPr>
        <xdr:cNvPr id="2" name="מלבן מעוגל 1" descr="Navigation button to Performance Report sheet">
          <a:hlinkClick xmlns:r="http://schemas.openxmlformats.org/officeDocument/2006/relationships" r:id="rId1" tooltip="בחר כדי לנווט לגליון העבודה 'דוח ביצועים'"/>
          <a:extLst>
            <a:ext uri="{FF2B5EF4-FFF2-40B4-BE49-F238E27FC236}">
              <a16:creationId xmlns:a16="http://schemas.microsoft.com/office/drawing/2014/main" id="{00000000-0008-0000-0100-000002000000}"/>
            </a:ext>
          </a:extLst>
        </xdr:cNvPr>
        <xdr:cNvSpPr/>
      </xdr:nvSpPr>
      <xdr:spPr>
        <a:xfrm flipH="1">
          <a:off x="11649500450" y="590550"/>
          <a:ext cx="10509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1100" b="1">
              <a:solidFill>
                <a:schemeClr val="bg1"/>
              </a:solidFill>
              <a:latin typeface="Tahoma" panose="020B0604030504040204" pitchFamily="34" charset="0"/>
              <a:cs typeface="Tahoma" panose="020B0604030504040204" pitchFamily="34" charset="0"/>
            </a:rPr>
            <a:t>דוח</a:t>
          </a:r>
          <a:endParaRPr lang="en-US" sz="1000" b="1">
            <a:solidFill>
              <a:schemeClr val="bg1"/>
            </a:solidFill>
            <a:latin typeface="Tahoma" panose="020B0604030504040204" pitchFamily="34" charset="0"/>
            <a:cs typeface="Tahoma" panose="020B0604030504040204" pitchFamily="34" charset="0"/>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ביצועים" displayName="ביצועים" ref="B7:T25" headerRowDxfId="48" dataDxfId="47">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מס' סידורי" totalsRowLabel="סה&quot;כ" dataDxfId="46" totalsRowDxfId="9"/>
    <tableColumn id="2" xr3:uid="{00000000-0010-0000-0000-000002000000}" name="תיאור פריט" dataDxfId="45" totalsRowDxfId="10"/>
    <tableColumn id="3" xr3:uid="{00000000-0010-0000-0000-000003000000}" name="ת.ב.ע. כולל (₪)" dataDxfId="44" totalsRowDxfId="11"/>
    <tableColumn id="4" xr3:uid="{00000000-0010-0000-0000-000004000000}" name="ע.מ. (₪)" dataDxfId="43" totalsRowDxfId="12"/>
    <tableColumn id="5" xr3:uid="{00000000-0010-0000-0000-000005000000}" name="ע.ז. (₪)" dataDxfId="42" totalsRowDxfId="13"/>
    <tableColumn id="6" xr3:uid="{00000000-0010-0000-0000-000006000000}" name="ע.ב. (₪)" dataDxfId="41" totalsRowDxfId="14"/>
    <tableColumn id="19" xr3:uid="{00000000-0010-0000-0000-000013000000}" name="מ.ז.ב. (₪)" dataDxfId="40" totalsRowDxfId="15"/>
    <tableColumn id="7" xr3:uid="{00000000-0010-0000-0000-000007000000}" name="ס.ע. (₪)" dataDxfId="39" totalsRowDxfId="16">
      <calculatedColumnFormula>ביצועים[[#This Row],[ע.ז. (₪)]]-ביצועים[[#This Row],[ע.ב. (₪)]]</calculatedColumnFormula>
    </tableColumn>
    <tableColumn id="8" xr3:uid="{00000000-0010-0000-0000-000008000000}" name="ס.ע. (%)" dataDxfId="38" totalsRowDxfId="17">
      <calculatedColumnFormula>IFERROR(ביצועים[[#This Row],[ס.ע. (₪)]]/ביצועים[[#This Row],[ע.מ. (₪)]],0)</calculatedColumnFormula>
    </tableColumn>
    <tableColumn id="9" xr3:uid="{00000000-0010-0000-0000-000009000000}" name="ס.ת. (₪)" dataDxfId="37" totalsRowDxfId="18">
      <calculatedColumnFormula>IFERROR(ביצועים[[#This Row],[ע.ז. (₪)]]-ביצועים[[#This Row],[ע.מ. (₪)]],0)</calculatedColumnFormula>
    </tableColumn>
    <tableColumn id="10" xr3:uid="{00000000-0010-0000-0000-00000A000000}" name="ס.ת. (%)" dataDxfId="36" totalsRowDxfId="19">
      <calculatedColumnFormula>IFERROR(ביצועים[[#This Row],[ס.ת. (₪)]]/ביצועים[[#This Row],[ע.מ. (₪)]],0)</calculatedColumnFormula>
    </tableColumn>
    <tableColumn id="11" xr3:uid="{00000000-0010-0000-0000-00000B000000}" name="מ.ב.ע." dataDxfId="35" totalsRowDxfId="20">
      <calculatedColumnFormula>IFERROR(ביצועים[[#This Row],[ע.ז. (₪)]]/ביצועים[[#This Row],[ע.ב. (₪)]],0)</calculatedColumnFormula>
    </tableColumn>
    <tableColumn id="12" xr3:uid="{00000000-0010-0000-0000-00000C000000}" name="מ.ב.ל." dataDxfId="34" totalsRowDxfId="21">
      <calculatedColumnFormula>IFERROR(ביצועים[[#This Row],[ע.ז. (₪)]]/ביצועים[[#This Row],[ע.מ. (₪)]],0)</calculatedColumnFormula>
    </tableColumn>
    <tableColumn id="13" xr3:uid="{00000000-0010-0000-0000-00000D000000}" name="ה.ל." dataDxfId="33" totalsRowDxfId="22">
      <calculatedColumnFormula>IFERROR(ביצועים[[#This Row],[ה.ב.ס.]]-ביצועים[[#This Row],[ע.ב. (₪)]],0)</calculatedColumnFormula>
    </tableColumn>
    <tableColumn id="14" xr3:uid="{00000000-0010-0000-0000-00000E000000}" name="ה.ב.ס." dataDxfId="32" totalsRowDxfId="23">
      <calculatedColumnFormula>IFERROR(ביצועים[[#This Row],[ת.ב.ע. כולל (₪)]]/ביצועים[[#This Row],[מ.ב.ע.]],0)</calculatedColumnFormula>
    </tableColumn>
    <tableColumn id="15" xr3:uid="{00000000-0010-0000-0000-00000F000000}" name="ס.ב.ס. (%)" dataDxfId="31" totalsRowDxfId="24">
      <calculatedColumnFormula>IFERROR(ביצועים[[#This Row],[ס.ב.ס. (₪)]]/ביצועים[[#This Row],[ת.ב.ע. כולל (₪)]],0)</calculatedColumnFormula>
    </tableColumn>
    <tableColumn id="16" xr3:uid="{00000000-0010-0000-0000-000010000000}" name="ס.ב.ס. (₪)" dataDxfId="30" totalsRowDxfId="25">
      <calculatedColumnFormula>IFERROR(ביצועים[[#This Row],[ת.ב.ע. כולל (₪)]]-ביצועים[[#This Row],[ה.ב.ס.]],0)</calculatedColumnFormula>
    </tableColumn>
    <tableColumn id="17" xr3:uid="{00000000-0010-0000-0000-000011000000}" name="מדד ממוצע" dataDxfId="29" totalsRowDxfId="26">
      <calculatedColumnFormula>IFERROR((ביצועים[[#This Row],[מ.ב.ל.]]+ביצועים[[#This Row],[מ.ב.ע.]])/2,0)</calculatedColumnFormula>
    </tableColumn>
    <tableColumn id="18" xr3:uid="{00000000-0010-0000-0000-000012000000}" name="מצב" totalsRowFunction="count" dataDxfId="28" totalsRowDxfId="27">
      <calculatedColumnFormula>LOOKUP(ביצועים[[#This Row],[מדד ממוצע]],מצב[מגבלת ערך תחתון],מצב[מצב])</calculatedColumnFormula>
    </tableColumn>
  </tableColumns>
  <tableStyleInfo name="Project Performance Report" showFirstColumn="0" showLastColumn="0" showRowStripes="1" showColumnStripes="0"/>
  <extLst>
    <ext xmlns:x14="http://schemas.microsoft.com/office/spreadsheetml/2009/9/main" uri="{504A1905-F514-4f6f-8877-14C23A59335A}">
      <x14:table altTextSummary="הזן פריטי פרוייקט וכן ערך מתוכנן, ערך מזוכה וערך בפועל עבור תוצרים. סטיית העלות, מדד הביצועים והמצב מתעדכנים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הגדרות" displayName="הגדרות" ref="B5:F18" totalsRowShown="0" headerRowDxfId="64" dataDxfId="63">
  <tableColumns count="5">
    <tableColumn id="1" xr3:uid="{00000000-0010-0000-0100-000001000000}" name="מס' סידורי" dataDxfId="62"/>
    <tableColumn id="2" xr3:uid="{00000000-0010-0000-0100-000002000000}" name="מדד" dataDxfId="61"/>
    <tableColumn id="3" xr3:uid="{00000000-0010-0000-0100-000003000000}" name="ראשי תיבות" dataDxfId="60"/>
    <tableColumn id="4" xr3:uid="{00000000-0010-0000-0100-000004000000}" name="תיאור" dataDxfId="59"/>
    <tableColumn id="5" xr3:uid="{00000000-0010-0000-0100-000005000000}" name="נוסחה/ערך" dataDxfId="58"/>
  </tableColumns>
  <tableStyleInfo name="Project Performance Report" showFirstColumn="0" showLastColumn="0" showRowStripes="1" showColumnStripes="1"/>
  <extLst>
    <ext xmlns:x14="http://schemas.microsoft.com/office/spreadsheetml/2009/9/main" uri="{504A1905-F514-4f6f-8877-14C23A59335A}">
      <x14:table altTextSummary="שנה את המדדים, ראשי התיבות, התיאור והנוסחאות בטבלה זו"/>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מצב" displayName="מצב" ref="H5:J9" headerRowDxfId="57" dataDxfId="56" totalsRowDxfId="55">
  <sortState ref="H6:J9">
    <sortCondition ref="J5:J9"/>
  </sortState>
  <tableColumns count="3">
    <tableColumn id="1" xr3:uid="{00000000-0010-0000-0200-000001000000}" name="מצב" totalsRowLabel="סה&quot;כ" dataDxfId="54" totalsRowDxfId="53"/>
    <tableColumn id="4" xr3:uid="{00000000-0010-0000-0200-000004000000}" name="תיאור" dataDxfId="52" totalsRowDxfId="51"/>
    <tableColumn id="2" xr3:uid="{00000000-0010-0000-0200-000002000000}" name="מגבלת ערך תחתון" totalsRowFunction="sum" dataDxfId="50" totalsRowDxfId="49"/>
  </tableColumns>
  <tableStyleInfo name="Project Performance Report" showFirstColumn="0" showLastColumn="0" showRowStripes="1" showColumnStripes="0"/>
  <extLst>
    <ext xmlns:x14="http://schemas.microsoft.com/office/spreadsheetml/2009/9/main" uri="{504A1905-F514-4f6f-8877-14C23A59335A}">
      <x14:table altTextSummary="העיצוב עבור עמודת המצב בגליון העבודה 'דוח' מופיע בטבלה זו. הזן את מגבלת הערך התחתון בסדר עולה"/>
    </ext>
  </extLst>
</table>
</file>

<file path=xl/theme/theme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rightToLeft="1" tabSelected="1" zoomScaleNormal="100" workbookViewId="0"/>
  </sheetViews>
  <sheetFormatPr defaultColWidth="9.125" defaultRowHeight="30" customHeight="1" x14ac:dyDescent="0.2"/>
  <cols>
    <col min="1" max="1" width="1.625" style="35" customWidth="1"/>
    <col min="2" max="2" width="10.625" style="35" bestFit="1" customWidth="1"/>
    <col min="3" max="3" width="20.375" style="35" customWidth="1"/>
    <col min="4" max="5" width="8.75" style="35" bestFit="1" customWidth="1"/>
    <col min="6" max="6" width="8.25" style="35" bestFit="1" customWidth="1"/>
    <col min="7" max="7" width="8" style="35" customWidth="1"/>
    <col min="8" max="8" width="10.125" style="35" bestFit="1" customWidth="1"/>
    <col min="9" max="12" width="10.25" style="35" customWidth="1"/>
    <col min="13" max="13" width="11.625" style="35" customWidth="1"/>
    <col min="14" max="16" width="10.25" style="35" customWidth="1"/>
    <col min="17" max="17" width="11.75" style="35" bestFit="1" customWidth="1"/>
    <col min="18" max="18" width="11.125" style="35" bestFit="1" customWidth="1"/>
    <col min="19" max="19" width="13.75" style="35" customWidth="1"/>
    <col min="20" max="20" width="8.375" style="35" customWidth="1"/>
    <col min="21" max="21" width="1.25" style="35" customWidth="1"/>
    <col min="22" max="16384" width="9.125" style="35"/>
  </cols>
  <sheetData>
    <row r="1" spans="1:20" ht="14.25" x14ac:dyDescent="0.2">
      <c r="A1" s="1"/>
      <c r="B1" s="1"/>
      <c r="C1" s="1"/>
      <c r="D1" s="1"/>
      <c r="E1" s="1"/>
      <c r="F1" s="1"/>
      <c r="G1" s="1"/>
      <c r="H1" s="1"/>
      <c r="I1" s="33"/>
      <c r="J1" s="33"/>
      <c r="K1" s="33"/>
      <c r="L1" s="33"/>
      <c r="M1" s="34"/>
      <c r="N1" s="34"/>
      <c r="O1" s="33"/>
      <c r="P1" s="33"/>
      <c r="Q1" s="33"/>
      <c r="R1" s="33"/>
      <c r="S1" s="38" t="s">
        <v>51</v>
      </c>
      <c r="T1" s="38"/>
    </row>
    <row r="2" spans="1:20" ht="25.5" x14ac:dyDescent="0.35">
      <c r="A2" s="1"/>
      <c r="B2" s="39" t="s">
        <v>0</v>
      </c>
      <c r="C2" s="39"/>
      <c r="D2" s="39"/>
      <c r="E2" s="39"/>
      <c r="F2" s="39"/>
      <c r="G2" s="39"/>
      <c r="H2" s="39"/>
      <c r="I2" s="39"/>
      <c r="J2" s="39"/>
      <c r="K2" s="39"/>
      <c r="L2" s="39"/>
      <c r="M2" s="39"/>
      <c r="N2" s="39"/>
      <c r="O2" s="39"/>
      <c r="P2" s="39"/>
      <c r="Q2" s="39"/>
      <c r="R2" s="39"/>
      <c r="S2" s="38"/>
      <c r="T2" s="38"/>
    </row>
    <row r="3" spans="1:20" ht="34.5" x14ac:dyDescent="0.2">
      <c r="A3" s="1"/>
      <c r="B3" s="41" t="s">
        <v>1</v>
      </c>
      <c r="C3" s="41"/>
      <c r="D3" s="41"/>
      <c r="E3" s="41"/>
      <c r="F3" s="41"/>
      <c r="G3" s="41"/>
      <c r="H3" s="41"/>
      <c r="I3" s="41"/>
      <c r="J3" s="41"/>
      <c r="K3" s="41"/>
      <c r="L3" s="41"/>
      <c r="M3" s="41"/>
      <c r="N3" s="41"/>
      <c r="O3" s="41"/>
      <c r="P3" s="41"/>
      <c r="Q3" s="41"/>
      <c r="R3" s="41"/>
      <c r="S3" s="38"/>
      <c r="T3" s="38"/>
    </row>
    <row r="4" spans="1:20" ht="14.25" x14ac:dyDescent="0.2">
      <c r="A4" s="1"/>
      <c r="B4" s="1"/>
      <c r="C4" s="1"/>
      <c r="D4" s="1"/>
      <c r="E4" s="1"/>
      <c r="F4" s="1"/>
      <c r="G4" s="1"/>
      <c r="H4" s="1"/>
      <c r="I4" s="33"/>
      <c r="J4" s="33"/>
      <c r="K4" s="33"/>
      <c r="L4" s="33"/>
      <c r="M4" s="34"/>
      <c r="N4" s="34"/>
      <c r="O4" s="33"/>
      <c r="P4" s="33"/>
      <c r="Q4" s="33"/>
      <c r="R4" s="33"/>
      <c r="S4" s="38"/>
      <c r="T4" s="38"/>
    </row>
    <row r="5" spans="1:20" ht="14.25" x14ac:dyDescent="0.2">
      <c r="A5" s="1"/>
      <c r="B5" s="13"/>
      <c r="C5" s="13"/>
      <c r="D5" s="40" t="s">
        <v>29</v>
      </c>
      <c r="E5" s="40"/>
      <c r="F5" s="14" t="s">
        <v>32</v>
      </c>
      <c r="G5" s="14" t="s">
        <v>34</v>
      </c>
      <c r="H5" s="14"/>
      <c r="I5" s="40" t="s">
        <v>37</v>
      </c>
      <c r="J5" s="40"/>
      <c r="K5" s="40" t="s">
        <v>40</v>
      </c>
      <c r="L5" s="40"/>
      <c r="M5" s="40" t="s">
        <v>43</v>
      </c>
      <c r="N5" s="40"/>
      <c r="O5" s="40" t="s">
        <v>46</v>
      </c>
      <c r="P5" s="40"/>
      <c r="Q5" s="40"/>
      <c r="R5" s="40"/>
      <c r="S5" s="38"/>
      <c r="T5" s="38"/>
    </row>
    <row r="6" spans="1:20" ht="6" customHeight="1" x14ac:dyDescent="0.2">
      <c r="A6" s="1"/>
      <c r="B6" s="13"/>
      <c r="C6" s="13"/>
      <c r="D6" s="15"/>
      <c r="E6" s="16"/>
      <c r="F6" s="17"/>
      <c r="G6" s="17"/>
      <c r="H6" s="14"/>
      <c r="I6" s="15"/>
      <c r="J6" s="16"/>
      <c r="K6" s="15"/>
      <c r="L6" s="16"/>
      <c r="M6" s="15"/>
      <c r="N6" s="16"/>
      <c r="O6" s="15"/>
      <c r="P6" s="18"/>
      <c r="Q6" s="18"/>
      <c r="R6" s="16"/>
      <c r="S6" s="38"/>
      <c r="T6" s="38"/>
    </row>
    <row r="7" spans="1:20" ht="30" customHeight="1" x14ac:dyDescent="0.2">
      <c r="A7" s="1"/>
      <c r="B7" s="2" t="s">
        <v>2</v>
      </c>
      <c r="C7" s="4" t="s">
        <v>21</v>
      </c>
      <c r="D7" s="5" t="s">
        <v>30</v>
      </c>
      <c r="E7" s="2" t="s">
        <v>31</v>
      </c>
      <c r="F7" s="2" t="s">
        <v>33</v>
      </c>
      <c r="G7" s="2" t="s">
        <v>35</v>
      </c>
      <c r="H7" s="2" t="s">
        <v>36</v>
      </c>
      <c r="I7" s="2" t="s">
        <v>38</v>
      </c>
      <c r="J7" s="2" t="s">
        <v>39</v>
      </c>
      <c r="K7" s="2" t="s">
        <v>41</v>
      </c>
      <c r="L7" s="2" t="s">
        <v>42</v>
      </c>
      <c r="M7" s="2" t="s">
        <v>44</v>
      </c>
      <c r="N7" s="2" t="s">
        <v>45</v>
      </c>
      <c r="O7" s="2" t="s">
        <v>47</v>
      </c>
      <c r="P7" s="2" t="s">
        <v>48</v>
      </c>
      <c r="Q7" s="2" t="s">
        <v>49</v>
      </c>
      <c r="R7" s="2" t="s">
        <v>50</v>
      </c>
      <c r="S7" s="2" t="s">
        <v>52</v>
      </c>
      <c r="T7" s="2" t="s">
        <v>53</v>
      </c>
    </row>
    <row r="8" spans="1:20" ht="30" customHeight="1" x14ac:dyDescent="0.2">
      <c r="A8" s="19"/>
      <c r="B8" s="20" t="s">
        <v>3</v>
      </c>
      <c r="C8" s="21" t="s">
        <v>22</v>
      </c>
      <c r="D8" s="22">
        <f>SUM(D9,D13)</f>
        <v>489</v>
      </c>
      <c r="E8" s="22">
        <f>SUM(E9,E13)</f>
        <v>254</v>
      </c>
      <c r="F8" s="22">
        <f>SUM(F9,F13)</f>
        <v>225</v>
      </c>
      <c r="G8" s="22">
        <f>SUM(G9,G13)</f>
        <v>266</v>
      </c>
      <c r="H8" s="22"/>
      <c r="I8" s="29">
        <f>ביצועים[[#This Row],[ע.ז. (₪)]]-ביצועים[[#This Row],[ע.ב. (₪)]]</f>
        <v>-41</v>
      </c>
      <c r="J8" s="23">
        <f>IFERROR(ביצועים[[#This Row],[ס.ע. (₪)]]/ביצועים[[#This Row],[ע.מ. (₪)]],0)</f>
        <v>-0.16141732283464566</v>
      </c>
      <c r="K8" s="29">
        <f>IFERROR(ביצועים[[#This Row],[ע.ז. (₪)]]-ביצועים[[#This Row],[ע.מ. (₪)]],0)</f>
        <v>-29</v>
      </c>
      <c r="L8" s="23">
        <f>IFERROR(ביצועים[[#This Row],[ס.ת. (₪)]]/ביצועים[[#This Row],[ע.מ. (₪)]],0)</f>
        <v>-0.1141732283464567</v>
      </c>
      <c r="M8" s="24">
        <f>IFERROR(ביצועים[[#This Row],[ע.ז. (₪)]]/ביצועים[[#This Row],[ע.ב. (₪)]],0)</f>
        <v>0.84586466165413532</v>
      </c>
      <c r="N8" s="24">
        <f>IFERROR(ביצועים[[#This Row],[ע.ז. (₪)]]/ביצועים[[#This Row],[ע.מ. (₪)]],0)</f>
        <v>0.88582677165354329</v>
      </c>
      <c r="O8" s="31">
        <f>IFERROR(ביצועים[[#This Row],[ה.ב.ס.]]-ביצועים[[#This Row],[ע.ב. (₪)]],0)</f>
        <v>312.10666666666668</v>
      </c>
      <c r="P8" s="31">
        <f>IFERROR(ביצועים[[#This Row],[ת.ב.ע. כולל (₪)]]/ביצועים[[#This Row],[מ.ב.ע.]],0)</f>
        <v>578.10666666666668</v>
      </c>
      <c r="Q8" s="23">
        <f>IFERROR(ביצועים[[#This Row],[ס.ב.ס. (₪)]]/ביצועים[[#This Row],[ת.ב.ע. כולל (₪)]],0)</f>
        <v>-0.18222222222222226</v>
      </c>
      <c r="R8" s="29">
        <f>IFERROR(ביצועים[[#This Row],[ת.ב.ע. כולל (₪)]]-ביצועים[[#This Row],[ה.ב.ס.]],0)</f>
        <v>-89.106666666666683</v>
      </c>
      <c r="S8" s="24">
        <f>IFERROR((ביצועים[[#This Row],[מ.ב.ל.]]+ביצועים[[#This Row],[מ.ב.ע.]])/2,0)</f>
        <v>0.86584571665383936</v>
      </c>
      <c r="T8" s="9" t="str">
        <f>LOOKUP(ביצועים[[#This Row],[מדד ממוצע]],מצב[מגבלת ערך תחתון],מצב[מצב])</f>
        <v>כתום</v>
      </c>
    </row>
    <row r="9" spans="1:20" ht="30" customHeight="1" x14ac:dyDescent="0.2">
      <c r="A9" s="19"/>
      <c r="B9" s="3" t="s">
        <v>4</v>
      </c>
      <c r="C9" s="6" t="s">
        <v>23</v>
      </c>
      <c r="D9" s="2">
        <f>SUM(D10:D12)</f>
        <v>186</v>
      </c>
      <c r="E9" s="2">
        <f>SUM(E10:E12)</f>
        <v>93</v>
      </c>
      <c r="F9" s="2">
        <f>SUM(F10:F12)</f>
        <v>90</v>
      </c>
      <c r="G9" s="2">
        <f>SUM(G10:G12)</f>
        <v>100</v>
      </c>
      <c r="H9" s="2"/>
      <c r="I9" s="30">
        <f>ביצועים[[#This Row],[ע.ז. (₪)]]-ביצועים[[#This Row],[ע.ב. (₪)]]</f>
        <v>-10</v>
      </c>
      <c r="J9" s="7">
        <f>IFERROR(ביצועים[[#This Row],[ס.ע. (₪)]]/ביצועים[[#This Row],[ע.מ. (₪)]],0)</f>
        <v>-0.10752688172043011</v>
      </c>
      <c r="K9" s="30">
        <f>IFERROR(ביצועים[[#This Row],[ע.ז. (₪)]]-ביצועים[[#This Row],[ע.מ. (₪)]],0)</f>
        <v>-3</v>
      </c>
      <c r="L9" s="7">
        <f>IFERROR(ביצועים[[#This Row],[ס.ת. (₪)]]/ביצועים[[#This Row],[ע.מ. (₪)]],0)</f>
        <v>-3.2258064516129031E-2</v>
      </c>
      <c r="M9" s="8">
        <f>IFERROR(ביצועים[[#This Row],[ע.ז. (₪)]]/ביצועים[[#This Row],[ע.ב. (₪)]],0)</f>
        <v>0.9</v>
      </c>
      <c r="N9" s="8">
        <f>IFERROR(ביצועים[[#This Row],[ע.ז. (₪)]]/ביצועים[[#This Row],[ע.מ. (₪)]],0)</f>
        <v>0.967741935483871</v>
      </c>
      <c r="O9" s="32">
        <f>IFERROR(ביצועים[[#This Row],[ה.ב.ס.]]-ביצועים[[#This Row],[ע.ב. (₪)]],0)</f>
        <v>106.66666666666666</v>
      </c>
      <c r="P9" s="32">
        <f>IFERROR(ביצועים[[#This Row],[ת.ב.ע. כולל (₪)]]/ביצועים[[#This Row],[מ.ב.ע.]],0)</f>
        <v>206.66666666666666</v>
      </c>
      <c r="Q9" s="7">
        <f>IFERROR(ביצועים[[#This Row],[ס.ב.ס. (₪)]]/ביצועים[[#This Row],[ת.ב.ע. כולל (₪)]],0)</f>
        <v>-0.11111111111111106</v>
      </c>
      <c r="R9" s="30">
        <f>IFERROR(ביצועים[[#This Row],[ת.ב.ע. כולל (₪)]]-ביצועים[[#This Row],[ה.ב.ס.]],0)</f>
        <v>-20.666666666666657</v>
      </c>
      <c r="S9" s="8">
        <f>IFERROR((ביצועים[[#This Row],[מ.ב.ל.]]+ביצועים[[#This Row],[מ.ב.ע.]])/2,0)</f>
        <v>0.93387096774193545</v>
      </c>
      <c r="T9" s="9" t="str">
        <f>LOOKUP(ביצועים[[#This Row],[מדד ממוצע]],מצב[מגבלת ערך תחתון],מצב[מצב])</f>
        <v>כתום</v>
      </c>
    </row>
    <row r="10" spans="1:20" ht="30" customHeight="1" x14ac:dyDescent="0.2">
      <c r="A10" s="1"/>
      <c r="B10" s="3" t="s">
        <v>5</v>
      </c>
      <c r="C10" s="10" t="s">
        <v>24</v>
      </c>
      <c r="D10" s="2">
        <v>100</v>
      </c>
      <c r="E10" s="2">
        <v>55</v>
      </c>
      <c r="F10" s="2">
        <v>50</v>
      </c>
      <c r="G10" s="2">
        <v>60</v>
      </c>
      <c r="H10" s="2"/>
      <c r="I10" s="30">
        <f>ביצועים[[#This Row],[ע.ז. (₪)]]-ביצועים[[#This Row],[ע.ב. (₪)]]</f>
        <v>-10</v>
      </c>
      <c r="J10" s="7">
        <f>IFERROR(ביצועים[[#This Row],[ס.ע. (₪)]]/ביצועים[[#This Row],[ע.מ. (₪)]],0)</f>
        <v>-0.18181818181818182</v>
      </c>
      <c r="K10" s="30">
        <f>IFERROR(ביצועים[[#This Row],[ע.ז. (₪)]]-ביצועים[[#This Row],[ע.מ. (₪)]],0)</f>
        <v>-5</v>
      </c>
      <c r="L10" s="7">
        <f>IFERROR(ביצועים[[#This Row],[ס.ת. (₪)]]/ביצועים[[#This Row],[ע.מ. (₪)]],0)</f>
        <v>-9.0909090909090912E-2</v>
      </c>
      <c r="M10" s="8">
        <f>IFERROR(ביצועים[[#This Row],[ע.ז. (₪)]]/ביצועים[[#This Row],[ע.ב. (₪)]],0)</f>
        <v>0.83333333333333337</v>
      </c>
      <c r="N10" s="8">
        <f>IFERROR(ביצועים[[#This Row],[ע.ז. (₪)]]/ביצועים[[#This Row],[ע.מ. (₪)]],0)</f>
        <v>0.90909090909090906</v>
      </c>
      <c r="O10" s="32">
        <f>IFERROR(ביצועים[[#This Row],[ה.ב.ס.]]-ביצועים[[#This Row],[ע.ב. (₪)]],0)</f>
        <v>60</v>
      </c>
      <c r="P10" s="32">
        <f>IFERROR(ביצועים[[#This Row],[ת.ב.ע. כולל (₪)]]/ביצועים[[#This Row],[מ.ב.ע.]],0)</f>
        <v>120</v>
      </c>
      <c r="Q10" s="7">
        <f>IFERROR(ביצועים[[#This Row],[ס.ב.ס. (₪)]]/ביצועים[[#This Row],[ת.ב.ע. כולל (₪)]],0)</f>
        <v>-0.2</v>
      </c>
      <c r="R10" s="30">
        <f>IFERROR(ביצועים[[#This Row],[ת.ב.ע. כולל (₪)]]-ביצועים[[#This Row],[ה.ב.ס.]],0)</f>
        <v>-20</v>
      </c>
      <c r="S10" s="8">
        <f>IFERROR((ביצועים[[#This Row],[מ.ב.ל.]]+ביצועים[[#This Row],[מ.ב.ע.]])/2,0)</f>
        <v>0.87121212121212122</v>
      </c>
      <c r="T10" s="9" t="str">
        <f>LOOKUP(ביצועים[[#This Row],[מדד ממוצע]],מצב[מגבלת ערך תחתון],מצב[מצב])</f>
        <v>כתום</v>
      </c>
    </row>
    <row r="11" spans="1:20" ht="30" customHeight="1" x14ac:dyDescent="0.2">
      <c r="A11" s="1"/>
      <c r="B11" s="3" t="s">
        <v>6</v>
      </c>
      <c r="C11" s="10" t="s">
        <v>25</v>
      </c>
      <c r="D11" s="2">
        <v>28</v>
      </c>
      <c r="E11" s="2">
        <v>13</v>
      </c>
      <c r="F11" s="2">
        <v>14</v>
      </c>
      <c r="G11" s="2">
        <v>18</v>
      </c>
      <c r="H11" s="2"/>
      <c r="I11" s="30">
        <f>ביצועים[[#This Row],[ע.ז. (₪)]]-ביצועים[[#This Row],[ע.ב. (₪)]]</f>
        <v>-4</v>
      </c>
      <c r="J11" s="7">
        <f>IFERROR(ביצועים[[#This Row],[ס.ע. (₪)]]/ביצועים[[#This Row],[ע.מ. (₪)]],0)</f>
        <v>-0.30769230769230771</v>
      </c>
      <c r="K11" s="30">
        <f>IFERROR(ביצועים[[#This Row],[ע.ז. (₪)]]-ביצועים[[#This Row],[ע.מ. (₪)]],0)</f>
        <v>1</v>
      </c>
      <c r="L11" s="7">
        <f>IFERROR(ביצועים[[#This Row],[ס.ת. (₪)]]/ביצועים[[#This Row],[ע.מ. (₪)]],0)</f>
        <v>7.6923076923076927E-2</v>
      </c>
      <c r="M11" s="8">
        <f>IFERROR(ביצועים[[#This Row],[ע.ז. (₪)]]/ביצועים[[#This Row],[ע.ב. (₪)]],0)</f>
        <v>0.77777777777777779</v>
      </c>
      <c r="N11" s="8">
        <f>IFERROR(ביצועים[[#This Row],[ע.ז. (₪)]]/ביצועים[[#This Row],[ע.מ. (₪)]],0)</f>
        <v>1.0769230769230769</v>
      </c>
      <c r="O11" s="32">
        <f>IFERROR(ביצועים[[#This Row],[ה.ב.ס.]]-ביצועים[[#This Row],[ע.ב. (₪)]],0)</f>
        <v>18</v>
      </c>
      <c r="P11" s="32">
        <f>IFERROR(ביצועים[[#This Row],[ת.ב.ע. כולל (₪)]]/ביצועים[[#This Row],[מ.ב.ע.]],0)</f>
        <v>36</v>
      </c>
      <c r="Q11" s="7">
        <f>IFERROR(ביצועים[[#This Row],[ס.ב.ס. (₪)]]/ביצועים[[#This Row],[ת.ב.ע. כולל (₪)]],0)</f>
        <v>-0.2857142857142857</v>
      </c>
      <c r="R11" s="30">
        <f>IFERROR(ביצועים[[#This Row],[ת.ב.ע. כולל (₪)]]-ביצועים[[#This Row],[ה.ב.ס.]],0)</f>
        <v>-8</v>
      </c>
      <c r="S11" s="8">
        <f>IFERROR((ביצועים[[#This Row],[מ.ב.ל.]]+ביצועים[[#This Row],[מ.ב.ע.]])/2,0)</f>
        <v>0.92735042735042739</v>
      </c>
      <c r="T11" s="9" t="str">
        <f>LOOKUP(ביצועים[[#This Row],[מדד ממוצע]],מצב[מגבלת ערך תחתון],מצב[מצב])</f>
        <v>כתום</v>
      </c>
    </row>
    <row r="12" spans="1:20" ht="30" customHeight="1" x14ac:dyDescent="0.2">
      <c r="A12" s="1"/>
      <c r="B12" s="3" t="s">
        <v>7</v>
      </c>
      <c r="C12" s="10" t="s">
        <v>26</v>
      </c>
      <c r="D12" s="2">
        <v>58</v>
      </c>
      <c r="E12" s="2">
        <v>25</v>
      </c>
      <c r="F12" s="2">
        <v>26</v>
      </c>
      <c r="G12" s="2">
        <v>22</v>
      </c>
      <c r="H12" s="2"/>
      <c r="I12" s="30">
        <f>ביצועים[[#This Row],[ע.ז. (₪)]]-ביצועים[[#This Row],[ע.ב. (₪)]]</f>
        <v>4</v>
      </c>
      <c r="J12" s="7">
        <f>IFERROR(ביצועים[[#This Row],[ס.ע. (₪)]]/ביצועים[[#This Row],[ע.מ. (₪)]],0)</f>
        <v>0.16</v>
      </c>
      <c r="K12" s="30">
        <f>IFERROR(ביצועים[[#This Row],[ע.ז. (₪)]]-ביצועים[[#This Row],[ע.מ. (₪)]],0)</f>
        <v>1</v>
      </c>
      <c r="L12" s="7">
        <f>IFERROR(ביצועים[[#This Row],[ס.ת. (₪)]]/ביצועים[[#This Row],[ע.מ. (₪)]],0)</f>
        <v>0.04</v>
      </c>
      <c r="M12" s="8">
        <f>IFERROR(ביצועים[[#This Row],[ע.ז. (₪)]]/ביצועים[[#This Row],[ע.ב. (₪)]],0)</f>
        <v>1.1818181818181819</v>
      </c>
      <c r="N12" s="8">
        <f>IFERROR(ביצועים[[#This Row],[ע.ז. (₪)]]/ביצועים[[#This Row],[ע.מ. (₪)]],0)</f>
        <v>1.04</v>
      </c>
      <c r="O12" s="32">
        <f>IFERROR(ביצועים[[#This Row],[ה.ב.ס.]]-ביצועים[[#This Row],[ע.ב. (₪)]],0)</f>
        <v>27.076923076923073</v>
      </c>
      <c r="P12" s="32">
        <f>IFERROR(ביצועים[[#This Row],[ת.ב.ע. כולל (₪)]]/ביצועים[[#This Row],[מ.ב.ע.]],0)</f>
        <v>49.076923076923073</v>
      </c>
      <c r="Q12" s="7">
        <f>IFERROR(ביצועים[[#This Row],[ס.ב.ס. (₪)]]/ביצועים[[#This Row],[ת.ב.ע. כולל (₪)]],0)</f>
        <v>0.15384615384615391</v>
      </c>
      <c r="R12" s="30">
        <f>IFERROR(ביצועים[[#This Row],[ת.ב.ע. כולל (₪)]]-ביצועים[[#This Row],[ה.ב.ס.]],0)</f>
        <v>8.9230769230769269</v>
      </c>
      <c r="S12" s="8">
        <f>IFERROR((ביצועים[[#This Row],[מ.ב.ל.]]+ביצועים[[#This Row],[מ.ב.ע.]])/2,0)</f>
        <v>1.1109090909090908</v>
      </c>
      <c r="T12" s="9" t="str">
        <f>LOOKUP(ביצועים[[#This Row],[מדד ממוצע]],מצב[מגבלת ערך תחתון],מצב[מצב])</f>
        <v>ירוק</v>
      </c>
    </row>
    <row r="13" spans="1:20" ht="30" customHeight="1" x14ac:dyDescent="0.2">
      <c r="A13" s="19"/>
      <c r="B13" s="3" t="s">
        <v>8</v>
      </c>
      <c r="C13" s="6" t="s">
        <v>27</v>
      </c>
      <c r="D13" s="2">
        <f>SUM(D14:D16)</f>
        <v>303</v>
      </c>
      <c r="E13" s="2">
        <f>SUM(E14:E16)</f>
        <v>161</v>
      </c>
      <c r="F13" s="2">
        <f>SUM(F14:F16)</f>
        <v>135</v>
      </c>
      <c r="G13" s="2">
        <f>SUM(G14:G16)</f>
        <v>166</v>
      </c>
      <c r="H13" s="2"/>
      <c r="I13" s="30">
        <f>ביצועים[[#This Row],[ע.ז. (₪)]]-ביצועים[[#This Row],[ע.ב. (₪)]]</f>
        <v>-31</v>
      </c>
      <c r="J13" s="7">
        <f>IFERROR(ביצועים[[#This Row],[ס.ע. (₪)]]/ביצועים[[#This Row],[ע.מ. (₪)]],0)</f>
        <v>-0.19254658385093168</v>
      </c>
      <c r="K13" s="30">
        <f>IFERROR(ביצועים[[#This Row],[ע.ז. (₪)]]-ביצועים[[#This Row],[ע.מ. (₪)]],0)</f>
        <v>-26</v>
      </c>
      <c r="L13" s="7">
        <f>IFERROR(ביצועים[[#This Row],[ס.ת. (₪)]]/ביצועים[[#This Row],[ע.מ. (₪)]],0)</f>
        <v>-0.16149068322981366</v>
      </c>
      <c r="M13" s="8">
        <f>IFERROR(ביצועים[[#This Row],[ע.ז. (₪)]]/ביצועים[[#This Row],[ע.ב. (₪)]],0)</f>
        <v>0.81325301204819278</v>
      </c>
      <c r="N13" s="8">
        <f>IFERROR(ביצועים[[#This Row],[ע.ז. (₪)]]/ביצועים[[#This Row],[ע.מ. (₪)]],0)</f>
        <v>0.83850931677018636</v>
      </c>
      <c r="O13" s="32">
        <f>IFERROR(ביצועים[[#This Row],[ה.ב.ס.]]-ביצועים[[#This Row],[ע.ב. (₪)]],0)</f>
        <v>206.57777777777778</v>
      </c>
      <c r="P13" s="32">
        <f>IFERROR(ביצועים[[#This Row],[ת.ב.ע. כולל (₪)]]/ביצועים[[#This Row],[מ.ב.ע.]],0)</f>
        <v>372.57777777777778</v>
      </c>
      <c r="Q13" s="7">
        <f>IFERROR(ביצועים[[#This Row],[ס.ב.ס. (₪)]]/ביצועים[[#This Row],[ת.ב.ע. כולל (₪)]],0)</f>
        <v>-0.22962962962962966</v>
      </c>
      <c r="R13" s="30">
        <f>IFERROR(ביצועים[[#This Row],[ת.ב.ע. כולל (₪)]]-ביצועים[[#This Row],[ה.ב.ס.]],0)</f>
        <v>-69.577777777777783</v>
      </c>
      <c r="S13" s="8">
        <f>IFERROR((ביצועים[[#This Row],[מ.ב.ל.]]+ביצועים[[#This Row],[מ.ב.ע.]])/2,0)</f>
        <v>0.82588116440918957</v>
      </c>
      <c r="T13" s="9" t="str">
        <f>LOOKUP(ביצועים[[#This Row],[מדד ממוצע]],מצב[מגבלת ערך תחתון],מצב[מצב])</f>
        <v>אדום</v>
      </c>
    </row>
    <row r="14" spans="1:20" ht="30" customHeight="1" x14ac:dyDescent="0.2">
      <c r="A14" s="1"/>
      <c r="B14" s="3" t="s">
        <v>9</v>
      </c>
      <c r="C14" s="10" t="s">
        <v>24</v>
      </c>
      <c r="D14" s="2">
        <v>180</v>
      </c>
      <c r="E14" s="2">
        <v>92</v>
      </c>
      <c r="F14" s="2">
        <v>80</v>
      </c>
      <c r="G14" s="2">
        <v>100</v>
      </c>
      <c r="H14" s="2"/>
      <c r="I14" s="30">
        <f>ביצועים[[#This Row],[ע.ז. (₪)]]-ביצועים[[#This Row],[ע.ב. (₪)]]</f>
        <v>-20</v>
      </c>
      <c r="J14" s="7">
        <f>IFERROR(ביצועים[[#This Row],[ס.ע. (₪)]]/ביצועים[[#This Row],[ע.מ. (₪)]],0)</f>
        <v>-0.21739130434782608</v>
      </c>
      <c r="K14" s="30">
        <f>IFERROR(ביצועים[[#This Row],[ע.ז. (₪)]]-ביצועים[[#This Row],[ע.מ. (₪)]],0)</f>
        <v>-12</v>
      </c>
      <c r="L14" s="7">
        <f>IFERROR(ביצועים[[#This Row],[ס.ת. (₪)]]/ביצועים[[#This Row],[ע.מ. (₪)]],0)</f>
        <v>-0.13043478260869565</v>
      </c>
      <c r="M14" s="8">
        <f>IFERROR(ביצועים[[#This Row],[ע.ז. (₪)]]/ביצועים[[#This Row],[ע.ב. (₪)]],0)</f>
        <v>0.8</v>
      </c>
      <c r="N14" s="8">
        <f>IFERROR(ביצועים[[#This Row],[ע.ז. (₪)]]/ביצועים[[#This Row],[ע.מ. (₪)]],0)</f>
        <v>0.86956521739130432</v>
      </c>
      <c r="O14" s="32">
        <f>IFERROR(ביצועים[[#This Row],[ה.ב.ס.]]-ביצועים[[#This Row],[ע.ב. (₪)]],0)</f>
        <v>125</v>
      </c>
      <c r="P14" s="32">
        <f>IFERROR(ביצועים[[#This Row],[ת.ב.ע. כולל (₪)]]/ביצועים[[#This Row],[מ.ב.ע.]],0)</f>
        <v>225</v>
      </c>
      <c r="Q14" s="7">
        <f>IFERROR(ביצועים[[#This Row],[ס.ב.ס. (₪)]]/ביצועים[[#This Row],[ת.ב.ע. כולל (₪)]],0)</f>
        <v>-0.25</v>
      </c>
      <c r="R14" s="30">
        <f>IFERROR(ביצועים[[#This Row],[ת.ב.ע. כולל (₪)]]-ביצועים[[#This Row],[ה.ב.ס.]],0)</f>
        <v>-45</v>
      </c>
      <c r="S14" s="8">
        <f>IFERROR((ביצועים[[#This Row],[מ.ב.ל.]]+ביצועים[[#This Row],[מ.ב.ע.]])/2,0)</f>
        <v>0.83478260869565224</v>
      </c>
      <c r="T14" s="9" t="str">
        <f>LOOKUP(ביצועים[[#This Row],[מדד ממוצע]],מצב[מגבלת ערך תחתון],מצב[מצב])</f>
        <v>אדום</v>
      </c>
    </row>
    <row r="15" spans="1:20" ht="30" customHeight="1" x14ac:dyDescent="0.2">
      <c r="A15" s="1"/>
      <c r="B15" s="3" t="s">
        <v>10</v>
      </c>
      <c r="C15" s="10" t="s">
        <v>25</v>
      </c>
      <c r="D15" s="2">
        <v>45</v>
      </c>
      <c r="E15" s="2">
        <v>35</v>
      </c>
      <c r="F15" s="2">
        <v>20</v>
      </c>
      <c r="G15" s="2">
        <v>30</v>
      </c>
      <c r="H15" s="2"/>
      <c r="I15" s="30">
        <f>ביצועים[[#This Row],[ע.ז. (₪)]]-ביצועים[[#This Row],[ע.ב. (₪)]]</f>
        <v>-10</v>
      </c>
      <c r="J15" s="7">
        <f>IFERROR(ביצועים[[#This Row],[ס.ע. (₪)]]/ביצועים[[#This Row],[ע.מ. (₪)]],0)</f>
        <v>-0.2857142857142857</v>
      </c>
      <c r="K15" s="30">
        <f>IFERROR(ביצועים[[#This Row],[ע.ז. (₪)]]-ביצועים[[#This Row],[ע.מ. (₪)]],0)</f>
        <v>-15</v>
      </c>
      <c r="L15" s="7">
        <f>IFERROR(ביצועים[[#This Row],[ס.ת. (₪)]]/ביצועים[[#This Row],[ע.מ. (₪)]],0)</f>
        <v>-0.42857142857142855</v>
      </c>
      <c r="M15" s="8">
        <f>IFERROR(ביצועים[[#This Row],[ע.ז. (₪)]]/ביצועים[[#This Row],[ע.ב. (₪)]],0)</f>
        <v>0.66666666666666663</v>
      </c>
      <c r="N15" s="8">
        <f>IFERROR(ביצועים[[#This Row],[ע.ז. (₪)]]/ביצועים[[#This Row],[ע.מ. (₪)]],0)</f>
        <v>0.5714285714285714</v>
      </c>
      <c r="O15" s="32">
        <f>IFERROR(ביצועים[[#This Row],[ה.ב.ס.]]-ביצועים[[#This Row],[ע.ב. (₪)]],0)</f>
        <v>37.5</v>
      </c>
      <c r="P15" s="32">
        <f>IFERROR(ביצועים[[#This Row],[ת.ב.ע. כולל (₪)]]/ביצועים[[#This Row],[מ.ב.ע.]],0)</f>
        <v>67.5</v>
      </c>
      <c r="Q15" s="7">
        <f>IFERROR(ביצועים[[#This Row],[ס.ב.ס. (₪)]]/ביצועים[[#This Row],[ת.ב.ע. כולל (₪)]],0)</f>
        <v>-0.5</v>
      </c>
      <c r="R15" s="30">
        <f>IFERROR(ביצועים[[#This Row],[ת.ב.ע. כולל (₪)]]-ביצועים[[#This Row],[ה.ב.ס.]],0)</f>
        <v>-22.5</v>
      </c>
      <c r="S15" s="8">
        <f>IFERROR((ביצועים[[#This Row],[מ.ב.ל.]]+ביצועים[[#This Row],[מ.ב.ע.]])/2,0)</f>
        <v>0.61904761904761907</v>
      </c>
      <c r="T15" s="9" t="str">
        <f>LOOKUP(ביצועים[[#This Row],[מדד ממוצע]],מצב[מגבלת ערך תחתון],מצב[מצב])</f>
        <v>שחור</v>
      </c>
    </row>
    <row r="16" spans="1:20" ht="30" customHeight="1" x14ac:dyDescent="0.2">
      <c r="A16" s="1"/>
      <c r="B16" s="3" t="s">
        <v>11</v>
      </c>
      <c r="C16" s="10" t="s">
        <v>26</v>
      </c>
      <c r="D16" s="2">
        <v>78</v>
      </c>
      <c r="E16" s="2">
        <v>34</v>
      </c>
      <c r="F16" s="2">
        <v>35</v>
      </c>
      <c r="G16" s="2">
        <v>36</v>
      </c>
      <c r="H16" s="2"/>
      <c r="I16" s="30">
        <f>ביצועים[[#This Row],[ע.ז. (₪)]]-ביצועים[[#This Row],[ע.ב. (₪)]]</f>
        <v>-1</v>
      </c>
      <c r="J16" s="7">
        <f>IFERROR(ביצועים[[#This Row],[ס.ע. (₪)]]/ביצועים[[#This Row],[ע.מ. (₪)]],0)</f>
        <v>-2.9411764705882353E-2</v>
      </c>
      <c r="K16" s="30">
        <f>IFERROR(ביצועים[[#This Row],[ע.ז. (₪)]]-ביצועים[[#This Row],[ע.מ. (₪)]],0)</f>
        <v>1</v>
      </c>
      <c r="L16" s="7">
        <f>IFERROR(ביצועים[[#This Row],[ס.ת. (₪)]]/ביצועים[[#This Row],[ע.מ. (₪)]],0)</f>
        <v>2.9411764705882353E-2</v>
      </c>
      <c r="M16" s="8">
        <f>IFERROR(ביצועים[[#This Row],[ע.ז. (₪)]]/ביצועים[[#This Row],[ע.ב. (₪)]],0)</f>
        <v>0.97222222222222221</v>
      </c>
      <c r="N16" s="8">
        <f>IFERROR(ביצועים[[#This Row],[ע.ז. (₪)]]/ביצועים[[#This Row],[ע.מ. (₪)]],0)</f>
        <v>1.0294117647058822</v>
      </c>
      <c r="O16" s="32">
        <f>IFERROR(ביצועים[[#This Row],[ה.ב.ס.]]-ביצועים[[#This Row],[ע.ב. (₪)]],0)</f>
        <v>44.228571428571428</v>
      </c>
      <c r="P16" s="32">
        <f>IFERROR(ביצועים[[#This Row],[ת.ב.ע. כולל (₪)]]/ביצועים[[#This Row],[מ.ב.ע.]],0)</f>
        <v>80.228571428571428</v>
      </c>
      <c r="Q16" s="7">
        <f>IFERROR(ביצועים[[#This Row],[ס.ב.ס. (₪)]]/ביצועים[[#This Row],[ת.ב.ע. כולל (₪)]],0)</f>
        <v>-2.857142857142856E-2</v>
      </c>
      <c r="R16" s="30">
        <f>IFERROR(ביצועים[[#This Row],[ת.ב.ע. כולל (₪)]]-ביצועים[[#This Row],[ה.ב.ס.]],0)</f>
        <v>-2.2285714285714278</v>
      </c>
      <c r="S16" s="8">
        <f>IFERROR((ביצועים[[#This Row],[מ.ב.ל.]]+ביצועים[[#This Row],[מ.ב.ע.]])/2,0)</f>
        <v>1.0008169934640523</v>
      </c>
      <c r="T16" s="9" t="str">
        <f>LOOKUP(ביצועים[[#This Row],[מדד ממוצע]],מצב[מגבלת ערך תחתון],מצב[מצב])</f>
        <v>ירוק</v>
      </c>
    </row>
    <row r="17" spans="1:20" ht="30" customHeight="1" x14ac:dyDescent="0.2">
      <c r="A17" s="19"/>
      <c r="B17" s="20" t="s">
        <v>12</v>
      </c>
      <c r="C17" s="21" t="s">
        <v>28</v>
      </c>
      <c r="D17" s="22">
        <f>SUM(D18,D22)</f>
        <v>705</v>
      </c>
      <c r="E17" s="22">
        <f>SUM(E18,E22)</f>
        <v>363</v>
      </c>
      <c r="F17" s="22">
        <f>SUM(F18,F22)</f>
        <v>405</v>
      </c>
      <c r="G17" s="22">
        <f>SUM(G18,G22)</f>
        <v>430</v>
      </c>
      <c r="H17" s="22"/>
      <c r="I17" s="29">
        <f>ביצועים[[#This Row],[ע.ז. (₪)]]-ביצועים[[#This Row],[ע.ב. (₪)]]</f>
        <v>-25</v>
      </c>
      <c r="J17" s="23">
        <f>IFERROR(ביצועים[[#This Row],[ס.ע. (₪)]]/ביצועים[[#This Row],[ע.מ. (₪)]],0)</f>
        <v>-6.8870523415977963E-2</v>
      </c>
      <c r="K17" s="29">
        <f>IFERROR(ביצועים[[#This Row],[ע.ז. (₪)]]-ביצועים[[#This Row],[ע.מ. (₪)]],0)</f>
        <v>42</v>
      </c>
      <c r="L17" s="23">
        <f>IFERROR(ביצועים[[#This Row],[ס.ת. (₪)]]/ביצועים[[#This Row],[ע.מ. (₪)]],0)</f>
        <v>0.11570247933884298</v>
      </c>
      <c r="M17" s="24">
        <f>IFERROR(ביצועים[[#This Row],[ע.ז. (₪)]]/ביצועים[[#This Row],[ע.ב. (₪)]],0)</f>
        <v>0.94186046511627908</v>
      </c>
      <c r="N17" s="24">
        <f>IFERROR(ביצועים[[#This Row],[ע.ז. (₪)]]/ביצועים[[#This Row],[ע.מ. (₪)]],0)</f>
        <v>1.115702479338843</v>
      </c>
      <c r="O17" s="31">
        <f>IFERROR(ביצועים[[#This Row],[ה.ב.ס.]]-ביצועים[[#This Row],[ע.ב. (₪)]],0)</f>
        <v>318.51851851851848</v>
      </c>
      <c r="P17" s="31">
        <f>IFERROR(ביצועים[[#This Row],[ת.ב.ע. כולל (₪)]]/ביצועים[[#This Row],[מ.ב.ע.]],0)</f>
        <v>748.51851851851848</v>
      </c>
      <c r="Q17" s="23">
        <f>IFERROR(ביצועים[[#This Row],[ס.ב.ס. (₪)]]/ביצועים[[#This Row],[ת.ב.ע. כולל (₪)]],0)</f>
        <v>-6.1728395061728336E-2</v>
      </c>
      <c r="R17" s="29">
        <f>IFERROR(ביצועים[[#This Row],[ת.ב.ע. כולל (₪)]]-ביצועים[[#This Row],[ה.ב.ס.]],0)</f>
        <v>-43.518518518518476</v>
      </c>
      <c r="S17" s="24">
        <f>IFERROR((ביצועים[[#This Row],[מ.ב.ל.]]+ביצועים[[#This Row],[מ.ב.ע.]])/2,0)</f>
        <v>1.028781472227561</v>
      </c>
      <c r="T17" s="9" t="str">
        <f>LOOKUP(ביצועים[[#This Row],[מדד ממוצע]],מצב[מגבלת ערך תחתון],מצב[מצב])</f>
        <v>ירוק</v>
      </c>
    </row>
    <row r="18" spans="1:20" ht="30" customHeight="1" x14ac:dyDescent="0.2">
      <c r="A18" s="19"/>
      <c r="B18" s="3" t="s">
        <v>13</v>
      </c>
      <c r="C18" s="6" t="s">
        <v>23</v>
      </c>
      <c r="D18" s="2">
        <f>SUM(D19:D21)</f>
        <v>375</v>
      </c>
      <c r="E18" s="2">
        <f>SUM(E19:E21)</f>
        <v>148</v>
      </c>
      <c r="F18" s="2">
        <f>SUM(F19:F21)</f>
        <v>210</v>
      </c>
      <c r="G18" s="2">
        <f>SUM(G19:G21)</f>
        <v>225</v>
      </c>
      <c r="H18" s="2"/>
      <c r="I18" s="30">
        <f>ביצועים[[#This Row],[ע.ז. (₪)]]-ביצועים[[#This Row],[ע.ב. (₪)]]</f>
        <v>-15</v>
      </c>
      <c r="J18" s="7">
        <f>IFERROR(ביצועים[[#This Row],[ס.ע. (₪)]]/ביצועים[[#This Row],[ע.מ. (₪)]],0)</f>
        <v>-0.10135135135135136</v>
      </c>
      <c r="K18" s="30">
        <f>IFERROR(ביצועים[[#This Row],[ע.ז. (₪)]]-ביצועים[[#This Row],[ע.מ. (₪)]],0)</f>
        <v>62</v>
      </c>
      <c r="L18" s="7">
        <f>IFERROR(ביצועים[[#This Row],[ס.ת. (₪)]]/ביצועים[[#This Row],[ע.מ. (₪)]],0)</f>
        <v>0.41891891891891891</v>
      </c>
      <c r="M18" s="8">
        <f>IFERROR(ביצועים[[#This Row],[ע.ז. (₪)]]/ביצועים[[#This Row],[ע.ב. (₪)]],0)</f>
        <v>0.93333333333333335</v>
      </c>
      <c r="N18" s="8">
        <f>IFERROR(ביצועים[[#This Row],[ע.ז. (₪)]]/ביצועים[[#This Row],[ע.מ. (₪)]],0)</f>
        <v>1.4189189189189189</v>
      </c>
      <c r="O18" s="32">
        <f>IFERROR(ביצועים[[#This Row],[ה.ב.ס.]]-ביצועים[[#This Row],[ע.ב. (₪)]],0)</f>
        <v>176.78571428571428</v>
      </c>
      <c r="P18" s="32">
        <f>IFERROR(ביצועים[[#This Row],[ת.ב.ע. כולל (₪)]]/ביצועים[[#This Row],[מ.ב.ע.]],0)</f>
        <v>401.78571428571428</v>
      </c>
      <c r="Q18" s="7">
        <f>IFERROR(ביצועים[[#This Row],[ס.ב.ס. (₪)]]/ביצועים[[#This Row],[ת.ב.ע. כולל (₪)]],0)</f>
        <v>-7.1428571428571411E-2</v>
      </c>
      <c r="R18" s="30">
        <f>IFERROR(ביצועים[[#This Row],[ת.ב.ע. כולל (₪)]]-ביצועים[[#This Row],[ה.ב.ס.]],0)</f>
        <v>-26.785714285714278</v>
      </c>
      <c r="S18" s="8">
        <f>IFERROR((ביצועים[[#This Row],[מ.ב.ל.]]+ביצועים[[#This Row],[מ.ב.ע.]])/2,0)</f>
        <v>1.176126126126126</v>
      </c>
      <c r="T18" s="9" t="str">
        <f>LOOKUP(ביצועים[[#This Row],[מדד ממוצע]],מצב[מגבלת ערך תחתון],מצב[מצב])</f>
        <v>ירוק</v>
      </c>
    </row>
    <row r="19" spans="1:20" ht="30" customHeight="1" x14ac:dyDescent="0.2">
      <c r="A19" s="1"/>
      <c r="B19" s="3" t="s">
        <v>14</v>
      </c>
      <c r="C19" s="10" t="s">
        <v>24</v>
      </c>
      <c r="D19" s="2">
        <v>250</v>
      </c>
      <c r="E19" s="2">
        <v>55</v>
      </c>
      <c r="F19" s="2">
        <v>125</v>
      </c>
      <c r="G19" s="2">
        <v>150</v>
      </c>
      <c r="H19" s="2"/>
      <c r="I19" s="30">
        <f>ביצועים[[#This Row],[ע.ז. (₪)]]-ביצועים[[#This Row],[ע.ב. (₪)]]</f>
        <v>-25</v>
      </c>
      <c r="J19" s="7">
        <f>IFERROR(ביצועים[[#This Row],[ס.ע. (₪)]]/ביצועים[[#This Row],[ע.מ. (₪)]],0)</f>
        <v>-0.45454545454545453</v>
      </c>
      <c r="K19" s="30">
        <f>IFERROR(ביצועים[[#This Row],[ע.ז. (₪)]]-ביצועים[[#This Row],[ע.מ. (₪)]],0)</f>
        <v>70</v>
      </c>
      <c r="L19" s="7">
        <f>IFERROR(ביצועים[[#This Row],[ס.ת. (₪)]]/ביצועים[[#This Row],[ע.מ. (₪)]],0)</f>
        <v>1.2727272727272727</v>
      </c>
      <c r="M19" s="8">
        <f>IFERROR(ביצועים[[#This Row],[ע.ז. (₪)]]/ביצועים[[#This Row],[ע.ב. (₪)]],0)</f>
        <v>0.83333333333333337</v>
      </c>
      <c r="N19" s="8">
        <f>IFERROR(ביצועים[[#This Row],[ע.ז. (₪)]]/ביצועים[[#This Row],[ע.מ. (₪)]],0)</f>
        <v>2.2727272727272729</v>
      </c>
      <c r="O19" s="32">
        <f>IFERROR(ביצועים[[#This Row],[ה.ב.ס.]]-ביצועים[[#This Row],[ע.ב. (₪)]],0)</f>
        <v>150</v>
      </c>
      <c r="P19" s="32">
        <f>IFERROR(ביצועים[[#This Row],[ת.ב.ע. כולל (₪)]]/ביצועים[[#This Row],[מ.ב.ע.]],0)</f>
        <v>300</v>
      </c>
      <c r="Q19" s="7">
        <f>IFERROR(ביצועים[[#This Row],[ס.ב.ס. (₪)]]/ביצועים[[#This Row],[ת.ב.ע. כולל (₪)]],0)</f>
        <v>-0.2</v>
      </c>
      <c r="R19" s="30">
        <f>IFERROR(ביצועים[[#This Row],[ת.ב.ע. כולל (₪)]]-ביצועים[[#This Row],[ה.ב.ס.]],0)</f>
        <v>-50</v>
      </c>
      <c r="S19" s="8">
        <f>IFERROR((ביצועים[[#This Row],[מ.ב.ל.]]+ביצועים[[#This Row],[מ.ב.ע.]])/2,0)</f>
        <v>1.5530303030303032</v>
      </c>
      <c r="T19" s="9" t="str">
        <f>LOOKUP(ביצועים[[#This Row],[מדד ממוצע]],מצב[מגבלת ערך תחתון],מצב[מצב])</f>
        <v>ירוק</v>
      </c>
    </row>
    <row r="20" spans="1:20" ht="30" customHeight="1" x14ac:dyDescent="0.2">
      <c r="A20" s="1"/>
      <c r="B20" s="3" t="s">
        <v>15</v>
      </c>
      <c r="C20" s="10" t="s">
        <v>25</v>
      </c>
      <c r="D20" s="2">
        <v>100</v>
      </c>
      <c r="E20" s="2">
        <v>82</v>
      </c>
      <c r="F20" s="2">
        <v>70</v>
      </c>
      <c r="G20" s="2">
        <v>65</v>
      </c>
      <c r="H20" s="2"/>
      <c r="I20" s="30">
        <f>ביצועים[[#This Row],[ע.ז. (₪)]]-ביצועים[[#This Row],[ע.ב. (₪)]]</f>
        <v>5</v>
      </c>
      <c r="J20" s="7">
        <f>IFERROR(ביצועים[[#This Row],[ס.ע. (₪)]]/ביצועים[[#This Row],[ע.מ. (₪)]],0)</f>
        <v>6.097560975609756E-2</v>
      </c>
      <c r="K20" s="30">
        <f>IFERROR(ביצועים[[#This Row],[ע.ז. (₪)]]-ביצועים[[#This Row],[ע.מ. (₪)]],0)</f>
        <v>-12</v>
      </c>
      <c r="L20" s="7">
        <f>IFERROR(ביצועים[[#This Row],[ס.ת. (₪)]]/ביצועים[[#This Row],[ע.מ. (₪)]],0)</f>
        <v>-0.14634146341463414</v>
      </c>
      <c r="M20" s="8">
        <f>IFERROR(ביצועים[[#This Row],[ע.ז. (₪)]]/ביצועים[[#This Row],[ע.ב. (₪)]],0)</f>
        <v>1.0769230769230769</v>
      </c>
      <c r="N20" s="8">
        <f>IFERROR(ביצועים[[#This Row],[ע.ז. (₪)]]/ביצועים[[#This Row],[ע.מ. (₪)]],0)</f>
        <v>0.85365853658536583</v>
      </c>
      <c r="O20" s="32">
        <f>IFERROR(ביצועים[[#This Row],[ה.ב.ס.]]-ביצועים[[#This Row],[ע.ב. (₪)]],0)</f>
        <v>27.857142857142861</v>
      </c>
      <c r="P20" s="32">
        <f>IFERROR(ביצועים[[#This Row],[ת.ב.ע. כולל (₪)]]/ביצועים[[#This Row],[מ.ב.ע.]],0)</f>
        <v>92.857142857142861</v>
      </c>
      <c r="Q20" s="7">
        <f>IFERROR(ביצועים[[#This Row],[ס.ב.ס. (₪)]]/ביצועים[[#This Row],[ת.ב.ע. כולל (₪)]],0)</f>
        <v>7.1428571428571383E-2</v>
      </c>
      <c r="R20" s="30">
        <f>IFERROR(ביצועים[[#This Row],[ת.ב.ע. כולל (₪)]]-ביצועים[[#This Row],[ה.ב.ס.]],0)</f>
        <v>7.1428571428571388</v>
      </c>
      <c r="S20" s="8">
        <f>IFERROR((ביצועים[[#This Row],[מ.ב.ל.]]+ביצועים[[#This Row],[מ.ב.ע.]])/2,0)</f>
        <v>0.96529080675422141</v>
      </c>
      <c r="T20" s="9" t="str">
        <f>LOOKUP(ביצועים[[#This Row],[מדד ממוצע]],מצב[מגבלת ערך תחתון],מצב[מצב])</f>
        <v>כתום</v>
      </c>
    </row>
    <row r="21" spans="1:20" ht="30" customHeight="1" x14ac:dyDescent="0.2">
      <c r="A21" s="1"/>
      <c r="B21" s="3" t="s">
        <v>16</v>
      </c>
      <c r="C21" s="10" t="s">
        <v>26</v>
      </c>
      <c r="D21" s="2">
        <v>25</v>
      </c>
      <c r="E21" s="2">
        <v>11</v>
      </c>
      <c r="F21" s="2">
        <v>15</v>
      </c>
      <c r="G21" s="2">
        <v>10</v>
      </c>
      <c r="H21" s="2"/>
      <c r="I21" s="30">
        <f>ביצועים[[#This Row],[ע.ז. (₪)]]-ביצועים[[#This Row],[ע.ב. (₪)]]</f>
        <v>5</v>
      </c>
      <c r="J21" s="7">
        <f>IFERROR(ביצועים[[#This Row],[ס.ע. (₪)]]/ביצועים[[#This Row],[ע.מ. (₪)]],0)</f>
        <v>0.45454545454545453</v>
      </c>
      <c r="K21" s="30">
        <f>IFERROR(ביצועים[[#This Row],[ע.ז. (₪)]]-ביצועים[[#This Row],[ע.מ. (₪)]],0)</f>
        <v>4</v>
      </c>
      <c r="L21" s="7">
        <f>IFERROR(ביצועים[[#This Row],[ס.ת. (₪)]]/ביצועים[[#This Row],[ע.מ. (₪)]],0)</f>
        <v>0.36363636363636365</v>
      </c>
      <c r="M21" s="8">
        <f>IFERROR(ביצועים[[#This Row],[ע.ז. (₪)]]/ביצועים[[#This Row],[ע.ב. (₪)]],0)</f>
        <v>1.5</v>
      </c>
      <c r="N21" s="8">
        <f>IFERROR(ביצועים[[#This Row],[ע.ז. (₪)]]/ביצועים[[#This Row],[ע.מ. (₪)]],0)</f>
        <v>1.3636363636363635</v>
      </c>
      <c r="O21" s="32">
        <f>IFERROR(ביצועים[[#This Row],[ה.ב.ס.]]-ביצועים[[#This Row],[ע.ב. (₪)]],0)</f>
        <v>6.6666666666666679</v>
      </c>
      <c r="P21" s="32">
        <f>IFERROR(ביצועים[[#This Row],[ת.ב.ע. כולל (₪)]]/ביצועים[[#This Row],[מ.ב.ע.]],0)</f>
        <v>16.666666666666668</v>
      </c>
      <c r="Q21" s="7">
        <f>IFERROR(ביצועים[[#This Row],[ס.ב.ס. (₪)]]/ביצועים[[#This Row],[ת.ב.ע. כולל (₪)]],0)</f>
        <v>0.33333333333333326</v>
      </c>
      <c r="R21" s="30">
        <f>IFERROR(ביצועים[[#This Row],[ת.ב.ע. כולל (₪)]]-ביצועים[[#This Row],[ה.ב.ס.]],0)</f>
        <v>8.3333333333333321</v>
      </c>
      <c r="S21" s="8">
        <f>IFERROR((ביצועים[[#This Row],[מ.ב.ל.]]+ביצועים[[#This Row],[מ.ב.ע.]])/2,0)</f>
        <v>1.4318181818181817</v>
      </c>
      <c r="T21" s="9" t="str">
        <f>LOOKUP(ביצועים[[#This Row],[מדד ממוצע]],מצב[מגבלת ערך תחתון],מצב[מצב])</f>
        <v>ירוק</v>
      </c>
    </row>
    <row r="22" spans="1:20" ht="30" customHeight="1" x14ac:dyDescent="0.2">
      <c r="A22" s="19"/>
      <c r="B22" s="3" t="s">
        <v>17</v>
      </c>
      <c r="C22" s="6" t="s">
        <v>27</v>
      </c>
      <c r="D22" s="2">
        <f>SUM(D23:D25)</f>
        <v>330</v>
      </c>
      <c r="E22" s="2">
        <f>SUM(E23:E25)</f>
        <v>215</v>
      </c>
      <c r="F22" s="2">
        <f>SUM(F23:F25)</f>
        <v>195</v>
      </c>
      <c r="G22" s="2">
        <f>SUM(G23:G25)</f>
        <v>205</v>
      </c>
      <c r="H22" s="2"/>
      <c r="I22" s="30">
        <f>ביצועים[[#This Row],[ע.ז. (₪)]]-ביצועים[[#This Row],[ע.ב. (₪)]]</f>
        <v>-10</v>
      </c>
      <c r="J22" s="7">
        <f>IFERROR(ביצועים[[#This Row],[ס.ע. (₪)]]/ביצועים[[#This Row],[ע.מ. (₪)]],0)</f>
        <v>-4.6511627906976744E-2</v>
      </c>
      <c r="K22" s="30">
        <f>IFERROR(ביצועים[[#This Row],[ע.ז. (₪)]]-ביצועים[[#This Row],[ע.מ. (₪)]],0)</f>
        <v>-20</v>
      </c>
      <c r="L22" s="7">
        <f>IFERROR(ביצועים[[#This Row],[ס.ת. (₪)]]/ביצועים[[#This Row],[ע.מ. (₪)]],0)</f>
        <v>-9.3023255813953487E-2</v>
      </c>
      <c r="M22" s="8">
        <f>IFERROR(ביצועים[[#This Row],[ע.ז. (₪)]]/ביצועים[[#This Row],[ע.ב. (₪)]],0)</f>
        <v>0.95121951219512191</v>
      </c>
      <c r="N22" s="8">
        <f>IFERROR(ביצועים[[#This Row],[ע.ז. (₪)]]/ביצועים[[#This Row],[ע.מ. (₪)]],0)</f>
        <v>0.90697674418604646</v>
      </c>
      <c r="O22" s="32">
        <f>IFERROR(ביצועים[[#This Row],[ה.ב.ס.]]-ביצועים[[#This Row],[ע.ב. (₪)]],0)</f>
        <v>141.92307692307696</v>
      </c>
      <c r="P22" s="32">
        <f>IFERROR(ביצועים[[#This Row],[ת.ב.ע. כולל (₪)]]/ביצועים[[#This Row],[מ.ב.ע.]],0)</f>
        <v>346.92307692307696</v>
      </c>
      <c r="Q22" s="7">
        <f>IFERROR(ביצועים[[#This Row],[ס.ב.ס. (₪)]]/ביצועים[[#This Row],[ת.ב.ע. כולל (₪)]],0)</f>
        <v>-5.1282051282051398E-2</v>
      </c>
      <c r="R22" s="30">
        <f>IFERROR(ביצועים[[#This Row],[ת.ב.ע. כולל (₪)]]-ביצועים[[#This Row],[ה.ב.ס.]],0)</f>
        <v>-16.923076923076962</v>
      </c>
      <c r="S22" s="8">
        <f>IFERROR((ביצועים[[#This Row],[מ.ב.ל.]]+ביצועים[[#This Row],[מ.ב.ע.]])/2,0)</f>
        <v>0.92909812819058413</v>
      </c>
      <c r="T22" s="9" t="str">
        <f>LOOKUP(ביצועים[[#This Row],[מדד ממוצע]],מצב[מגבלת ערך תחתון],מצב[מצב])</f>
        <v>כתום</v>
      </c>
    </row>
    <row r="23" spans="1:20" ht="30" customHeight="1" x14ac:dyDescent="0.2">
      <c r="A23" s="1"/>
      <c r="B23" s="3" t="s">
        <v>18</v>
      </c>
      <c r="C23" s="10" t="s">
        <v>24</v>
      </c>
      <c r="D23" s="2">
        <v>90</v>
      </c>
      <c r="E23" s="2">
        <v>55</v>
      </c>
      <c r="F23" s="2">
        <v>60</v>
      </c>
      <c r="G23" s="2">
        <v>50</v>
      </c>
      <c r="H23" s="2"/>
      <c r="I23" s="30">
        <f>ביצועים[[#This Row],[ע.ז. (₪)]]-ביצועים[[#This Row],[ע.ב. (₪)]]</f>
        <v>10</v>
      </c>
      <c r="J23" s="7">
        <f>IFERROR(ביצועים[[#This Row],[ס.ע. (₪)]]/ביצועים[[#This Row],[ע.מ. (₪)]],0)</f>
        <v>0.18181818181818182</v>
      </c>
      <c r="K23" s="30">
        <f>IFERROR(ביצועים[[#This Row],[ע.ז. (₪)]]-ביצועים[[#This Row],[ע.מ. (₪)]],0)</f>
        <v>5</v>
      </c>
      <c r="L23" s="7">
        <f>IFERROR(ביצועים[[#This Row],[ס.ת. (₪)]]/ביצועים[[#This Row],[ע.מ. (₪)]],0)</f>
        <v>9.0909090909090912E-2</v>
      </c>
      <c r="M23" s="8">
        <f>IFERROR(ביצועים[[#This Row],[ע.ז. (₪)]]/ביצועים[[#This Row],[ע.ב. (₪)]],0)</f>
        <v>1.2</v>
      </c>
      <c r="N23" s="8">
        <f>IFERROR(ביצועים[[#This Row],[ע.ז. (₪)]]/ביצועים[[#This Row],[ע.מ. (₪)]],0)</f>
        <v>1.0909090909090908</v>
      </c>
      <c r="O23" s="32">
        <f>IFERROR(ביצועים[[#This Row],[ה.ב.ס.]]-ביצועים[[#This Row],[ע.ב. (₪)]],0)</f>
        <v>25</v>
      </c>
      <c r="P23" s="32">
        <f>IFERROR(ביצועים[[#This Row],[ת.ב.ע. כולל (₪)]]/ביצועים[[#This Row],[מ.ב.ע.]],0)</f>
        <v>75</v>
      </c>
      <c r="Q23" s="7">
        <f>IFERROR(ביצועים[[#This Row],[ס.ב.ס. (₪)]]/ביצועים[[#This Row],[ת.ב.ע. כולל (₪)]],0)</f>
        <v>0.16666666666666666</v>
      </c>
      <c r="R23" s="30">
        <f>IFERROR(ביצועים[[#This Row],[ת.ב.ע. כולל (₪)]]-ביצועים[[#This Row],[ה.ב.ס.]],0)</f>
        <v>15</v>
      </c>
      <c r="S23" s="8">
        <f>IFERROR((ביצועים[[#This Row],[מ.ב.ל.]]+ביצועים[[#This Row],[מ.ב.ע.]])/2,0)</f>
        <v>1.1454545454545455</v>
      </c>
      <c r="T23" s="9" t="str">
        <f>LOOKUP(ביצועים[[#This Row],[מדד ממוצע]],מצב[מגבלת ערך תחתון],מצב[מצב])</f>
        <v>ירוק</v>
      </c>
    </row>
    <row r="24" spans="1:20" ht="30" customHeight="1" x14ac:dyDescent="0.2">
      <c r="A24" s="1"/>
      <c r="B24" s="3" t="s">
        <v>19</v>
      </c>
      <c r="C24" s="10" t="s">
        <v>25</v>
      </c>
      <c r="D24" s="2">
        <v>90</v>
      </c>
      <c r="E24" s="2">
        <v>60</v>
      </c>
      <c r="F24" s="2">
        <v>50</v>
      </c>
      <c r="G24" s="2">
        <v>45</v>
      </c>
      <c r="H24" s="2"/>
      <c r="I24" s="30">
        <f>ביצועים[[#This Row],[ע.ז. (₪)]]-ביצועים[[#This Row],[ע.ב. (₪)]]</f>
        <v>5</v>
      </c>
      <c r="J24" s="7">
        <f>IFERROR(ביצועים[[#This Row],[ס.ע. (₪)]]/ביצועים[[#This Row],[ע.מ. (₪)]],0)</f>
        <v>8.3333333333333329E-2</v>
      </c>
      <c r="K24" s="30">
        <f>IFERROR(ביצועים[[#This Row],[ע.ז. (₪)]]-ביצועים[[#This Row],[ע.מ. (₪)]],0)</f>
        <v>-10</v>
      </c>
      <c r="L24" s="7">
        <f>IFERROR(ביצועים[[#This Row],[ס.ת. (₪)]]/ביצועים[[#This Row],[ע.מ. (₪)]],0)</f>
        <v>-0.16666666666666666</v>
      </c>
      <c r="M24" s="8">
        <f>IFERROR(ביצועים[[#This Row],[ע.ז. (₪)]]/ביצועים[[#This Row],[ע.ב. (₪)]],0)</f>
        <v>1.1111111111111112</v>
      </c>
      <c r="N24" s="8">
        <f>IFERROR(ביצועים[[#This Row],[ע.ז. (₪)]]/ביצועים[[#This Row],[ע.מ. (₪)]],0)</f>
        <v>0.83333333333333337</v>
      </c>
      <c r="O24" s="32">
        <f>IFERROR(ביצועים[[#This Row],[ה.ב.ס.]]-ביצועים[[#This Row],[ע.ב. (₪)]],0)</f>
        <v>36</v>
      </c>
      <c r="P24" s="32">
        <f>IFERROR(ביצועים[[#This Row],[ת.ב.ע. כולל (₪)]]/ביצועים[[#This Row],[מ.ב.ע.]],0)</f>
        <v>81</v>
      </c>
      <c r="Q24" s="7">
        <f>IFERROR(ביצועים[[#This Row],[ס.ב.ס. (₪)]]/ביצועים[[#This Row],[ת.ב.ע. כולל (₪)]],0)</f>
        <v>0.1</v>
      </c>
      <c r="R24" s="30">
        <f>IFERROR(ביצועים[[#This Row],[ת.ב.ע. כולל (₪)]]-ביצועים[[#This Row],[ה.ב.ס.]],0)</f>
        <v>9</v>
      </c>
      <c r="S24" s="8">
        <f>IFERROR((ביצועים[[#This Row],[מ.ב.ל.]]+ביצועים[[#This Row],[מ.ב.ע.]])/2,0)</f>
        <v>0.97222222222222232</v>
      </c>
      <c r="T24" s="9" t="str">
        <f>LOOKUP(ביצועים[[#This Row],[מדד ממוצע]],מצב[מגבלת ערך תחתון],מצב[מצב])</f>
        <v>כתום</v>
      </c>
    </row>
    <row r="25" spans="1:20" ht="30" customHeight="1" x14ac:dyDescent="0.2">
      <c r="A25" s="1"/>
      <c r="B25" s="3" t="s">
        <v>20</v>
      </c>
      <c r="C25" s="10" t="s">
        <v>26</v>
      </c>
      <c r="D25" s="2">
        <v>150</v>
      </c>
      <c r="E25" s="2">
        <v>100</v>
      </c>
      <c r="F25" s="2">
        <v>85</v>
      </c>
      <c r="G25" s="2">
        <v>110</v>
      </c>
      <c r="H25" s="2"/>
      <c r="I25" s="30">
        <f>ביצועים[[#This Row],[ע.ז. (₪)]]-ביצועים[[#This Row],[ע.ב. (₪)]]</f>
        <v>-25</v>
      </c>
      <c r="J25" s="7">
        <f>IFERROR(ביצועים[[#This Row],[ס.ע. (₪)]]/ביצועים[[#This Row],[ע.מ. (₪)]],0)</f>
        <v>-0.25</v>
      </c>
      <c r="K25" s="30">
        <f>IFERROR(ביצועים[[#This Row],[ע.ז. (₪)]]-ביצועים[[#This Row],[ע.מ. (₪)]],0)</f>
        <v>-15</v>
      </c>
      <c r="L25" s="7">
        <f>IFERROR(ביצועים[[#This Row],[ס.ת. (₪)]]/ביצועים[[#This Row],[ע.מ. (₪)]],0)</f>
        <v>-0.15</v>
      </c>
      <c r="M25" s="8">
        <f>IFERROR(ביצועים[[#This Row],[ע.ז. (₪)]]/ביצועים[[#This Row],[ע.ב. (₪)]],0)</f>
        <v>0.77272727272727271</v>
      </c>
      <c r="N25" s="8">
        <f>IFERROR(ביצועים[[#This Row],[ע.ז. (₪)]]/ביצועים[[#This Row],[ע.מ. (₪)]],0)</f>
        <v>0.85</v>
      </c>
      <c r="O25" s="32">
        <f>IFERROR(ביצועים[[#This Row],[ה.ב.ס.]]-ביצועים[[#This Row],[ע.ב. (₪)]],0)</f>
        <v>84.117647058823536</v>
      </c>
      <c r="P25" s="32">
        <f>IFERROR(ביצועים[[#This Row],[ת.ב.ע. כולל (₪)]]/ביצועים[[#This Row],[מ.ב.ע.]],0)</f>
        <v>194.11764705882354</v>
      </c>
      <c r="Q25" s="7">
        <f>IFERROR(ביצועים[[#This Row],[ס.ב.ס. (₪)]]/ביצועים[[#This Row],[ת.ב.ע. כולל (₪)]],0)</f>
        <v>-0.29411764705882359</v>
      </c>
      <c r="R25" s="30">
        <f>IFERROR(ביצועים[[#This Row],[ת.ב.ע. כולל (₪)]]-ביצועים[[#This Row],[ה.ב.ס.]],0)</f>
        <v>-44.117647058823536</v>
      </c>
      <c r="S25" s="8">
        <f>IFERROR((ביצועים[[#This Row],[מ.ב.ל.]]+ביצועים[[#This Row],[מ.ב.ע.]])/2,0)</f>
        <v>0.81136363636363629</v>
      </c>
      <c r="T25" s="9" t="str">
        <f>LOOKUP(ביצועים[[#This Row],[מדד ממוצע]],מצב[מגבלת ערך תחתון],מצב[מצב])</f>
        <v>אדום</v>
      </c>
    </row>
  </sheetData>
  <mergeCells count="8">
    <mergeCell ref="S1:T6"/>
    <mergeCell ref="B2:R2"/>
    <mergeCell ref="O5:R5"/>
    <mergeCell ref="B3:R3"/>
    <mergeCell ref="D5:E5"/>
    <mergeCell ref="I5:J5"/>
    <mergeCell ref="K5:L5"/>
    <mergeCell ref="M5:N5"/>
  </mergeCells>
  <conditionalFormatting sqref="T26:T65481">
    <cfRule type="cellIs" dxfId="8" priority="9" stopIfTrue="1" operator="equal">
      <formula>"ירוק"</formula>
    </cfRule>
    <cfRule type="cellIs" dxfId="7" priority="10" stopIfTrue="1" operator="equal">
      <formula>"YELLOW"</formula>
    </cfRule>
    <cfRule type="cellIs" dxfId="6" priority="11" stopIfTrue="1" operator="equal">
      <formula>"אדום"</formula>
    </cfRule>
  </conditionalFormatting>
  <conditionalFormatting sqref="T8:T25">
    <cfRule type="expression" dxfId="5" priority="4">
      <formula>$T8="שחור"</formula>
    </cfRule>
    <cfRule type="expression" dxfId="4" priority="5">
      <formula>$T8="ירוק"</formula>
    </cfRule>
    <cfRule type="expression" dxfId="3" priority="6">
      <formula>$T8="אדום"</formula>
    </cfRule>
    <cfRule type="expression" dxfId="2" priority="7">
      <formula>$T8="כתום"</formula>
    </cfRule>
    <cfRule type="expression" dxfId="1" priority="8">
      <formula>$T8=""</formula>
    </cfRule>
  </conditionalFormatting>
  <conditionalFormatting sqref="I8:L25 Q8:R25">
    <cfRule type="expression" dxfId="0" priority="1">
      <formula>I8&lt;0</formula>
    </cfRule>
  </conditionalFormatting>
  <dataValidations count="30">
    <dataValidation allowBlank="1" showInputMessage="1" showErrorMessage="1" prompt="צור דוח ביצועי פרוייקט בחוברת עבודה זו. הזן פרטים בטבלת הביצועים בגליון עבודה זה. בחר את תא S1 כדי לנווט אל גליון העבודה 'הגדרות'" sqref="A1" xr:uid="{00000000-0002-0000-0000-000000000000}"/>
    <dataValidation allowBlank="1" showInputMessage="1" showErrorMessage="1" prompt="הכותרת של גליון עבודה זה מופיעה בתא זה, וכותרת המשנה מופיעה בתא שמתחת" sqref="B2" xr:uid="{00000000-0002-0000-0000-000001000000}"/>
    <dataValidation allowBlank="1" showInputMessage="1" showErrorMessage="1" prompt="כותרת המשנה מופיעה בתא זה. הזן פרטים בטבלה שמתחילה בתא B7" sqref="B3" xr:uid="{00000000-0002-0000-0000-000002000000}"/>
    <dataValidation allowBlank="1" showInputMessage="1" showErrorMessage="1" prompt="הערך בפועל מופיע בעמודה G, בטבלה שמתחת" sqref="G5" xr:uid="{00000000-0002-0000-0000-000003000000}"/>
    <dataValidation allowBlank="1" showInputMessage="1" showErrorMessage="1" prompt="הזן מספר סידורי עבור פרוייקטים ותוצרים בעמודה זו תחת כותרת זו" sqref="B7" xr:uid="{00000000-0002-0000-0000-000004000000}"/>
    <dataValidation allowBlank="1" showInputMessage="1" showErrorMessage="1" prompt="הזן תיאור פריט בעמודה זו תחת כותרת זו" sqref="C7" xr:uid="{00000000-0002-0000-0000-000005000000}"/>
    <dataValidation allowBlank="1" showInputMessage="1" showErrorMessage="1" prompt="הזן סכום תקציב כולל בעת סיום עבור תוצרים בעמודה זו תחת כותרת זו. סכומי התקציב הכולל בעת סיום עבור פרוייקטים ותוכניות מחושבים באופן אוטומטי" sqref="D7" xr:uid="{00000000-0002-0000-0000-000006000000}"/>
    <dataValidation allowBlank="1" showInputMessage="1" showErrorMessage="1" prompt="הזן ערך מתוכנן עבור תוצרים בעמודה זו תחת כותרת זו. סכומי הערך המתוכנן עבור פרוייקטים ותוכניות מחושבים באופן אוטומטי" sqref="E7" xr:uid="{00000000-0002-0000-0000-000007000000}"/>
    <dataValidation allowBlank="1" showInputMessage="1" showErrorMessage="1" prompt="הזן ערך מזוכה עבור תוצרים בעמודה זו תחת כותרת זו. סכומי הערך המזוכה עבור פרוייקטים ותוכניות מחושבים באופן אוטומטי" sqref="F7" xr:uid="{00000000-0002-0000-0000-000008000000}"/>
    <dataValidation allowBlank="1" showInputMessage="1" showErrorMessage="1" prompt="הזן עלות בפועל עבור תוצרים בעמודה זו תחת כותרת זו. העלות בפועל עבור פרוייקטים ותוכניות מחושבת באופן אוטומטי" sqref="G7" xr:uid="{00000000-0002-0000-0000-000009000000}"/>
    <dataValidation allowBlank="1" showInputMessage="1" showErrorMessage="1" prompt="תרשימים זעירים עבור ערך מתוכנן, ערך מזוכה וערך בפועל מתעדכנים באופן אוטומטי בעמודה זו תחת כותרת זו" sqref="H7" xr:uid="{00000000-0002-0000-0000-00000A000000}"/>
    <dataValidation allowBlank="1" showInputMessage="1" showErrorMessage="1" prompt="סטיית העלות מחושבת באופן אוטומטי בעמודה זו תחת כותרת זו" sqref="I7" xr:uid="{00000000-0002-0000-0000-00000B000000}"/>
    <dataValidation allowBlank="1" showInputMessage="1" showErrorMessage="1" prompt="אחוז סטיית העלות מחושב באופן אוטומטי בעמודה זו תחת כותרת זו" sqref="J7" xr:uid="{00000000-0002-0000-0000-00000C000000}"/>
    <dataValidation allowBlank="1" showInputMessage="1" showErrorMessage="1" prompt="סטיית התזמון מחושבת באופן אוטומטי בעמודה זו תחת כותרת זו" sqref="K7" xr:uid="{00000000-0002-0000-0000-00000D000000}"/>
    <dataValidation allowBlank="1" showInputMessage="1" showErrorMessage="1" prompt="אחוז סטיית התזמון מחושב באופן אוטומטי בעמודה זו תחת כותרת זו" sqref="L7" xr:uid="{00000000-0002-0000-0000-00000E000000}"/>
    <dataValidation allowBlank="1" showInputMessage="1" showErrorMessage="1" prompt="מדד ביצועי העלות מחושב באופן אוטומטי בעמודה זו תחת כותרת זו" sqref="M7" xr:uid="{00000000-0002-0000-0000-00000F000000}"/>
    <dataValidation allowBlank="1" showInputMessage="1" showErrorMessage="1" prompt="מדד ביצועי לוח הזמנים מחושב באופן אוטומטי בעמודה זו תחת כותרת זו" sqref="N7" xr:uid="{00000000-0002-0000-0000-000010000000}"/>
    <dataValidation allowBlank="1" showInputMessage="1" showErrorMessage="1" prompt="ההערכה לסיום מחושבת באופן אוטומטי בעמודה זו תחת כותרת זו" sqref="O7" xr:uid="{00000000-0002-0000-0000-000011000000}"/>
    <dataValidation allowBlank="1" showInputMessage="1" showErrorMessage="1" prompt="ההערכה בעת סיום מחושבת באופן אוטומטי בעמודה זו תחת כותרת זו" sqref="P7" xr:uid="{00000000-0002-0000-0000-000012000000}"/>
    <dataValidation allowBlank="1" showInputMessage="1" showErrorMessage="1" prompt="אחוז הסטייה בעת סיום מחושב באופן אוטומטי בעמודה זו תחת כותרת זו" sqref="Q7" xr:uid="{00000000-0002-0000-0000-000013000000}"/>
    <dataValidation allowBlank="1" showInputMessage="1" showErrorMessage="1" prompt="סכום הסטייה בעת סיום מחושב באופן אוטומטי בעמודה זו תחת כותרת זו" sqref="R7" xr:uid="{00000000-0002-0000-0000-000014000000}"/>
    <dataValidation allowBlank="1" showInputMessage="1" showErrorMessage="1" prompt="המדד הממוצע מחושב באופן אוטומטי בעמודה זו תחת כותרת זו" sqref="S7" xr:uid="{00000000-0002-0000-0000-000015000000}"/>
    <dataValidation allowBlank="1" showInputMessage="1" showErrorMessage="1" prompt="המצב מתעדכן באופן אוטומטי ומסומן בצבע RGB עם הערכים הבאים: R‏=64‏ G‏=64 ‏B‏=64 עבור שחור, R‏=181 ‏G‏=18 ‏B‏=27 עבור אדום, R‏=121 ‏G‏=69 ‏B‏=11 עבור כתום, R‏=70 ‏G‏=114 ‏B‏=37 עבור ירוק" sqref="T7" xr:uid="{00000000-0002-0000-0000-000016000000}"/>
    <dataValidation allowBlank="1" showInputMessage="1" showErrorMessage="1" prompt="קישור ניווט לגליון העבודה 'הגדרות' מופיע בתא זה" sqref="S1" xr:uid="{00000000-0002-0000-0000-000017000000}"/>
    <dataValidation allowBlank="1" showInputMessage="1" showErrorMessage="1" prompt="ערכי התקציב מופיעים בעמודות D ו- E, בטבלה שמתחת" sqref="D5:E5" xr:uid="{00000000-0002-0000-0000-000018000000}"/>
    <dataValidation allowBlank="1" showInputMessage="1" showErrorMessage="1" prompt="הערך המזוכה מופיע בעמודה F, בטבלה שמתחת" sqref="F5" xr:uid="{00000000-0002-0000-0000-000019000000}"/>
    <dataValidation allowBlank="1" showInputMessage="1" showErrorMessage="1" prompt="ערכי העלות מופיעים בעמודות I ו- J, בטבלה שמתחת" sqref="I5:J5" xr:uid="{00000000-0002-0000-0000-00001A000000}"/>
    <dataValidation allowBlank="1" showInputMessage="1" showErrorMessage="1" prompt="ערכי לוח הזמנים מופיעים בעמודות K ו- L, בטבלה שמתחת" sqref="K5:L5" xr:uid="{00000000-0002-0000-0000-00001B000000}"/>
    <dataValidation allowBlank="1" showInputMessage="1" showErrorMessage="1" prompt="ערכי מדד הביצועים מופיעים בעמודות M ו- N, בטבלה שמתחת" sqref="M5:N5" xr:uid="{00000000-0002-0000-0000-00001C000000}"/>
    <dataValidation allowBlank="1" showInputMessage="1" showErrorMessage="1" prompt="ערכי התחזית מופיעים בעמודות O עד R, בטבלה שמתחת" sqref="O5:R5" xr:uid="{00000000-0002-0000-0000-00001D000000}"/>
  </dataValidations>
  <hyperlinks>
    <hyperlink ref="S1:T6" location="הגדרות!A1" tooltip="Select to navigate to Definitions worksheet" display="DEFINITIONS" xr:uid="{00000000-0004-0000-0000-000000000000}"/>
  </hyperlinks>
  <printOptions horizontalCentered="1"/>
  <pageMargins left="0.25" right="0.25" top="0.25" bottom="0.25" header="0.05" footer="0.05"/>
  <pageSetup paperSize="9"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rightToLeft="1" xr2:uid="{00000000-0003-0000-0000-000000000000}">
          <x14:colorSeries theme="3" tint="9.9978637043366805E-2"/>
          <x14:colorNegative rgb="FFFFB620"/>
          <x14:colorAxis rgb="FF000000"/>
          <x14:colorMarkers theme="6"/>
          <x14:colorFirst rgb="FF5687C2"/>
          <x14:colorLast rgb="FF359CEB"/>
          <x14:colorHigh theme="4" tint="-0.499984740745262"/>
          <x14:colorLow theme="6"/>
          <x14:sparklines>
            <x14:sparkline>
              <xm:f>'דוח ביצועים'!E8:G8</xm:f>
              <xm:sqref>H8</xm:sqref>
            </x14:sparkline>
            <x14:sparkline>
              <xm:f>'דוח ביצועים'!E9:G9</xm:f>
              <xm:sqref>H9</xm:sqref>
            </x14:sparkline>
            <x14:sparkline>
              <xm:f>'דוח ביצועים'!E10:G10</xm:f>
              <xm:sqref>H10</xm:sqref>
            </x14:sparkline>
            <x14:sparkline>
              <xm:f>'דוח ביצועים'!E11:G11</xm:f>
              <xm:sqref>H11</xm:sqref>
            </x14:sparkline>
            <x14:sparkline>
              <xm:f>'דוח ביצועים'!E12:G12</xm:f>
              <xm:sqref>H12</xm:sqref>
            </x14:sparkline>
            <x14:sparkline>
              <xm:f>'דוח ביצועים'!E13:G13</xm:f>
              <xm:sqref>H13</xm:sqref>
            </x14:sparkline>
            <x14:sparkline>
              <xm:f>'דוח ביצועים'!E14:G14</xm:f>
              <xm:sqref>H14</xm:sqref>
            </x14:sparkline>
            <x14:sparkline>
              <xm:f>'דוח ביצועים'!E15:G15</xm:f>
              <xm:sqref>H15</xm:sqref>
            </x14:sparkline>
            <x14:sparkline>
              <xm:f>'דוח ביצועים'!E16:G16</xm:f>
              <xm:sqref>H16</xm:sqref>
            </x14:sparkline>
            <x14:sparkline>
              <xm:f>'דוח ביצועים'!E17:G17</xm:f>
              <xm:sqref>H17</xm:sqref>
            </x14:sparkline>
            <x14:sparkline>
              <xm:f>'דוח ביצועים'!E18:G18</xm:f>
              <xm:sqref>H18</xm:sqref>
            </x14:sparkline>
            <x14:sparkline>
              <xm:f>'דוח ביצועים'!E19:G19</xm:f>
              <xm:sqref>H19</xm:sqref>
            </x14:sparkline>
            <x14:sparkline>
              <xm:f>'דוח ביצועים'!E20:G20</xm:f>
              <xm:sqref>H20</xm:sqref>
            </x14:sparkline>
            <x14:sparkline>
              <xm:f>'דוח ביצועים'!E21:G21</xm:f>
              <xm:sqref>H21</xm:sqref>
            </x14:sparkline>
            <x14:sparkline>
              <xm:f>'דוח ביצועים'!E22:G22</xm:f>
              <xm:sqref>H22</xm:sqref>
            </x14:sparkline>
            <x14:sparkline>
              <xm:f>'דוח ביצועים'!E23:G23</xm:f>
              <xm:sqref>H23</xm:sqref>
            </x14:sparkline>
            <x14:sparkline>
              <xm:f>'דוח ביצועים'!E24:G24</xm:f>
              <xm:sqref>H24</xm:sqref>
            </x14:sparkline>
            <x14:sparkline>
              <xm:f>'דוח ביצועים'!E25:G25</xm:f>
              <xm:sqref>H25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A1:J18"/>
  <sheetViews>
    <sheetView showGridLines="0" rightToLeft="1" workbookViewId="0"/>
  </sheetViews>
  <sheetFormatPr defaultRowHeight="30" customHeight="1" x14ac:dyDescent="0.2"/>
  <cols>
    <col min="1" max="1" width="1.625" style="35" customWidth="1"/>
    <col min="2" max="2" width="12.5" style="36" bestFit="1" customWidth="1"/>
    <col min="3" max="3" width="26.875" style="35" customWidth="1"/>
    <col min="4" max="4" width="12.75" style="37" customWidth="1"/>
    <col min="5" max="5" width="53.25" style="35" customWidth="1"/>
    <col min="6" max="6" width="16.625" style="37" customWidth="1"/>
    <col min="7" max="7" width="1.625" style="35" customWidth="1"/>
    <col min="8" max="8" width="8.625" style="35" customWidth="1"/>
    <col min="9" max="9" width="30.5" style="35" customWidth="1"/>
    <col min="10" max="10" width="15.375" style="35" customWidth="1"/>
    <col min="11" max="252" width="9.125" style="35" customWidth="1"/>
    <col min="253" max="253" width="3.25" style="35" customWidth="1"/>
    <col min="254" max="254" width="25.125" style="35" customWidth="1"/>
    <col min="255" max="255" width="9.125" style="35" customWidth="1"/>
    <col min="256" max="256" width="51.5" style="35" customWidth="1"/>
    <col min="257" max="257" width="15.625" style="35" customWidth="1"/>
    <col min="258" max="508" width="9.125" style="35" customWidth="1"/>
    <col min="509" max="509" width="3.25" style="35" customWidth="1"/>
    <col min="510" max="510" width="25.125" style="35" customWidth="1"/>
    <col min="511" max="511" width="9.125" style="35" customWidth="1"/>
    <col min="512" max="512" width="51.5" style="35" customWidth="1"/>
    <col min="513" max="513" width="15.625" style="35" customWidth="1"/>
    <col min="514" max="764" width="9.125" style="35" customWidth="1"/>
    <col min="765" max="765" width="3.25" style="35" customWidth="1"/>
    <col min="766" max="766" width="25.125" style="35" customWidth="1"/>
    <col min="767" max="767" width="9.125" style="35" customWidth="1"/>
    <col min="768" max="768" width="51.5" style="35" customWidth="1"/>
    <col min="769" max="769" width="15.625" style="35" customWidth="1"/>
    <col min="770" max="1020" width="9.125" style="35" customWidth="1"/>
    <col min="1021" max="1021" width="3.25" style="35" customWidth="1"/>
    <col min="1022" max="1022" width="25.125" style="35" customWidth="1"/>
    <col min="1023" max="1023" width="9.125" style="35" customWidth="1"/>
    <col min="1024" max="1024" width="51.5" style="35" customWidth="1"/>
    <col min="1025" max="1025" width="15.625" style="35" customWidth="1"/>
    <col min="1026" max="1276" width="9.125" style="35" customWidth="1"/>
    <col min="1277" max="1277" width="3.25" style="35" customWidth="1"/>
    <col min="1278" max="1278" width="25.125" style="35" customWidth="1"/>
    <col min="1279" max="1279" width="9.125" style="35" customWidth="1"/>
    <col min="1280" max="1280" width="51.5" style="35" customWidth="1"/>
    <col min="1281" max="1281" width="15.625" style="35" customWidth="1"/>
    <col min="1282" max="1532" width="9.125" style="35" customWidth="1"/>
    <col min="1533" max="1533" width="3.25" style="35" customWidth="1"/>
    <col min="1534" max="1534" width="25.125" style="35" customWidth="1"/>
    <col min="1535" max="1535" width="9.125" style="35" customWidth="1"/>
    <col min="1536" max="1536" width="51.5" style="35" customWidth="1"/>
    <col min="1537" max="1537" width="15.625" style="35" customWidth="1"/>
    <col min="1538" max="1788" width="9.125" style="35" customWidth="1"/>
    <col min="1789" max="1789" width="3.25" style="35" customWidth="1"/>
    <col min="1790" max="1790" width="25.125" style="35" customWidth="1"/>
    <col min="1791" max="1791" width="9.125" style="35" customWidth="1"/>
    <col min="1792" max="1792" width="51.5" style="35" customWidth="1"/>
    <col min="1793" max="1793" width="15.625" style="35" customWidth="1"/>
    <col min="1794" max="2044" width="9.125" style="35" customWidth="1"/>
    <col min="2045" max="2045" width="3.25" style="35" customWidth="1"/>
    <col min="2046" max="2046" width="25.125" style="35" customWidth="1"/>
    <col min="2047" max="2047" width="9.125" style="35" customWidth="1"/>
    <col min="2048" max="2048" width="51.5" style="35" customWidth="1"/>
    <col min="2049" max="2049" width="15.625" style="35" customWidth="1"/>
    <col min="2050" max="2300" width="9.125" style="35" customWidth="1"/>
    <col min="2301" max="2301" width="3.25" style="35" customWidth="1"/>
    <col min="2302" max="2302" width="25.125" style="35" customWidth="1"/>
    <col min="2303" max="2303" width="9.125" style="35" customWidth="1"/>
    <col min="2304" max="2304" width="51.5" style="35" customWidth="1"/>
    <col min="2305" max="2305" width="15.625" style="35" customWidth="1"/>
    <col min="2306" max="2556" width="9.125" style="35" customWidth="1"/>
    <col min="2557" max="2557" width="3.25" style="35" customWidth="1"/>
    <col min="2558" max="2558" width="25.125" style="35" customWidth="1"/>
    <col min="2559" max="2559" width="9.125" style="35" customWidth="1"/>
    <col min="2560" max="2560" width="51.5" style="35" customWidth="1"/>
    <col min="2561" max="2561" width="15.625" style="35" customWidth="1"/>
    <col min="2562" max="2812" width="9.125" style="35" customWidth="1"/>
    <col min="2813" max="2813" width="3.25" style="35" customWidth="1"/>
    <col min="2814" max="2814" width="25.125" style="35" customWidth="1"/>
    <col min="2815" max="2815" width="9.125" style="35" customWidth="1"/>
    <col min="2816" max="2816" width="51.5" style="35" customWidth="1"/>
    <col min="2817" max="2817" width="15.625" style="35" customWidth="1"/>
    <col min="2818" max="3068" width="9.125" style="35" customWidth="1"/>
    <col min="3069" max="3069" width="3.25" style="35" customWidth="1"/>
    <col min="3070" max="3070" width="25.125" style="35" customWidth="1"/>
    <col min="3071" max="3071" width="9.125" style="35" customWidth="1"/>
    <col min="3072" max="3072" width="51.5" style="35" customWidth="1"/>
    <col min="3073" max="3073" width="15.625" style="35" customWidth="1"/>
    <col min="3074" max="3324" width="9.125" style="35" customWidth="1"/>
    <col min="3325" max="3325" width="3.25" style="35" customWidth="1"/>
    <col min="3326" max="3326" width="25.125" style="35" customWidth="1"/>
    <col min="3327" max="3327" width="9.125" style="35" customWidth="1"/>
    <col min="3328" max="3328" width="51.5" style="35" customWidth="1"/>
    <col min="3329" max="3329" width="15.625" style="35" customWidth="1"/>
    <col min="3330" max="3580" width="9.125" style="35" customWidth="1"/>
    <col min="3581" max="3581" width="3.25" style="35" customWidth="1"/>
    <col min="3582" max="3582" width="25.125" style="35" customWidth="1"/>
    <col min="3583" max="3583" width="9.125" style="35" customWidth="1"/>
    <col min="3584" max="3584" width="51.5" style="35" customWidth="1"/>
    <col min="3585" max="3585" width="15.625" style="35" customWidth="1"/>
    <col min="3586" max="3836" width="9.125" style="35" customWidth="1"/>
    <col min="3837" max="3837" width="3.25" style="35" customWidth="1"/>
    <col min="3838" max="3838" width="25.125" style="35" customWidth="1"/>
    <col min="3839" max="3839" width="9.125" style="35" customWidth="1"/>
    <col min="3840" max="3840" width="51.5" style="35" customWidth="1"/>
    <col min="3841" max="3841" width="15.625" style="35" customWidth="1"/>
    <col min="3842" max="4092" width="9.125" style="35" customWidth="1"/>
    <col min="4093" max="4093" width="3.25" style="35" customWidth="1"/>
    <col min="4094" max="4094" width="25.125" style="35" customWidth="1"/>
    <col min="4095" max="4095" width="9.125" style="35" customWidth="1"/>
    <col min="4096" max="4096" width="51.5" style="35" customWidth="1"/>
    <col min="4097" max="4097" width="15.625" style="35" customWidth="1"/>
    <col min="4098" max="4348" width="9.125" style="35" customWidth="1"/>
    <col min="4349" max="4349" width="3.25" style="35" customWidth="1"/>
    <col min="4350" max="4350" width="25.125" style="35" customWidth="1"/>
    <col min="4351" max="4351" width="9.125" style="35" customWidth="1"/>
    <col min="4352" max="4352" width="51.5" style="35" customWidth="1"/>
    <col min="4353" max="4353" width="15.625" style="35" customWidth="1"/>
    <col min="4354" max="4604" width="9.125" style="35" customWidth="1"/>
    <col min="4605" max="4605" width="3.25" style="35" customWidth="1"/>
    <col min="4606" max="4606" width="25.125" style="35" customWidth="1"/>
    <col min="4607" max="4607" width="9.125" style="35" customWidth="1"/>
    <col min="4608" max="4608" width="51.5" style="35" customWidth="1"/>
    <col min="4609" max="4609" width="15.625" style="35" customWidth="1"/>
    <col min="4610" max="4860" width="9.125" style="35" customWidth="1"/>
    <col min="4861" max="4861" width="3.25" style="35" customWidth="1"/>
    <col min="4862" max="4862" width="25.125" style="35" customWidth="1"/>
    <col min="4863" max="4863" width="9.125" style="35" customWidth="1"/>
    <col min="4864" max="4864" width="51.5" style="35" customWidth="1"/>
    <col min="4865" max="4865" width="15.625" style="35" customWidth="1"/>
    <col min="4866" max="5116" width="9.125" style="35" customWidth="1"/>
    <col min="5117" max="5117" width="3.25" style="35" customWidth="1"/>
    <col min="5118" max="5118" width="25.125" style="35" customWidth="1"/>
    <col min="5119" max="5119" width="9.125" style="35" customWidth="1"/>
    <col min="5120" max="5120" width="51.5" style="35" customWidth="1"/>
    <col min="5121" max="5121" width="15.625" style="35" customWidth="1"/>
    <col min="5122" max="5372" width="9.125" style="35" customWidth="1"/>
    <col min="5373" max="5373" width="3.25" style="35" customWidth="1"/>
    <col min="5374" max="5374" width="25.125" style="35" customWidth="1"/>
    <col min="5375" max="5375" width="9.125" style="35" customWidth="1"/>
    <col min="5376" max="5376" width="51.5" style="35" customWidth="1"/>
    <col min="5377" max="5377" width="15.625" style="35" customWidth="1"/>
    <col min="5378" max="5628" width="9.125" style="35" customWidth="1"/>
    <col min="5629" max="5629" width="3.25" style="35" customWidth="1"/>
    <col min="5630" max="5630" width="25.125" style="35" customWidth="1"/>
    <col min="5631" max="5631" width="9.125" style="35" customWidth="1"/>
    <col min="5632" max="5632" width="51.5" style="35" customWidth="1"/>
    <col min="5633" max="5633" width="15.625" style="35" customWidth="1"/>
    <col min="5634" max="5884" width="9.125" style="35" customWidth="1"/>
    <col min="5885" max="5885" width="3.25" style="35" customWidth="1"/>
    <col min="5886" max="5886" width="25.125" style="35" customWidth="1"/>
    <col min="5887" max="5887" width="9.125" style="35" customWidth="1"/>
    <col min="5888" max="5888" width="51.5" style="35" customWidth="1"/>
    <col min="5889" max="5889" width="15.625" style="35" customWidth="1"/>
    <col min="5890" max="6140" width="9.125" style="35" customWidth="1"/>
    <col min="6141" max="6141" width="3.25" style="35" customWidth="1"/>
    <col min="6142" max="6142" width="25.125" style="35" customWidth="1"/>
    <col min="6143" max="6143" width="9.125" style="35" customWidth="1"/>
    <col min="6144" max="6144" width="51.5" style="35" customWidth="1"/>
    <col min="6145" max="6145" width="15.625" style="35" customWidth="1"/>
    <col min="6146" max="6396" width="9.125" style="35" customWidth="1"/>
    <col min="6397" max="6397" width="3.25" style="35" customWidth="1"/>
    <col min="6398" max="6398" width="25.125" style="35" customWidth="1"/>
    <col min="6399" max="6399" width="9.125" style="35" customWidth="1"/>
    <col min="6400" max="6400" width="51.5" style="35" customWidth="1"/>
    <col min="6401" max="6401" width="15.625" style="35" customWidth="1"/>
    <col min="6402" max="6652" width="9.125" style="35" customWidth="1"/>
    <col min="6653" max="6653" width="3.25" style="35" customWidth="1"/>
    <col min="6654" max="6654" width="25.125" style="35" customWidth="1"/>
    <col min="6655" max="6655" width="9.125" style="35" customWidth="1"/>
    <col min="6656" max="6656" width="51.5" style="35" customWidth="1"/>
    <col min="6657" max="6657" width="15.625" style="35" customWidth="1"/>
    <col min="6658" max="6908" width="9.125" style="35" customWidth="1"/>
    <col min="6909" max="6909" width="3.25" style="35" customWidth="1"/>
    <col min="6910" max="6910" width="25.125" style="35" customWidth="1"/>
    <col min="6911" max="6911" width="9.125" style="35" customWidth="1"/>
    <col min="6912" max="6912" width="51.5" style="35" customWidth="1"/>
    <col min="6913" max="6913" width="15.625" style="35" customWidth="1"/>
    <col min="6914" max="7164" width="9.125" style="35" customWidth="1"/>
    <col min="7165" max="7165" width="3.25" style="35" customWidth="1"/>
    <col min="7166" max="7166" width="25.125" style="35" customWidth="1"/>
    <col min="7167" max="7167" width="9.125" style="35" customWidth="1"/>
    <col min="7168" max="7168" width="51.5" style="35" customWidth="1"/>
    <col min="7169" max="7169" width="15.625" style="35" customWidth="1"/>
    <col min="7170" max="7420" width="9.125" style="35" customWidth="1"/>
    <col min="7421" max="7421" width="3.25" style="35" customWidth="1"/>
    <col min="7422" max="7422" width="25.125" style="35" customWidth="1"/>
    <col min="7423" max="7423" width="9.125" style="35" customWidth="1"/>
    <col min="7424" max="7424" width="51.5" style="35" customWidth="1"/>
    <col min="7425" max="7425" width="15.625" style="35" customWidth="1"/>
    <col min="7426" max="7676" width="9.125" style="35" customWidth="1"/>
    <col min="7677" max="7677" width="3.25" style="35" customWidth="1"/>
    <col min="7678" max="7678" width="25.125" style="35" customWidth="1"/>
    <col min="7679" max="7679" width="9.125" style="35" customWidth="1"/>
    <col min="7680" max="7680" width="51.5" style="35" customWidth="1"/>
    <col min="7681" max="7681" width="15.625" style="35" customWidth="1"/>
    <col min="7682" max="7932" width="9.125" style="35" customWidth="1"/>
    <col min="7933" max="7933" width="3.25" style="35" customWidth="1"/>
    <col min="7934" max="7934" width="25.125" style="35" customWidth="1"/>
    <col min="7935" max="7935" width="9.125" style="35" customWidth="1"/>
    <col min="7936" max="7936" width="51.5" style="35" customWidth="1"/>
    <col min="7937" max="7937" width="15.625" style="35" customWidth="1"/>
    <col min="7938" max="8188" width="9.125" style="35" customWidth="1"/>
    <col min="8189" max="8189" width="3.25" style="35" customWidth="1"/>
    <col min="8190" max="8190" width="25.125" style="35" customWidth="1"/>
    <col min="8191" max="8191" width="9.125" style="35" customWidth="1"/>
    <col min="8192" max="8192" width="51.5" style="35" customWidth="1"/>
    <col min="8193" max="8193" width="15.625" style="35" customWidth="1"/>
    <col min="8194" max="8444" width="9.125" style="35" customWidth="1"/>
    <col min="8445" max="8445" width="3.25" style="35" customWidth="1"/>
    <col min="8446" max="8446" width="25.125" style="35" customWidth="1"/>
    <col min="8447" max="8447" width="9.125" style="35" customWidth="1"/>
    <col min="8448" max="8448" width="51.5" style="35" customWidth="1"/>
    <col min="8449" max="8449" width="15.625" style="35" customWidth="1"/>
    <col min="8450" max="8700" width="9.125" style="35" customWidth="1"/>
    <col min="8701" max="8701" width="3.25" style="35" customWidth="1"/>
    <col min="8702" max="8702" width="25.125" style="35" customWidth="1"/>
    <col min="8703" max="8703" width="9.125" style="35" customWidth="1"/>
    <col min="8704" max="8704" width="51.5" style="35" customWidth="1"/>
    <col min="8705" max="8705" width="15.625" style="35" customWidth="1"/>
    <col min="8706" max="8956" width="9.125" style="35" customWidth="1"/>
    <col min="8957" max="8957" width="3.25" style="35" customWidth="1"/>
    <col min="8958" max="8958" width="25.125" style="35" customWidth="1"/>
    <col min="8959" max="8959" width="9.125" style="35" customWidth="1"/>
    <col min="8960" max="8960" width="51.5" style="35" customWidth="1"/>
    <col min="8961" max="8961" width="15.625" style="35" customWidth="1"/>
    <col min="8962" max="9212" width="9.125" style="35" customWidth="1"/>
    <col min="9213" max="9213" width="3.25" style="35" customWidth="1"/>
    <col min="9214" max="9214" width="25.125" style="35" customWidth="1"/>
    <col min="9215" max="9215" width="9.125" style="35" customWidth="1"/>
    <col min="9216" max="9216" width="51.5" style="35" customWidth="1"/>
    <col min="9217" max="9217" width="15.625" style="35" customWidth="1"/>
    <col min="9218" max="9468" width="9.125" style="35" customWidth="1"/>
    <col min="9469" max="9469" width="3.25" style="35" customWidth="1"/>
    <col min="9470" max="9470" width="25.125" style="35" customWidth="1"/>
    <col min="9471" max="9471" width="9.125" style="35" customWidth="1"/>
    <col min="9472" max="9472" width="51.5" style="35" customWidth="1"/>
    <col min="9473" max="9473" width="15.625" style="35" customWidth="1"/>
    <col min="9474" max="9724" width="9.125" style="35" customWidth="1"/>
    <col min="9725" max="9725" width="3.25" style="35" customWidth="1"/>
    <col min="9726" max="9726" width="25.125" style="35" customWidth="1"/>
    <col min="9727" max="9727" width="9.125" style="35" customWidth="1"/>
    <col min="9728" max="9728" width="51.5" style="35" customWidth="1"/>
    <col min="9729" max="9729" width="15.625" style="35" customWidth="1"/>
    <col min="9730" max="9980" width="9.125" style="35" customWidth="1"/>
    <col min="9981" max="9981" width="3.25" style="35" customWidth="1"/>
    <col min="9982" max="9982" width="25.125" style="35" customWidth="1"/>
    <col min="9983" max="9983" width="9.125" style="35" customWidth="1"/>
    <col min="9984" max="9984" width="51.5" style="35" customWidth="1"/>
    <col min="9985" max="9985" width="15.625" style="35" customWidth="1"/>
    <col min="9986" max="10236" width="9.125" style="35" customWidth="1"/>
    <col min="10237" max="10237" width="3.25" style="35" customWidth="1"/>
    <col min="10238" max="10238" width="25.125" style="35" customWidth="1"/>
    <col min="10239" max="10239" width="9.125" style="35" customWidth="1"/>
    <col min="10240" max="10240" width="51.5" style="35" customWidth="1"/>
    <col min="10241" max="10241" width="15.625" style="35" customWidth="1"/>
    <col min="10242" max="10492" width="9.125" style="35" customWidth="1"/>
    <col min="10493" max="10493" width="3.25" style="35" customWidth="1"/>
    <col min="10494" max="10494" width="25.125" style="35" customWidth="1"/>
    <col min="10495" max="10495" width="9.125" style="35" customWidth="1"/>
    <col min="10496" max="10496" width="51.5" style="35" customWidth="1"/>
    <col min="10497" max="10497" width="15.625" style="35" customWidth="1"/>
    <col min="10498" max="10748" width="9.125" style="35" customWidth="1"/>
    <col min="10749" max="10749" width="3.25" style="35" customWidth="1"/>
    <col min="10750" max="10750" width="25.125" style="35" customWidth="1"/>
    <col min="10751" max="10751" width="9.125" style="35" customWidth="1"/>
    <col min="10752" max="10752" width="51.5" style="35" customWidth="1"/>
    <col min="10753" max="10753" width="15.625" style="35" customWidth="1"/>
    <col min="10754" max="11004" width="9.125" style="35" customWidth="1"/>
    <col min="11005" max="11005" width="3.25" style="35" customWidth="1"/>
    <col min="11006" max="11006" width="25.125" style="35" customWidth="1"/>
    <col min="11007" max="11007" width="9.125" style="35" customWidth="1"/>
    <col min="11008" max="11008" width="51.5" style="35" customWidth="1"/>
    <col min="11009" max="11009" width="15.625" style="35" customWidth="1"/>
    <col min="11010" max="11260" width="9.125" style="35" customWidth="1"/>
    <col min="11261" max="11261" width="3.25" style="35" customWidth="1"/>
    <col min="11262" max="11262" width="25.125" style="35" customWidth="1"/>
    <col min="11263" max="11263" width="9.125" style="35" customWidth="1"/>
    <col min="11264" max="11264" width="51.5" style="35" customWidth="1"/>
    <col min="11265" max="11265" width="15.625" style="35" customWidth="1"/>
    <col min="11266" max="11516" width="9.125" style="35" customWidth="1"/>
    <col min="11517" max="11517" width="3.25" style="35" customWidth="1"/>
    <col min="11518" max="11518" width="25.125" style="35" customWidth="1"/>
    <col min="11519" max="11519" width="9.125" style="35" customWidth="1"/>
    <col min="11520" max="11520" width="51.5" style="35" customWidth="1"/>
    <col min="11521" max="11521" width="15.625" style="35" customWidth="1"/>
    <col min="11522" max="11772" width="9.125" style="35" customWidth="1"/>
    <col min="11773" max="11773" width="3.25" style="35" customWidth="1"/>
    <col min="11774" max="11774" width="25.125" style="35" customWidth="1"/>
    <col min="11775" max="11775" width="9.125" style="35" customWidth="1"/>
    <col min="11776" max="11776" width="51.5" style="35" customWidth="1"/>
    <col min="11777" max="11777" width="15.625" style="35" customWidth="1"/>
    <col min="11778" max="12028" width="9.125" style="35" customWidth="1"/>
    <col min="12029" max="12029" width="3.25" style="35" customWidth="1"/>
    <col min="12030" max="12030" width="25.125" style="35" customWidth="1"/>
    <col min="12031" max="12031" width="9.125" style="35" customWidth="1"/>
    <col min="12032" max="12032" width="51.5" style="35" customWidth="1"/>
    <col min="12033" max="12033" width="15.625" style="35" customWidth="1"/>
    <col min="12034" max="12284" width="9.125" style="35" customWidth="1"/>
    <col min="12285" max="12285" width="3.25" style="35" customWidth="1"/>
    <col min="12286" max="12286" width="25.125" style="35" customWidth="1"/>
    <col min="12287" max="12287" width="9.125" style="35" customWidth="1"/>
    <col min="12288" max="12288" width="51.5" style="35" customWidth="1"/>
    <col min="12289" max="12289" width="15.625" style="35" customWidth="1"/>
    <col min="12290" max="12540" width="9.125" style="35" customWidth="1"/>
    <col min="12541" max="12541" width="3.25" style="35" customWidth="1"/>
    <col min="12542" max="12542" width="25.125" style="35" customWidth="1"/>
    <col min="12543" max="12543" width="9.125" style="35" customWidth="1"/>
    <col min="12544" max="12544" width="51.5" style="35" customWidth="1"/>
    <col min="12545" max="12545" width="15.625" style="35" customWidth="1"/>
    <col min="12546" max="12796" width="9.125" style="35" customWidth="1"/>
    <col min="12797" max="12797" width="3.25" style="35" customWidth="1"/>
    <col min="12798" max="12798" width="25.125" style="35" customWidth="1"/>
    <col min="12799" max="12799" width="9.125" style="35" customWidth="1"/>
    <col min="12800" max="12800" width="51.5" style="35" customWidth="1"/>
    <col min="12801" max="12801" width="15.625" style="35" customWidth="1"/>
    <col min="12802" max="13052" width="9.125" style="35" customWidth="1"/>
    <col min="13053" max="13053" width="3.25" style="35" customWidth="1"/>
    <col min="13054" max="13054" width="25.125" style="35" customWidth="1"/>
    <col min="13055" max="13055" width="9.125" style="35" customWidth="1"/>
    <col min="13056" max="13056" width="51.5" style="35" customWidth="1"/>
    <col min="13057" max="13057" width="15.625" style="35" customWidth="1"/>
    <col min="13058" max="13308" width="9.125" style="35" customWidth="1"/>
    <col min="13309" max="13309" width="3.25" style="35" customWidth="1"/>
    <col min="13310" max="13310" width="25.125" style="35" customWidth="1"/>
    <col min="13311" max="13311" width="9.125" style="35" customWidth="1"/>
    <col min="13312" max="13312" width="51.5" style="35" customWidth="1"/>
    <col min="13313" max="13313" width="15.625" style="35" customWidth="1"/>
    <col min="13314" max="13564" width="9.125" style="35" customWidth="1"/>
    <col min="13565" max="13565" width="3.25" style="35" customWidth="1"/>
    <col min="13566" max="13566" width="25.125" style="35" customWidth="1"/>
    <col min="13567" max="13567" width="9.125" style="35" customWidth="1"/>
    <col min="13568" max="13568" width="51.5" style="35" customWidth="1"/>
    <col min="13569" max="13569" width="15.625" style="35" customWidth="1"/>
    <col min="13570" max="13820" width="9.125" style="35" customWidth="1"/>
    <col min="13821" max="13821" width="3.25" style="35" customWidth="1"/>
    <col min="13822" max="13822" width="25.125" style="35" customWidth="1"/>
    <col min="13823" max="13823" width="9.125" style="35" customWidth="1"/>
    <col min="13824" max="13824" width="51.5" style="35" customWidth="1"/>
    <col min="13825" max="13825" width="15.625" style="35" customWidth="1"/>
    <col min="13826" max="14076" width="9.125" style="35" customWidth="1"/>
    <col min="14077" max="14077" width="3.25" style="35" customWidth="1"/>
    <col min="14078" max="14078" width="25.125" style="35" customWidth="1"/>
    <col min="14079" max="14079" width="9.125" style="35" customWidth="1"/>
    <col min="14080" max="14080" width="51.5" style="35" customWidth="1"/>
    <col min="14081" max="14081" width="15.625" style="35" customWidth="1"/>
    <col min="14082" max="14332" width="9.125" style="35" customWidth="1"/>
    <col min="14333" max="14333" width="3.25" style="35" customWidth="1"/>
    <col min="14334" max="14334" width="25.125" style="35" customWidth="1"/>
    <col min="14335" max="14335" width="9.125" style="35" customWidth="1"/>
    <col min="14336" max="14336" width="51.5" style="35" customWidth="1"/>
    <col min="14337" max="14337" width="15.625" style="35" customWidth="1"/>
    <col min="14338" max="14588" width="9.125" style="35" customWidth="1"/>
    <col min="14589" max="14589" width="3.25" style="35" customWidth="1"/>
    <col min="14590" max="14590" width="25.125" style="35" customWidth="1"/>
    <col min="14591" max="14591" width="9.125" style="35" customWidth="1"/>
    <col min="14592" max="14592" width="51.5" style="35" customWidth="1"/>
    <col min="14593" max="14593" width="15.625" style="35" customWidth="1"/>
    <col min="14594" max="14844" width="9.125" style="35" customWidth="1"/>
    <col min="14845" max="14845" width="3.25" style="35" customWidth="1"/>
    <col min="14846" max="14846" width="25.125" style="35" customWidth="1"/>
    <col min="14847" max="14847" width="9.125" style="35" customWidth="1"/>
    <col min="14848" max="14848" width="51.5" style="35" customWidth="1"/>
    <col min="14849" max="14849" width="15.625" style="35" customWidth="1"/>
    <col min="14850" max="15100" width="9.125" style="35" customWidth="1"/>
    <col min="15101" max="15101" width="3.25" style="35" customWidth="1"/>
    <col min="15102" max="15102" width="25.125" style="35" customWidth="1"/>
    <col min="15103" max="15103" width="9.125" style="35" customWidth="1"/>
    <col min="15104" max="15104" width="51.5" style="35" customWidth="1"/>
    <col min="15105" max="15105" width="15.625" style="35" customWidth="1"/>
    <col min="15106" max="15356" width="9.125" style="35" customWidth="1"/>
    <col min="15357" max="15357" width="3.25" style="35" customWidth="1"/>
    <col min="15358" max="15358" width="25.125" style="35" customWidth="1"/>
    <col min="15359" max="15359" width="9.125" style="35" customWidth="1"/>
    <col min="15360" max="15360" width="51.5" style="35" customWidth="1"/>
    <col min="15361" max="15361" width="15.625" style="35" customWidth="1"/>
    <col min="15362" max="15612" width="9.125" style="35" customWidth="1"/>
    <col min="15613" max="15613" width="3.25" style="35" customWidth="1"/>
    <col min="15614" max="15614" width="25.125" style="35" customWidth="1"/>
    <col min="15615" max="15615" width="9.125" style="35" customWidth="1"/>
    <col min="15616" max="15616" width="51.5" style="35" customWidth="1"/>
    <col min="15617" max="15617" width="15.625" style="35" customWidth="1"/>
    <col min="15618" max="15868" width="9.125" style="35" customWidth="1"/>
    <col min="15869" max="15869" width="3.25" style="35" customWidth="1"/>
    <col min="15870" max="15870" width="25.125" style="35" customWidth="1"/>
    <col min="15871" max="15871" width="9.125" style="35" customWidth="1"/>
    <col min="15872" max="15872" width="51.5" style="35" customWidth="1"/>
    <col min="15873" max="15873" width="15.625" style="35" customWidth="1"/>
    <col min="15874" max="16130" width="9.125" style="35" customWidth="1"/>
    <col min="16131" max="16384" width="8.375" style="35"/>
  </cols>
  <sheetData>
    <row r="1" spans="1:10" ht="14.25" x14ac:dyDescent="0.2">
      <c r="A1" s="1"/>
      <c r="B1" s="1"/>
      <c r="C1" s="1"/>
      <c r="D1" s="1"/>
      <c r="E1" s="1"/>
      <c r="F1" s="1"/>
      <c r="G1" s="1"/>
      <c r="H1" s="1"/>
      <c r="I1" s="1"/>
      <c r="J1" s="44" t="s">
        <v>1</v>
      </c>
    </row>
    <row r="2" spans="1:10" ht="25.5" x14ac:dyDescent="0.35">
      <c r="A2" s="1"/>
      <c r="B2" s="43" t="s">
        <v>0</v>
      </c>
      <c r="C2" s="43"/>
      <c r="D2" s="43"/>
      <c r="E2" s="43"/>
      <c r="F2" s="43"/>
      <c r="G2" s="43"/>
      <c r="H2" s="43"/>
      <c r="I2" s="43"/>
      <c r="J2" s="44"/>
    </row>
    <row r="3" spans="1:10" ht="34.5" customHeight="1" x14ac:dyDescent="0.2">
      <c r="A3" s="1"/>
      <c r="B3" s="42" t="s">
        <v>54</v>
      </c>
      <c r="C3" s="42"/>
      <c r="D3" s="42"/>
      <c r="E3" s="42"/>
      <c r="F3" s="42"/>
      <c r="G3" s="42"/>
      <c r="H3" s="42"/>
      <c r="I3" s="42"/>
      <c r="J3" s="44"/>
    </row>
    <row r="4" spans="1:10" ht="14.25" x14ac:dyDescent="0.2">
      <c r="A4" s="1"/>
      <c r="B4" s="42"/>
      <c r="C4" s="42"/>
      <c r="D4" s="42"/>
      <c r="E4" s="42"/>
      <c r="F4" s="42"/>
      <c r="G4" s="42"/>
      <c r="H4" s="42"/>
      <c r="I4" s="42"/>
      <c r="J4" s="44"/>
    </row>
    <row r="5" spans="1:10" ht="30" customHeight="1" x14ac:dyDescent="0.2">
      <c r="A5" s="1"/>
      <c r="B5" s="4" t="s">
        <v>2</v>
      </c>
      <c r="C5" s="11" t="s">
        <v>55</v>
      </c>
      <c r="D5" s="11" t="s">
        <v>68</v>
      </c>
      <c r="E5" s="11" t="s">
        <v>78</v>
      </c>
      <c r="F5" s="11" t="s">
        <v>92</v>
      </c>
      <c r="G5" s="1"/>
      <c r="H5" s="12" t="s">
        <v>53</v>
      </c>
      <c r="I5" s="12" t="s">
        <v>78</v>
      </c>
      <c r="J5" s="5" t="s">
        <v>109</v>
      </c>
    </row>
    <row r="6" spans="1:10" ht="30" customHeight="1" x14ac:dyDescent="0.2">
      <c r="A6" s="1"/>
      <c r="B6" s="2">
        <v>1</v>
      </c>
      <c r="C6" s="11" t="s">
        <v>56</v>
      </c>
      <c r="D6" s="11" t="s">
        <v>69</v>
      </c>
      <c r="E6" s="11" t="s">
        <v>79</v>
      </c>
      <c r="F6" s="11"/>
      <c r="G6" s="1"/>
      <c r="H6" s="25" t="s">
        <v>101</v>
      </c>
      <c r="I6" s="4" t="s">
        <v>105</v>
      </c>
      <c r="J6" s="8">
        <v>0</v>
      </c>
    </row>
    <row r="7" spans="1:10" ht="30" customHeight="1" x14ac:dyDescent="0.2">
      <c r="A7" s="1"/>
      <c r="B7" s="2">
        <v>2</v>
      </c>
      <c r="C7" s="11" t="s">
        <v>57</v>
      </c>
      <c r="D7" s="11" t="s">
        <v>70</v>
      </c>
      <c r="E7" s="11" t="s">
        <v>80</v>
      </c>
      <c r="F7" s="11"/>
      <c r="G7" s="1"/>
      <c r="H7" s="26" t="s">
        <v>102</v>
      </c>
      <c r="I7" s="4" t="s">
        <v>106</v>
      </c>
      <c r="J7" s="8">
        <v>0.65</v>
      </c>
    </row>
    <row r="8" spans="1:10" ht="30" customHeight="1" x14ac:dyDescent="0.2">
      <c r="A8" s="1"/>
      <c r="B8" s="2">
        <v>3</v>
      </c>
      <c r="C8" s="11" t="s">
        <v>58</v>
      </c>
      <c r="D8" s="11" t="s">
        <v>71</v>
      </c>
      <c r="E8" s="11" t="s">
        <v>81</v>
      </c>
      <c r="F8" s="11"/>
      <c r="G8" s="1"/>
      <c r="H8" s="27" t="s">
        <v>103</v>
      </c>
      <c r="I8" s="4" t="s">
        <v>107</v>
      </c>
      <c r="J8" s="8">
        <v>0.85</v>
      </c>
    </row>
    <row r="9" spans="1:10" ht="30" customHeight="1" x14ac:dyDescent="0.2">
      <c r="A9" s="1"/>
      <c r="B9" s="2">
        <v>4</v>
      </c>
      <c r="C9" s="11" t="s">
        <v>59</v>
      </c>
      <c r="D9" s="11" t="s">
        <v>72</v>
      </c>
      <c r="E9" s="11" t="s">
        <v>82</v>
      </c>
      <c r="F9" s="11"/>
      <c r="G9" s="1"/>
      <c r="H9" s="28" t="s">
        <v>104</v>
      </c>
      <c r="I9" s="4" t="s">
        <v>108</v>
      </c>
      <c r="J9" s="8">
        <v>1</v>
      </c>
    </row>
    <row r="10" spans="1:10" ht="30" customHeight="1" x14ac:dyDescent="0.2">
      <c r="A10" s="1"/>
      <c r="B10" s="2">
        <v>5</v>
      </c>
      <c r="C10" s="11" t="s">
        <v>60</v>
      </c>
      <c r="D10" s="11" t="s">
        <v>73</v>
      </c>
      <c r="E10" s="11" t="s">
        <v>83</v>
      </c>
      <c r="F10" s="11" t="s">
        <v>93</v>
      </c>
      <c r="G10" s="1"/>
      <c r="H10" s="1"/>
      <c r="I10" s="1"/>
      <c r="J10" s="1"/>
    </row>
    <row r="11" spans="1:10" ht="30" customHeight="1" x14ac:dyDescent="0.2">
      <c r="A11" s="1"/>
      <c r="B11" s="2">
        <v>6</v>
      </c>
      <c r="C11" s="11" t="s">
        <v>61</v>
      </c>
      <c r="D11" s="11" t="s">
        <v>44</v>
      </c>
      <c r="E11" s="11" t="s">
        <v>84</v>
      </c>
      <c r="F11" s="11" t="s">
        <v>94</v>
      </c>
      <c r="G11" s="1"/>
      <c r="H11" s="1"/>
      <c r="I11" s="1"/>
      <c r="J11" s="1"/>
    </row>
    <row r="12" spans="1:10" ht="30" customHeight="1" x14ac:dyDescent="0.2">
      <c r="A12" s="1"/>
      <c r="B12" s="2">
        <v>7</v>
      </c>
      <c r="C12" s="11" t="s">
        <v>62</v>
      </c>
      <c r="D12" s="11" t="s">
        <v>74</v>
      </c>
      <c r="E12" s="11" t="s">
        <v>85</v>
      </c>
      <c r="F12" s="11" t="s">
        <v>95</v>
      </c>
      <c r="G12" s="1"/>
      <c r="H12" s="1"/>
      <c r="I12" s="1"/>
      <c r="J12" s="1"/>
    </row>
    <row r="13" spans="1:10" ht="30" customHeight="1" x14ac:dyDescent="0.2">
      <c r="A13" s="1"/>
      <c r="B13" s="2">
        <v>8</v>
      </c>
      <c r="C13" s="11" t="s">
        <v>63</v>
      </c>
      <c r="D13" s="11" t="s">
        <v>45</v>
      </c>
      <c r="E13" s="11" t="s">
        <v>86</v>
      </c>
      <c r="F13" s="11" t="s">
        <v>96</v>
      </c>
      <c r="G13" s="1"/>
      <c r="H13" s="1"/>
      <c r="I13" s="1"/>
      <c r="J13" s="1"/>
    </row>
    <row r="14" spans="1:10" ht="30" customHeight="1" x14ac:dyDescent="0.2">
      <c r="A14" s="1"/>
      <c r="B14" s="2">
        <v>9</v>
      </c>
      <c r="C14" s="11" t="s">
        <v>64</v>
      </c>
      <c r="D14" s="11" t="s">
        <v>47</v>
      </c>
      <c r="E14" s="11" t="s">
        <v>87</v>
      </c>
      <c r="F14" s="11" t="s">
        <v>97</v>
      </c>
      <c r="G14" s="1"/>
      <c r="H14" s="1"/>
      <c r="I14" s="1"/>
      <c r="J14" s="1"/>
    </row>
    <row r="15" spans="1:10" ht="30" customHeight="1" x14ac:dyDescent="0.2">
      <c r="A15" s="1"/>
      <c r="B15" s="2">
        <v>10</v>
      </c>
      <c r="C15" s="11" t="s">
        <v>65</v>
      </c>
      <c r="D15" s="11" t="s">
        <v>48</v>
      </c>
      <c r="E15" s="11" t="s">
        <v>88</v>
      </c>
      <c r="F15" s="11" t="s">
        <v>98</v>
      </c>
      <c r="G15" s="1"/>
      <c r="H15" s="1"/>
      <c r="I15" s="1"/>
      <c r="J15" s="1"/>
    </row>
    <row r="16" spans="1:10" ht="30" customHeight="1" x14ac:dyDescent="0.2">
      <c r="A16" s="1"/>
      <c r="B16" s="2">
        <v>11</v>
      </c>
      <c r="C16" s="11" t="s">
        <v>66</v>
      </c>
      <c r="D16" s="11" t="s">
        <v>75</v>
      </c>
      <c r="E16" s="11" t="s">
        <v>89</v>
      </c>
      <c r="F16" s="11" t="s">
        <v>99</v>
      </c>
      <c r="G16" s="1"/>
      <c r="H16" s="1"/>
      <c r="I16" s="1"/>
      <c r="J16" s="1"/>
    </row>
    <row r="17" spans="1:10" ht="30" customHeight="1" x14ac:dyDescent="0.2">
      <c r="A17" s="1"/>
      <c r="B17" s="2">
        <v>12</v>
      </c>
      <c r="C17" s="11" t="s">
        <v>53</v>
      </c>
      <c r="D17" s="11" t="s">
        <v>76</v>
      </c>
      <c r="E17" s="11" t="s">
        <v>90</v>
      </c>
      <c r="F17" s="11" t="s">
        <v>100</v>
      </c>
      <c r="G17" s="1"/>
      <c r="H17" s="1"/>
      <c r="I17" s="1"/>
      <c r="J17" s="1"/>
    </row>
    <row r="18" spans="1:10" ht="30" customHeight="1" x14ac:dyDescent="0.2">
      <c r="A18" s="1"/>
      <c r="B18" s="2">
        <v>13</v>
      </c>
      <c r="C18" s="11" t="s">
        <v>67</v>
      </c>
      <c r="D18" s="11" t="s">
        <v>77</v>
      </c>
      <c r="E18" s="11" t="s">
        <v>91</v>
      </c>
      <c r="F18" s="11"/>
      <c r="G18" s="1"/>
      <c r="H18" s="1"/>
      <c r="I18" s="1"/>
      <c r="J18" s="1"/>
    </row>
  </sheetData>
  <mergeCells count="3">
    <mergeCell ref="B3:I4"/>
    <mergeCell ref="B2:I2"/>
    <mergeCell ref="J1:J4"/>
  </mergeCells>
  <dataValidations count="11">
    <dataValidation allowBlank="1" showInputMessage="1" showErrorMessage="1" prompt="שנה או הוסף הגדרות וראשי תיבות עבור המדדים בטבלת ההגדרות בגליון עבודה זה. שנה או הוסף תיאורי מצבים בטבלת המצבים בגליון עבודה זה. בחר את תא J1 כדי לנווט אל גליון העבודה 'דוח'" sqref="A1" xr:uid="{00000000-0002-0000-0100-000000000000}"/>
    <dataValidation allowBlank="1" showInputMessage="1" showErrorMessage="1" prompt="הכותרת של גליון עבודה זה מופיעה בתא זה, וכותרת המשנה מופיעה בתא שמתחת" sqref="B2" xr:uid="{00000000-0002-0000-0100-000001000000}"/>
    <dataValidation allowBlank="1" showInputMessage="1" showErrorMessage="1" prompt="כותרת המשנה מופיעה בתא זה. ההגדרות וראשי התיבות עבור המדדים מופיעים בטבלה שמתחילה בתא B5. תיאורי המצבים מופיעים בטבלה שמתחילה בתא H5" sqref="B3" xr:uid="{00000000-0002-0000-0100-000002000000}"/>
    <dataValidation allowBlank="1" showInputMessage="1" showErrorMessage="1" prompt="קישור ניווט לגליון העבודה 'דוח'" sqref="J1" xr:uid="{00000000-0002-0000-0100-000003000000}"/>
    <dataValidation allowBlank="1" showInputMessage="1" showErrorMessage="1" prompt="המספר הסידורי מופיע בעמודה זו תחת כותרת זו" sqref="B5" xr:uid="{00000000-0002-0000-0100-000004000000}"/>
    <dataValidation allowBlank="1" showInputMessage="1" showErrorMessage="1" prompt="המדד מופיע בעמודה זו תחת כותרת זו" sqref="C5" xr:uid="{00000000-0002-0000-0100-000005000000}"/>
    <dataValidation allowBlank="1" showInputMessage="1" showErrorMessage="1" prompt="ראשי התיבות מופיעים בעמודה זו תחת כותרת זו" sqref="D5" xr:uid="{00000000-0002-0000-0100-000006000000}"/>
    <dataValidation allowBlank="1" showInputMessage="1" showErrorMessage="1" prompt="התיאור מופיע בעמודה זו תחת כותרת זו" sqref="E5 I5" xr:uid="{00000000-0002-0000-0100-000007000000}"/>
    <dataValidation allowBlank="1" showInputMessage="1" showErrorMessage="1" prompt="הנוסחה או הערך מופיעים בעמודה זו תחת כותרת זו" sqref="F5" xr:uid="{00000000-0002-0000-0100-000008000000}"/>
    <dataValidation allowBlank="1" showInputMessage="1" showErrorMessage="1" prompt="צבע המצב מופיע בעמודה זו תחת כותרת זו" sqref="H5" xr:uid="{00000000-0002-0000-0100-000009000000}"/>
    <dataValidation allowBlank="1" showInputMessage="1" showErrorMessage="1" prompt="הזן את מגבלת הערך התחתון בסדר עולה בעמודה זו תחת כותרת זו" sqref="J5" xr:uid="{00000000-0002-0000-0100-00000A000000}"/>
  </dataValidations>
  <hyperlinks>
    <hyperlink ref="J1" location="'דוח ביצועים'!A1" tooltip="Select to navigate to Performance Report worksheet" display="Report" xr:uid="{00000000-0004-0000-0100-000000000000}"/>
  </hyperlinks>
  <printOptions horizontalCentered="1"/>
  <pageMargins left="0.25" right="0.25" top="0.75" bottom="0.75" header="0.3" footer="0.3"/>
  <pageSetup paperSize="9" fitToHeight="0" orientation="landscape" r:id="rId1"/>
  <headerFooter differentFirst="1" alignWithMargins="0">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דוח ביצועים</vt:lpstr>
      <vt:lpstr>הגדרות</vt:lpstr>
      <vt:lpstr>ColumnTitle2</vt:lpstr>
      <vt:lpstr>Title1</vt:lpstr>
      <vt:lpstr>Title2</vt:lpstr>
      <vt:lpstr>'דוח ביצועים'!WPrint_Area_W</vt:lpstr>
      <vt:lpstr>'דוח ביצועים'!WPrint_TitlesW</vt:lpstr>
      <vt:lpstr>הגדרות!WPrint_TitlesW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2018-02-27T05:32:20Z</dcterms:created>
  <dcterms:modified xsi:type="dcterms:W3CDTF">2018-09-14T02:45:40Z</dcterms:modified>
</cp:coreProperties>
</file>

<file path=docProps/custom.xml><?xml version="1.0" encoding="utf-8"?>
<Properties xmlns="http://schemas.openxmlformats.org/officeDocument/2006/custom-properties" xmlns:vt="http://schemas.openxmlformats.org/officeDocument/2006/docPropsVTypes"/>
</file>