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drawings/drawing7.xml" ContentType="application/vnd.openxmlformats-officedocument.drawing+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15"/>
  <workbookPr codeName="ThisWorkbook"/>
  <mc:AlternateContent xmlns:mc="http://schemas.openxmlformats.org/markup-compatibility/2006">
    <mc:Choice Requires="x15">
      <x15ac:absPath xmlns:x15ac="http://schemas.microsoft.com/office/spreadsheetml/2010/11/ac" url="C:\Users\admin\Desktop\"/>
    </mc:Choice>
  </mc:AlternateContent>
  <xr:revisionPtr revIDLastSave="0" documentId="13_ncr:1_{AC5403FC-17F0-4D42-9F29-F50250D2A3BC}" xr6:coauthVersionLast="43" xr6:coauthVersionMax="43" xr10:uidLastSave="{00000000-0000-0000-0000-000000000000}"/>
  <bookViews>
    <workbookView xWindow="-120" yWindow="-120" windowWidth="28800" windowHeight="16110" tabRatio="926" xr2:uid="{00000000-000D-0000-FFFF-FFFF00000000}"/>
  </bookViews>
  <sheets>
    <sheet name="Gewichttracker" sheetId="8" r:id="rId1"/>
    <sheet name="Tailletracker" sheetId="9" r:id="rId2"/>
    <sheet name="Bicepstracker" sheetId="10" r:id="rId3"/>
    <sheet name="Heupentracker" sheetId="7" r:id="rId4"/>
    <sheet name="Dijtracker" sheetId="6" r:id="rId5"/>
    <sheet name="Activiteitenlogboek" sheetId="2" r:id="rId6"/>
    <sheet name="Voedingslogboek" sheetId="3" r:id="rId7"/>
  </sheets>
  <definedNames>
    <definedName name="_xlnm.Print_Titles" localSheetId="5">Activiteitenlogboek!$10:$10</definedName>
    <definedName name="_xlnm.Print_Titles" localSheetId="2">Bicepstracker!$3:$4</definedName>
    <definedName name="_xlnm.Print_Titles" localSheetId="4">Dijtracker!$3:$4</definedName>
    <definedName name="_xlnm.Print_Titles" localSheetId="0">Gewichttracker!$18:$19</definedName>
    <definedName name="_xlnm.Print_Titles" localSheetId="3">Heupentracker!$3:$4</definedName>
    <definedName name="_xlnm.Print_Titles" localSheetId="1">Tailletracker!$3:$4</definedName>
    <definedName name="_xlnm.Print_Titles" localSheetId="6">Voedingslogboek!$7:$7</definedName>
    <definedName name="AllComplete">AND(Gewichttracker!$C$6&gt;0,Gewichttracker!$C$12&gt;0)</definedName>
    <definedName name="BMI">IF(Gewichttracker!$C$7="Imperial",BMIWeight*703,BMIWeight)</definedName>
    <definedName name="BMIHeight" localSheetId="0">Gewichttracker!$C$6*Gewichttracker!$C$6</definedName>
    <definedName name="BMIWeight">Gewichttracker!CurrentWeight/Gewichttracker!BMIHeight</definedName>
    <definedName name="Category1">Activiteitenlogboek!$B$4</definedName>
    <definedName name="Category2">Activiteitenlogboek!$B$5</definedName>
    <definedName name="Category3">Activiteitenlogboek!$B$6</definedName>
    <definedName name="Category4">Activiteitenlogboek!$B$7</definedName>
    <definedName name="Category5">Activiteitenlogboek!$B$8</definedName>
    <definedName name="CurrentWeight" localSheetId="0">Gewichttracker!$C$12</definedName>
    <definedName name="DateLookup">Voedingslogboek!$D$5</definedName>
    <definedName name="Gender" localSheetId="0">Gewichttracker!$C$4</definedName>
    <definedName name="Goal1" localSheetId="0">Gewichttracker!$D$13</definedName>
    <definedName name="Goal1Label" localSheetId="0">Gewichttracker!$B$13</definedName>
    <definedName name="Goal2" localSheetId="0">Gewichttracker!$D$14</definedName>
    <definedName name="Goal2Label" localSheetId="0">Gewichttracker!$B$14</definedName>
    <definedName name="Goal3" localSheetId="0">Gewichttracker!$D$15</definedName>
    <definedName name="Goal3Label" localSheetId="0">Gewichttracker!$B$15</definedName>
    <definedName name="Goal4" localSheetId="0">Gewichttracker!$D$16</definedName>
    <definedName name="Goal4Label" localSheetId="0">Gewichttracker!$B$16</definedName>
    <definedName name="GoalWeight" localSheetId="0">Gewichttracker!$D$12</definedName>
    <definedName name="GrandTotal" localSheetId="2">SUM(ActivityLog[AFSTAND])</definedName>
    <definedName name="GrandTotal" localSheetId="4">SUM(ActivityLog[AFSTAND])</definedName>
    <definedName name="GrandTotal" localSheetId="0">SUM(ActivityLog[AFSTAND])</definedName>
    <definedName name="GrandTotal" localSheetId="3">SUM(ActivityLog[AFSTAND])</definedName>
    <definedName name="GrandTotal" localSheetId="1">SUM(ActivityLog[AFSTAND])</definedName>
    <definedName name="GrandTotal">SUM(ActivityLog[AFSTAND])</definedName>
    <definedName name="Height" localSheetId="0">Gewichttracker!$C$6</definedName>
    <definedName name="OtherTotal" localSheetId="2">Bicepstracker!GrandTotal-SUM(Activiteitenlogboek!$C$4:$C$7)</definedName>
    <definedName name="OtherTotal" localSheetId="4">Dijtracker!GrandTotal-SUM(Activiteitenlogboek!$C$4:$C$7)</definedName>
    <definedName name="OtherTotal" localSheetId="0">Gewichttracker!GrandTotal-SUM(Activiteitenlogboek!$C$4:$C$7)</definedName>
    <definedName name="OtherTotal" localSheetId="3">Heupentracker!GrandTotal-SUM(Activiteitenlogboek!$C$4:$C$7)</definedName>
    <definedName name="OtherTotal" localSheetId="1">Tailletracker!GrandTotal-SUM(Activiteitenlogboek!$C$4:$C$7)</definedName>
    <definedName name="OtherTotal">GrandTotal-SUM(Activiteitenlogboek!$C$4:$C$7)</definedName>
    <definedName name="UnitOfMeasure" localSheetId="0">Gewichttracker!$C$7</definedName>
    <definedName name="WeightLabel" localSheetId="0">Gewichttracker!$B$12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0" i="8" l="1"/>
  <c r="B3" i="6" l="1"/>
  <c r="B3" i="7"/>
  <c r="B3" i="10"/>
  <c r="B3" i="9"/>
  <c r="B18" i="8"/>
  <c r="E3" i="8"/>
  <c r="B9" i="8"/>
  <c r="C8" i="8" l="1"/>
  <c r="B9" i="10" l="1"/>
  <c r="B8" i="10"/>
  <c r="B7" i="10"/>
  <c r="B6" i="10"/>
  <c r="B5" i="10"/>
  <c r="B8" i="9"/>
  <c r="B7" i="9"/>
  <c r="B6" i="9"/>
  <c r="B5" i="9"/>
  <c r="B25" i="8"/>
  <c r="B24" i="8"/>
  <c r="B23" i="8"/>
  <c r="B22" i="8"/>
  <c r="B21" i="8"/>
  <c r="B20" i="8"/>
  <c r="B7" i="7" l="1"/>
  <c r="B6" i="7"/>
  <c r="B5" i="7"/>
  <c r="B11" i="6"/>
  <c r="B10" i="6"/>
  <c r="B9" i="6"/>
  <c r="B8" i="6"/>
  <c r="B7" i="6"/>
  <c r="B6" i="6"/>
  <c r="B5" i="6"/>
  <c r="B18" i="3" l="1"/>
  <c r="B17" i="3"/>
  <c r="B16" i="3"/>
  <c r="B15" i="3"/>
  <c r="B14" i="3"/>
  <c r="B13" i="3"/>
  <c r="B12" i="3"/>
  <c r="B11" i="3"/>
  <c r="B10" i="3"/>
  <c r="B9" i="3"/>
  <c r="B8" i="3"/>
  <c r="B15" i="2"/>
  <c r="B14" i="2"/>
  <c r="B13" i="2"/>
  <c r="B12" i="2"/>
  <c r="B11" i="2"/>
  <c r="C8" i="2" l="1"/>
  <c r="F3" i="3" l="1"/>
  <c r="G3" i="3"/>
  <c r="H3" i="3"/>
  <c r="I3" i="3"/>
  <c r="J3" i="3"/>
  <c r="K3" i="3"/>
  <c r="L3" i="3"/>
  <c r="E3" i="3"/>
  <c r="F5" i="3"/>
  <c r="G5" i="3"/>
  <c r="H5" i="3"/>
  <c r="I5" i="3"/>
  <c r="J5" i="3"/>
  <c r="K5" i="3"/>
  <c r="L5" i="3"/>
  <c r="E5" i="3"/>
  <c r="D5" i="3" s="1"/>
  <c r="C4" i="2"/>
  <c r="C5" i="2"/>
  <c r="C6" i="2"/>
  <c r="C7" i="2"/>
</calcChain>
</file>

<file path=xl/sharedStrings.xml><?xml version="1.0" encoding="utf-8"?>
<sst xmlns="http://schemas.openxmlformats.org/spreadsheetml/2006/main" count="110" uniqueCount="73">
  <si>
    <t>TRAININGSSCHEMA</t>
  </si>
  <si>
    <t>OVER MIJ</t>
  </si>
  <si>
    <t>Geslacht:</t>
  </si>
  <si>
    <t>Leeftijd:</t>
  </si>
  <si>
    <t>Lengte:</t>
  </si>
  <si>
    <t>Eenheid:</t>
  </si>
  <si>
    <t>BMI:</t>
  </si>
  <si>
    <t>GEGEVENS BIJ AANVANG:</t>
  </si>
  <si>
    <t>Type</t>
  </si>
  <si>
    <t>Gewicht</t>
  </si>
  <si>
    <t>Taille</t>
  </si>
  <si>
    <t>Biceps</t>
  </si>
  <si>
    <t>Heupen</t>
  </si>
  <si>
    <t>Dij</t>
  </si>
  <si>
    <t>Datum</t>
  </si>
  <si>
    <t>Imperial</t>
  </si>
  <si>
    <t>Huidig</t>
  </si>
  <si>
    <t>Tijd</t>
  </si>
  <si>
    <t>Doel</t>
  </si>
  <si>
    <t>Lijndiagram dat de gegevens van elke startstatistiek bijhoudt, inclusief heupen, taille, dij en biceps staat in deze cel.</t>
  </si>
  <si>
    <t>Vlakdiagram dat de gewichtsgegevens bijhoudt staat in deze cel.</t>
  </si>
  <si>
    <t>Het personensilhouet in verschillende oefeningsposities staat in deze cel.</t>
  </si>
  <si>
    <t>Grootte</t>
  </si>
  <si>
    <t>ACTIVITEITENLOGBOEK</t>
  </si>
  <si>
    <t>ACTIVITEITEN</t>
  </si>
  <si>
    <t>Fietsen</t>
  </si>
  <si>
    <t>Hardlopen</t>
  </si>
  <si>
    <t>Wandelen</t>
  </si>
  <si>
    <t>Zwemmen</t>
  </si>
  <si>
    <t>Overig</t>
  </si>
  <si>
    <t>DATUM</t>
  </si>
  <si>
    <t>TOTAAL</t>
  </si>
  <si>
    <t>ACTIVITEIT</t>
  </si>
  <si>
    <t>EENHEID</t>
  </si>
  <si>
    <t>Kilometers</t>
  </si>
  <si>
    <t>Stappen</t>
  </si>
  <si>
    <t>Meters</t>
  </si>
  <si>
    <t>BEGINTIJD</t>
  </si>
  <si>
    <t>DUUR</t>
  </si>
  <si>
    <t>AFSTAND</t>
  </si>
  <si>
    <t>CALORIEËN</t>
  </si>
  <si>
    <t>NOTITIE</t>
  </si>
  <si>
    <t>Heet en vochtig</t>
  </si>
  <si>
    <t xml:space="preserve">       </t>
  </si>
  <si>
    <t>VOEDINGSLOGBOEK</t>
  </si>
  <si>
    <t>MIJN VOEDINGSDOELEN</t>
  </si>
  <si>
    <t>MAALTIJD</t>
  </si>
  <si>
    <t>Ontbijt</t>
  </si>
  <si>
    <t>Snack</t>
  </si>
  <si>
    <t>Lunch</t>
  </si>
  <si>
    <t>Avondeten</t>
  </si>
  <si>
    <t xml:space="preserve">Dagelijkse inname: </t>
  </si>
  <si>
    <t>VOEDING</t>
  </si>
  <si>
    <t>Griekse yoghurt</t>
  </si>
  <si>
    <t>Appel</t>
  </si>
  <si>
    <t>Wrap met mango en sla</t>
  </si>
  <si>
    <t>Garnalentaco’s (2)</t>
  </si>
  <si>
    <t>Verse walnoten</t>
  </si>
  <si>
    <t>Havervlokken</t>
  </si>
  <si>
    <t>Sinaasappel</t>
  </si>
  <si>
    <t>Courgette met pesto</t>
  </si>
  <si>
    <t>Gebakken kabeljauw</t>
  </si>
  <si>
    <t>Gegrilde groentemix</t>
  </si>
  <si>
    <t>IJscoupe</t>
  </si>
  <si>
    <t>VET</t>
  </si>
  <si>
    <t>CHOLESTEROL</t>
  </si>
  <si>
    <t>NATRIUM</t>
  </si>
  <si>
    <t>KOOLHYDRATEN</t>
  </si>
  <si>
    <t>PROTEÏNE</t>
  </si>
  <si>
    <t>SUIKERS</t>
  </si>
  <si>
    <t>VEZELS</t>
  </si>
  <si>
    <t>Vrouwelijk</t>
  </si>
  <si>
    <t>Mijlen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</si>
</sst>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1" formatCode="_ * #,##0_ ;_ * \-#,##0_ ;_ * &quot;-&quot;_ ;_ @_ "/>
    <numFmt numFmtId="43" formatCode="_ * #,##0.00_ ;_ * \-#,##0.00_ ;_ * &quot;-&quot;??_ ;_ @_ "/>
    <numFmt numFmtId="164" formatCode="_ &quot;₹&quot;\ * #,##0_ ;_ &quot;₹&quot;\ * \-#,##0_ ;_ &quot;₹&quot;\ * &quot;-&quot;_ ;_ @_ "/>
    <numFmt numFmtId="165" formatCode="_ &quot;₹&quot;\ * #,##0.00_ ;_ &quot;₹&quot;\ * \-#,##0.00_ ;_ &quot;₹&quot;\ * &quot;-&quot;??_ ;_ @_ "/>
    <numFmt numFmtId="166" formatCode="0.0"/>
    <numFmt numFmtId="167" formatCode="h:mm;@"/>
    <numFmt numFmtId="168" formatCode="h:mm"/>
  </numFmts>
  <fonts count="24" x14ac:knownFonts="1">
    <font>
      <sz val="11"/>
      <color theme="3"/>
      <name val="Calibri"/>
      <family val="2"/>
      <scheme val="minor"/>
    </font>
    <font>
      <sz val="11"/>
      <color theme="1"/>
      <name val="Calibri"/>
      <family val="2"/>
      <scheme val="minor"/>
    </font>
    <font>
      <b/>
      <sz val="11"/>
      <color theme="1"/>
      <name val="Calibri"/>
      <family val="2"/>
      <scheme val="minor"/>
    </font>
    <font>
      <sz val="10"/>
      <color theme="3"/>
      <name val="Calibri"/>
      <family val="2"/>
      <scheme val="minor"/>
    </font>
    <font>
      <sz val="11"/>
      <color theme="0"/>
      <name val="Calibri"/>
      <family val="2"/>
      <scheme val="minor"/>
    </font>
    <font>
      <b/>
      <sz val="13"/>
      <color theme="3"/>
      <name val="Calibri"/>
      <family val="2"/>
      <scheme val="minor"/>
    </font>
    <font>
      <b/>
      <sz val="12"/>
      <color theme="0"/>
      <name val="Calibri"/>
      <family val="2"/>
      <scheme val="major"/>
    </font>
    <font>
      <b/>
      <sz val="36"/>
      <color theme="4"/>
      <name val="Calibri"/>
      <family val="2"/>
      <scheme val="major"/>
    </font>
    <font>
      <sz val="11"/>
      <color theme="3"/>
      <name val="Calibri"/>
      <family val="2"/>
      <scheme val="minor"/>
    </font>
    <font>
      <sz val="11"/>
      <color theme="4" tint="-0.249977111117893"/>
      <name val="Calibri"/>
      <family val="2"/>
      <scheme val="minor"/>
    </font>
    <font>
      <b/>
      <sz val="11"/>
      <color theme="3"/>
      <name val="Calibri"/>
      <family val="2"/>
      <scheme val="minor"/>
    </font>
    <font>
      <b/>
      <sz val="11"/>
      <color theme="0"/>
      <name val="Calibri"/>
      <family val="2"/>
      <scheme val="minor"/>
    </font>
    <font>
      <i/>
      <sz val="11"/>
      <color theme="1" tint="0.34998626667073579"/>
      <name val="Calibri"/>
      <family val="2"/>
      <scheme val="minor"/>
    </font>
    <font>
      <b/>
      <sz val="36"/>
      <color theme="4" tint="-0.24994659260841701"/>
      <name val="Calibri"/>
      <family val="2"/>
      <scheme val="major"/>
    </font>
    <font>
      <sz val="11"/>
      <color theme="4" tint="-0.499984740745262"/>
      <name val="Calibri"/>
      <family val="2"/>
      <scheme val="minor"/>
    </font>
    <font>
      <b/>
      <sz val="36"/>
      <color theme="0"/>
      <name val="Calibri"/>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s>
  <fills count="35">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style="thin">
        <color rgb="FFB2B2B2"/>
      </left>
      <right style="thin">
        <color rgb="FFB2B2B2"/>
      </right>
      <top style="thin">
        <color rgb="FFB2B2B2"/>
      </top>
      <bottom style="thin">
        <color rgb="FFB2B2B2"/>
      </bottom>
      <diagonal/>
    </border>
    <border>
      <left/>
      <right/>
      <top/>
      <bottom style="medium">
        <color theme="4" tint="-0.249946592608417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7">
    <xf numFmtId="0" fontId="0" fillId="0" borderId="0">
      <alignment vertical="center" wrapText="1"/>
    </xf>
    <xf numFmtId="0" fontId="13" fillId="0" borderId="0" applyNumberFormat="0" applyFill="0" applyBorder="0" applyAlignment="0" applyProtection="0"/>
    <xf numFmtId="0" fontId="6" fillId="3" borderId="0" applyNumberFormat="0" applyProtection="0">
      <alignment horizontal="left" vertical="center" indent="1"/>
    </xf>
    <xf numFmtId="0" fontId="5" fillId="0" borderId="0" applyNumberFormat="0" applyFill="0" applyBorder="0" applyAlignment="0" applyProtection="0"/>
    <xf numFmtId="43" fontId="8" fillId="0" borderId="0" applyFill="0" applyBorder="0" applyAlignment="0" applyProtection="0"/>
    <xf numFmtId="41" fontId="8" fillId="0" borderId="0" applyFill="0" applyBorder="0" applyAlignment="0" applyProtection="0"/>
    <xf numFmtId="165" fontId="8" fillId="0" borderId="0" applyFill="0" applyBorder="0" applyAlignment="0" applyProtection="0"/>
    <xf numFmtId="164" fontId="8" fillId="0" borderId="0" applyFill="0" applyBorder="0" applyAlignment="0" applyProtection="0"/>
    <xf numFmtId="9" fontId="8" fillId="0" borderId="0" applyFill="0" applyBorder="0" applyAlignment="0" applyProtection="0"/>
    <xf numFmtId="0" fontId="10" fillId="0" borderId="2" applyNumberFormat="0" applyFill="0" applyAlignment="0" applyProtection="0"/>
    <xf numFmtId="0" fontId="8" fillId="4" borderId="1" applyNumberFormat="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6" fillId="5" borderId="0" applyNumberFormat="0" applyBorder="0" applyAlignment="0" applyProtection="0"/>
    <xf numFmtId="0" fontId="17" fillId="6" borderId="0" applyNumberFormat="0" applyBorder="0" applyAlignment="0" applyProtection="0"/>
    <xf numFmtId="0" fontId="18" fillId="7" borderId="0" applyNumberFormat="0" applyBorder="0" applyAlignment="0" applyProtection="0"/>
    <xf numFmtId="0" fontId="19" fillId="8" borderId="3" applyNumberFormat="0" applyAlignment="0" applyProtection="0"/>
    <xf numFmtId="0" fontId="20" fillId="9" borderId="4" applyNumberFormat="0" applyAlignment="0" applyProtection="0"/>
    <xf numFmtId="0" fontId="21" fillId="9" borderId="3" applyNumberFormat="0" applyAlignment="0" applyProtection="0"/>
    <xf numFmtId="0" fontId="22" fillId="0" borderId="5" applyNumberFormat="0" applyFill="0" applyAlignment="0" applyProtection="0"/>
    <xf numFmtId="0" fontId="11" fillId="10" borderId="6" applyNumberFormat="0" applyAlignment="0" applyProtection="0"/>
    <xf numFmtId="0" fontId="23" fillId="0" borderId="0" applyNumberFormat="0" applyFill="0" applyBorder="0" applyAlignment="0" applyProtection="0"/>
    <xf numFmtId="0" fontId="2" fillId="0" borderId="7"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55">
    <xf numFmtId="0" fontId="0" fillId="0" borderId="0" xfId="0">
      <alignment vertical="center" wrapText="1"/>
    </xf>
    <xf numFmtId="0" fontId="0" fillId="0" borderId="0" xfId="0" applyAlignment="1">
      <alignment horizontal="center"/>
    </xf>
    <xf numFmtId="0" fontId="0" fillId="0" borderId="0" xfId="0" applyAlignment="1">
      <alignment horizontal="center" vertical="center"/>
    </xf>
    <xf numFmtId="0" fontId="0" fillId="0" borderId="0" xfId="0">
      <alignment vertical="center" wrapText="1"/>
    </xf>
    <xf numFmtId="0" fontId="3" fillId="2" borderId="0" xfId="0" applyFont="1" applyFill="1">
      <alignment vertical="center" wrapText="1"/>
    </xf>
    <xf numFmtId="0" fontId="0" fillId="0" borderId="0" xfId="0">
      <alignment vertical="center" wrapText="1"/>
    </xf>
    <xf numFmtId="0" fontId="0" fillId="0" borderId="0" xfId="0">
      <alignment vertical="center" wrapText="1"/>
    </xf>
    <xf numFmtId="166" fontId="0" fillId="0" borderId="0" xfId="0" applyNumberFormat="1">
      <alignment vertical="center" wrapText="1"/>
    </xf>
    <xf numFmtId="0" fontId="2" fillId="0" borderId="0" xfId="0" applyFont="1" applyAlignment="1">
      <alignment horizontal="center" vertical="center"/>
    </xf>
    <xf numFmtId="0" fontId="0" fillId="0" borderId="0" xfId="0" applyAlignment="1">
      <alignment vertical="center"/>
    </xf>
    <xf numFmtId="0" fontId="0" fillId="0" borderId="0" xfId="0" applyAlignment="1"/>
    <xf numFmtId="0" fontId="0" fillId="0" borderId="0" xfId="0" applyAlignment="1">
      <alignment horizontal="left" vertical="center" indent="1"/>
    </xf>
    <xf numFmtId="0" fontId="0" fillId="0" borderId="0" xfId="0" applyNumberFormat="1" applyFont="1" applyFill="1" applyBorder="1" applyAlignment="1">
      <alignment horizontal="right" vertical="center" indent="1"/>
    </xf>
    <xf numFmtId="0" fontId="0" fillId="0" borderId="0" xfId="0" applyAlignment="1">
      <alignment horizontal="left"/>
    </xf>
    <xf numFmtId="0" fontId="0" fillId="0" borderId="0" xfId="0" applyFont="1" applyFill="1" applyBorder="1" applyAlignment="1"/>
    <xf numFmtId="2" fontId="0" fillId="0" borderId="0" xfId="0" applyNumberFormat="1" applyAlignment="1">
      <alignment horizontal="left"/>
    </xf>
    <xf numFmtId="0" fontId="0" fillId="0" borderId="0" xfId="0" applyAlignment="1">
      <alignment horizontal="left" indent="1"/>
    </xf>
    <xf numFmtId="0" fontId="2" fillId="0" borderId="0" xfId="0" applyFont="1" applyAlignment="1">
      <alignment horizontal="left" vertical="center" indent="1"/>
    </xf>
    <xf numFmtId="0" fontId="0" fillId="0" borderId="0" xfId="0" applyFont="1" applyBorder="1" applyAlignment="1">
      <alignment horizontal="left" vertical="center" indent="2"/>
    </xf>
    <xf numFmtId="0" fontId="0" fillId="0" borderId="0" xfId="0" applyFont="1" applyBorder="1">
      <alignment vertical="center" wrapText="1"/>
    </xf>
    <xf numFmtId="0" fontId="0" fillId="0" borderId="0" xfId="0" applyFont="1" applyBorder="1" applyAlignment="1">
      <alignment vertical="center"/>
    </xf>
    <xf numFmtId="0" fontId="0" fillId="0" borderId="0" xfId="0" applyFont="1" applyBorder="1" applyAlignment="1">
      <alignment horizontal="center" vertical="center"/>
    </xf>
    <xf numFmtId="0" fontId="9" fillId="0" borderId="0" xfId="0" applyFont="1" applyAlignment="1">
      <alignment horizontal="center" vertical="center"/>
    </xf>
    <xf numFmtId="166" fontId="9" fillId="0" borderId="0" xfId="0" applyNumberFormat="1" applyFont="1" applyAlignment="1">
      <alignment horizontal="center" vertical="center"/>
    </xf>
    <xf numFmtId="0" fontId="6" fillId="3" borderId="0" xfId="2">
      <alignment horizontal="left" vertical="center" indent="1"/>
    </xf>
    <xf numFmtId="0" fontId="13" fillId="0" borderId="0" xfId="1" applyAlignment="1">
      <alignment vertical="center"/>
    </xf>
    <xf numFmtId="0" fontId="0" fillId="0" borderId="0" xfId="0" applyFont="1" applyAlignment="1">
      <alignment horizontal="left" vertical="center" indent="13"/>
    </xf>
    <xf numFmtId="0" fontId="6" fillId="3" borderId="0" xfId="2" applyAlignment="1">
      <alignment horizontal="left" vertical="center"/>
    </xf>
    <xf numFmtId="0" fontId="6" fillId="3" borderId="0" xfId="2" applyAlignment="1">
      <alignment horizontal="center" vertical="center"/>
    </xf>
    <xf numFmtId="0" fontId="13" fillId="0" borderId="0" xfId="1" applyAlignment="1">
      <alignment vertical="center"/>
    </xf>
    <xf numFmtId="166" fontId="0" fillId="0" borderId="0" xfId="0" applyNumberFormat="1" applyFont="1">
      <alignment vertical="center" wrapText="1"/>
    </xf>
    <xf numFmtId="0" fontId="0" fillId="0" borderId="0" xfId="0" applyFont="1">
      <alignment vertical="center" wrapText="1"/>
    </xf>
    <xf numFmtId="0" fontId="11" fillId="3" borderId="0" xfId="0" applyFont="1" applyFill="1" applyBorder="1" applyAlignment="1">
      <alignment horizontal="center" vertical="center"/>
    </xf>
    <xf numFmtId="0" fontId="8" fillId="0" borderId="0" xfId="0" applyFont="1" applyAlignment="1">
      <alignment horizontal="left" vertical="center" indent="2"/>
    </xf>
    <xf numFmtId="0" fontId="0" fillId="0" borderId="0" xfId="0" applyAlignment="1">
      <alignment horizontal="left" vertical="center"/>
    </xf>
    <xf numFmtId="0" fontId="0" fillId="0" borderId="0" xfId="0" applyAlignment="1">
      <alignment horizontal="right" vertical="center" indent="1"/>
    </xf>
    <xf numFmtId="0" fontId="3" fillId="2" borderId="0" xfId="0" applyNumberFormat="1" applyFont="1" applyFill="1">
      <alignment vertical="center" wrapText="1"/>
    </xf>
    <xf numFmtId="14" fontId="0" fillId="0" borderId="0" xfId="0" applyNumberFormat="1">
      <alignment vertical="center" wrapText="1"/>
    </xf>
    <xf numFmtId="167" fontId="0" fillId="0" borderId="0" xfId="0" applyNumberFormat="1">
      <alignment vertical="center" wrapText="1"/>
    </xf>
    <xf numFmtId="14" fontId="0" fillId="0" borderId="0" xfId="0" applyNumberFormat="1" applyFont="1">
      <alignment vertical="center" wrapText="1"/>
    </xf>
    <xf numFmtId="167" fontId="0" fillId="0" borderId="0" xfId="0" applyNumberFormat="1" applyFont="1">
      <alignment vertical="center" wrapText="1"/>
    </xf>
    <xf numFmtId="14" fontId="0" fillId="0" borderId="0" xfId="0" applyNumberFormat="1" applyAlignment="1">
      <alignment horizontal="right" vertical="center" wrapText="1" indent="2"/>
    </xf>
    <xf numFmtId="167" fontId="0" fillId="0" borderId="0" xfId="0" applyNumberFormat="1" applyAlignment="1">
      <alignment horizontal="right" vertical="center" indent="1"/>
    </xf>
    <xf numFmtId="168" fontId="0" fillId="0" borderId="0" xfId="0" applyNumberFormat="1" applyAlignment="1">
      <alignment horizontal="right" vertical="center" wrapText="1" indent="1"/>
    </xf>
    <xf numFmtId="14" fontId="0" fillId="0" borderId="0" xfId="0" applyNumberFormat="1" applyFont="1" applyBorder="1" applyAlignment="1">
      <alignment horizontal="right" vertical="center" indent="1"/>
    </xf>
    <xf numFmtId="0" fontId="14" fillId="0" borderId="0" xfId="0" applyNumberFormat="1" applyFont="1" applyAlignment="1">
      <alignment horizontal="left" vertical="center" indent="13"/>
    </xf>
    <xf numFmtId="0" fontId="4" fillId="0" borderId="0" xfId="0" applyFont="1">
      <alignment vertical="center" wrapText="1"/>
    </xf>
    <xf numFmtId="0" fontId="5" fillId="0" borderId="0" xfId="3" applyFill="1" applyAlignment="1">
      <alignment horizontal="left"/>
    </xf>
    <xf numFmtId="0" fontId="7" fillId="0" borderId="0" xfId="1" applyFont="1" applyAlignment="1">
      <alignment vertical="center"/>
    </xf>
    <xf numFmtId="0" fontId="6" fillId="3" borderId="0" xfId="2">
      <alignment horizontal="left" vertical="center" indent="1"/>
    </xf>
    <xf numFmtId="0" fontId="0" fillId="0" borderId="0" xfId="0" applyAlignment="1">
      <alignment horizontal="center" vertical="center" wrapText="1"/>
    </xf>
    <xf numFmtId="0" fontId="13" fillId="2" borderId="0" xfId="1" applyFill="1" applyAlignment="1">
      <alignment vertical="center"/>
    </xf>
    <xf numFmtId="0" fontId="6" fillId="3" borderId="0" xfId="2" applyAlignment="1">
      <alignment horizontal="left" vertical="center" indent="1"/>
    </xf>
    <xf numFmtId="0" fontId="13" fillId="0" borderId="0" xfId="1" applyAlignment="1">
      <alignment vertical="center"/>
    </xf>
    <xf numFmtId="0" fontId="15" fillId="0" borderId="0" xfId="1" applyFont="1" applyAlignment="1">
      <alignment vertical="center"/>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erekening" xfId="18" builtinId="22" customBuiltin="1"/>
    <cellStyle name="Controlecel" xfId="20" builtinId="23" customBuiltin="1"/>
    <cellStyle name="Gekoppelde cel" xfId="19" builtinId="24" customBuiltin="1"/>
    <cellStyle name="Goed" xfId="13" builtinId="26" customBuiltin="1"/>
    <cellStyle name="Invoer" xfId="16" builtinId="20" customBuiltin="1"/>
    <cellStyle name="Komma" xfId="4" builtinId="3" customBuiltin="1"/>
    <cellStyle name="Komma [0]" xfId="5" builtinId="6" customBuiltin="1"/>
    <cellStyle name="Kop 1" xfId="2" builtinId="16" customBuiltin="1"/>
    <cellStyle name="Kop 2" xfId="3" builtinId="17" customBuiltin="1"/>
    <cellStyle name="Kop 3" xfId="9" builtinId="18" customBuiltin="1"/>
    <cellStyle name="Kop 4" xfId="12" builtinId="19" customBuiltin="1"/>
    <cellStyle name="Neutraal" xfId="15" builtinId="28" customBuiltin="1"/>
    <cellStyle name="Notitie" xfId="10" builtinId="10" customBuiltin="1"/>
    <cellStyle name="Ongeldig" xfId="14" builtinId="27" customBuiltin="1"/>
    <cellStyle name="Procent" xfId="8" builtinId="5" customBuiltin="1"/>
    <cellStyle name="Standaard" xfId="0" builtinId="0" customBuiltin="1"/>
    <cellStyle name="Titel" xfId="1" builtinId="15" customBuiltin="1"/>
    <cellStyle name="Totaal" xfId="22" builtinId="25" customBuiltin="1"/>
    <cellStyle name="Uitvoer" xfId="17" builtinId="21" customBuiltin="1"/>
    <cellStyle name="Valuta" xfId="6" builtinId="4" customBuiltin="1"/>
    <cellStyle name="Valuta [0]" xfId="7" builtinId="7" customBuiltin="1"/>
    <cellStyle name="Verklarende tekst" xfId="11" builtinId="53" customBuiltin="1"/>
    <cellStyle name="Waarschuwingstekst" xfId="21" builtinId="11" customBuiltin="1"/>
  </cellStyles>
  <dxfs count="60">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9" formatCode="d/m/yyyy"/>
      <alignment horizontal="right" vertical="center" textRotation="0" wrapText="0" indent="1" justifyLastLine="0" shrinkToFit="0" readingOrder="0"/>
    </dxf>
    <dxf>
      <font>
        <color rgb="FFFF0000"/>
      </font>
    </dxf>
    <dxf>
      <alignment horizontal="general" vertical="center" textRotation="0" wrapText="0" indent="0"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numFmt numFmtId="168" formatCode="h:mm"/>
      <alignment horizontal="right" vertical="center" textRotation="0" wrapText="1" indent="1" justifyLastLine="0" shrinkToFit="0" readingOrder="0"/>
    </dxf>
    <dxf>
      <alignment horizontal="right" vertical="center" textRotation="0" wrapText="0" indent="1" justifyLastLine="0" shrinkToFit="0" readingOrder="0"/>
    </dxf>
    <dxf>
      <numFmt numFmtId="167" formatCode="h:mm;@"/>
      <alignment horizontal="right" vertical="center" textRotation="0" wrapText="0" indent="1" justifyLastLine="0" shrinkToFit="0" readingOrder="0"/>
    </dxf>
    <dxf>
      <alignment horizontal="left" vertical="center" textRotation="0" wrapText="0" indent="0" justifyLastLine="0" shrinkToFit="0" readingOrder="0"/>
    </dxf>
    <dxf>
      <font>
        <b/>
        <i val="0"/>
        <strike val="0"/>
        <condense val="0"/>
        <extend val="0"/>
        <outline val="0"/>
        <shadow val="0"/>
        <u val="none"/>
        <vertAlign val="baseline"/>
        <sz val="10"/>
        <color theme="3"/>
        <name val="Calibri"/>
        <family val="2"/>
        <scheme val="minor"/>
      </font>
    </dxf>
    <dxf>
      <numFmt numFmtId="19" formatCode="d/m/yyyy"/>
      <alignment horizontal="right" vertical="center" textRotation="0" wrapText="1" indent="2" justifyLastLine="0" shrinkToFit="0" readingOrder="0"/>
    </dxf>
    <dxf>
      <font>
        <strike val="0"/>
        <outline val="0"/>
        <shadow val="0"/>
        <u val="none"/>
        <vertAlign val="baseline"/>
        <sz val="11"/>
        <color theme="3"/>
        <name val="Calibri"/>
        <family val="2"/>
        <scheme val="minor"/>
      </font>
    </dxf>
    <dxf>
      <numFmt numFmtId="166" formatCode="0.0"/>
    </dxf>
    <dxf>
      <numFmt numFmtId="166" formatCode="0.0"/>
    </dxf>
    <dxf>
      <numFmt numFmtId="167" formatCode="h:mm;@"/>
    </dxf>
    <dxf>
      <numFmt numFmtId="19" formatCode="d/m/yyyy"/>
    </dxf>
    <dxf>
      <font>
        <b/>
        <i val="0"/>
      </font>
    </dxf>
    <dxf>
      <numFmt numFmtId="166" formatCode="0.0"/>
    </dxf>
    <dxf>
      <numFmt numFmtId="166" formatCode="0.0"/>
    </dxf>
    <dxf>
      <numFmt numFmtId="167" formatCode="h:mm;@"/>
    </dxf>
    <dxf>
      <numFmt numFmtId="19" formatCode="d/m/yyyy"/>
    </dxf>
    <dxf>
      <font>
        <b/>
        <i val="0"/>
      </font>
    </dxf>
    <dxf>
      <numFmt numFmtId="166" formatCode="0.0"/>
    </dxf>
    <dxf>
      <numFmt numFmtId="166" formatCode="0.0"/>
    </dxf>
    <dxf>
      <numFmt numFmtId="167" formatCode="h:mm;@"/>
    </dxf>
    <dxf>
      <numFmt numFmtId="19" formatCode="d/m/yyyy"/>
    </dxf>
    <dxf>
      <font>
        <b/>
        <i val="0"/>
        <color theme="3"/>
      </font>
    </dxf>
    <dxf>
      <numFmt numFmtId="166" formatCode="0.0"/>
    </dxf>
    <dxf>
      <numFmt numFmtId="166" formatCode="0.0"/>
    </dxf>
    <dxf>
      <numFmt numFmtId="167" formatCode="h:mm;@"/>
    </dxf>
    <dxf>
      <numFmt numFmtId="19" formatCode="d/m/yyyy"/>
    </dxf>
    <dxf>
      <font>
        <b/>
        <i val="0"/>
      </font>
    </dxf>
    <dxf>
      <numFmt numFmtId="166" formatCode="0.0"/>
    </dxf>
    <dxf>
      <numFmt numFmtId="166" formatCode="0.0"/>
    </dxf>
    <dxf>
      <numFmt numFmtId="167" formatCode="h:mm;@"/>
    </dxf>
    <dxf>
      <numFmt numFmtId="19" formatCode="d/m/yyyy"/>
    </dxf>
    <dxf>
      <font>
        <color rgb="FFFF0000"/>
      </font>
    </dxf>
    <dxf>
      <font>
        <b/>
        <i val="0"/>
      </font>
    </dxf>
    <dxf>
      <font>
        <b/>
        <i val="0"/>
        <color theme="3"/>
      </font>
      <border>
        <top style="medium">
          <color theme="4"/>
        </top>
        <bottom style="medium">
          <color theme="4"/>
        </bottom>
      </border>
    </dxf>
    <dxf>
      <border>
        <bottom style="thin">
          <color theme="2"/>
        </bottom>
        <horizontal style="thin">
          <color theme="2"/>
        </horizontal>
      </border>
    </dxf>
  </dxfs>
  <tableStyles count="1" defaultTableStyle="TableStyleMedium2" defaultPivotStyle="PivotStyleLight16">
    <tableStyle name="Trainingsplan" pivot="0" count="2" xr9:uid="{00000000-0011-0000-FFFF-FFFF00000000}">
      <tableStyleElement type="wholeTable" dxfId="59"/>
      <tableStyleElement type="headerRow" dxfId="5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171229424136558E-2"/>
          <c:y val="9.2426346115019653E-2"/>
          <c:w val="0.93052707815496571"/>
          <c:h val="0.81514730776996069"/>
        </c:manualLayout>
      </c:layout>
      <c:lineChart>
        <c:grouping val="standard"/>
        <c:varyColors val="0"/>
        <c:ser>
          <c:idx val="1"/>
          <c:order val="0"/>
          <c:tx>
            <c:strRef>
              <c:f>Gewichttracker!$B$13</c:f>
              <c:strCache>
                <c:ptCount val="1"/>
                <c:pt idx="0">
                  <c:v>Taille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Pt>
            <c:idx val="1"/>
            <c:marker>
              <c:symbol val="circle"/>
              <c:size val="5"/>
              <c:spPr>
                <a:noFill/>
                <a:ln w="9525">
                  <a:noFill/>
                </a:ln>
                <a:effectLst/>
              </c:spPr>
            </c:marker>
            <c:bubble3D val="0"/>
            <c:extLst>
              <c:ext xmlns:c16="http://schemas.microsoft.com/office/drawing/2014/chart" uri="{C3380CC4-5D6E-409C-BE32-E72D297353CC}">
                <c16:uniqueId val="{00000000-1EF4-4D24-A2A1-FFCCE3812B20}"/>
              </c:ext>
            </c:extLst>
          </c:dPt>
          <c:val>
            <c:numRef>
              <c:f>Tailletracker!$D$5:$D$8</c:f>
              <c:numCache>
                <c:formatCode>0.0</c:formatCode>
                <c:ptCount val="4"/>
                <c:pt idx="0">
                  <c:v>36</c:v>
                </c:pt>
                <c:pt idx="1">
                  <c:v>36.700000000000003</c:v>
                </c:pt>
                <c:pt idx="2">
                  <c:v>38</c:v>
                </c:pt>
                <c:pt idx="3">
                  <c:v>35</c:v>
                </c:pt>
              </c:numCache>
            </c:numRef>
          </c:val>
          <c:smooth val="0"/>
          <c:extLst>
            <c:ext xmlns:c16="http://schemas.microsoft.com/office/drawing/2014/chart" uri="{C3380CC4-5D6E-409C-BE32-E72D297353CC}">
              <c16:uniqueId val="{00000000-5E74-4AC2-B3A6-506B32D65613}"/>
            </c:ext>
          </c:extLst>
        </c:ser>
        <c:ser>
          <c:idx val="0"/>
          <c:order val="1"/>
          <c:tx>
            <c:strRef>
              <c:f>Gewichttracker!$B$14</c:f>
              <c:strCache>
                <c:ptCount val="1"/>
                <c:pt idx="0">
                  <c:v>Biceps</c:v>
                </c:pt>
              </c:strCache>
            </c:strRef>
          </c:tx>
          <c:spPr>
            <a:ln w="28575" cap="rnd">
              <a:solidFill>
                <a:schemeClr val="accent1"/>
              </a:solidFill>
              <a:round/>
            </a:ln>
            <a:effectLst/>
          </c:spPr>
          <c:marker>
            <c:symbol val="circle"/>
            <c:size val="5"/>
            <c:spPr>
              <a:solidFill>
                <a:schemeClr val="bg1"/>
              </a:solidFill>
              <a:ln w="19050">
                <a:solidFill>
                  <a:schemeClr val="accent3"/>
                </a:solidFill>
              </a:ln>
              <a:effectLst/>
            </c:spPr>
          </c:marker>
          <c:val>
            <c:numRef>
              <c:f>Bicepstracker!$D$5:$D$9</c:f>
              <c:numCache>
                <c:formatCode>0.0</c:formatCode>
                <c:ptCount val="5"/>
                <c:pt idx="0">
                  <c:v>13.5</c:v>
                </c:pt>
                <c:pt idx="1">
                  <c:v>13.5</c:v>
                </c:pt>
                <c:pt idx="2">
                  <c:v>13.6</c:v>
                </c:pt>
                <c:pt idx="3">
                  <c:v>13.8</c:v>
                </c:pt>
                <c:pt idx="4">
                  <c:v>14</c:v>
                </c:pt>
              </c:numCache>
            </c:numRef>
          </c:val>
          <c:smooth val="0"/>
          <c:extLst>
            <c:ext xmlns:c16="http://schemas.microsoft.com/office/drawing/2014/chart" uri="{C3380CC4-5D6E-409C-BE32-E72D297353CC}">
              <c16:uniqueId val="{00000001-5E74-4AC2-B3A6-506B32D65613}"/>
            </c:ext>
          </c:extLst>
        </c:ser>
        <c:ser>
          <c:idx val="2"/>
          <c:order val="2"/>
          <c:tx>
            <c:strRef>
              <c:f>Gewichttracker!$B$15</c:f>
              <c:strCache>
                <c:ptCount val="1"/>
                <c:pt idx="0">
                  <c:v>Heupen</c:v>
                </c:pt>
              </c:strCache>
            </c:strRef>
          </c:tx>
          <c:spPr>
            <a:ln w="28575" cap="rnd">
              <a:solidFill>
                <a:schemeClr val="accent3"/>
              </a:solidFill>
              <a:round/>
            </a:ln>
            <a:effectLst/>
          </c:spPr>
          <c:marker>
            <c:symbol val="circle"/>
            <c:size val="5"/>
            <c:spPr>
              <a:solidFill>
                <a:schemeClr val="bg1"/>
              </a:solidFill>
              <a:ln w="19050">
                <a:solidFill>
                  <a:schemeClr val="accent1"/>
                </a:solidFill>
              </a:ln>
              <a:effectLst/>
            </c:spPr>
          </c:marker>
          <c:val>
            <c:numRef>
              <c:f>Heupentracker!$D$5:$D$7</c:f>
              <c:numCache>
                <c:formatCode>0.0</c:formatCode>
                <c:ptCount val="3"/>
                <c:pt idx="0">
                  <c:v>45</c:v>
                </c:pt>
                <c:pt idx="1">
                  <c:v>44.8</c:v>
                </c:pt>
                <c:pt idx="2">
                  <c:v>42</c:v>
                </c:pt>
              </c:numCache>
            </c:numRef>
          </c:val>
          <c:smooth val="0"/>
          <c:extLst>
            <c:ext xmlns:c16="http://schemas.microsoft.com/office/drawing/2014/chart" uri="{C3380CC4-5D6E-409C-BE32-E72D297353CC}">
              <c16:uniqueId val="{00000002-5E74-4AC2-B3A6-506B32D65613}"/>
            </c:ext>
          </c:extLst>
        </c:ser>
        <c:ser>
          <c:idx val="3"/>
          <c:order val="3"/>
          <c:tx>
            <c:strRef>
              <c:f>Gewichttracker!$B$16</c:f>
              <c:strCache>
                <c:ptCount val="1"/>
                <c:pt idx="0">
                  <c:v>Dij</c:v>
                </c:pt>
              </c:strCache>
            </c:strRef>
          </c:tx>
          <c:spPr>
            <a:ln w="28575" cap="rnd">
              <a:solidFill>
                <a:schemeClr val="accent4"/>
              </a:solidFill>
              <a:round/>
            </a:ln>
            <a:effectLst/>
          </c:spPr>
          <c:marker>
            <c:symbol val="circle"/>
            <c:size val="5"/>
            <c:spPr>
              <a:solidFill>
                <a:schemeClr val="bg1"/>
              </a:solidFill>
              <a:ln w="19050">
                <a:solidFill>
                  <a:schemeClr val="accent4"/>
                </a:solidFill>
              </a:ln>
              <a:effectLst/>
            </c:spPr>
          </c:marker>
          <c:val>
            <c:numRef>
              <c:f>Dijtracker!$D$5:$D$11</c:f>
              <c:numCache>
                <c:formatCode>0.0</c:formatCode>
                <c:ptCount val="7"/>
                <c:pt idx="0">
                  <c:v>22</c:v>
                </c:pt>
                <c:pt idx="1">
                  <c:v>21</c:v>
                </c:pt>
                <c:pt idx="2">
                  <c:v>20.5</c:v>
                </c:pt>
                <c:pt idx="3">
                  <c:v>21</c:v>
                </c:pt>
                <c:pt idx="4">
                  <c:v>22</c:v>
                </c:pt>
                <c:pt idx="5">
                  <c:v>21</c:v>
                </c:pt>
                <c:pt idx="6">
                  <c:v>20.3</c:v>
                </c:pt>
              </c:numCache>
            </c:numRef>
          </c:val>
          <c:smooth val="0"/>
          <c:extLst>
            <c:ext xmlns:c16="http://schemas.microsoft.com/office/drawing/2014/chart" uri="{C3380CC4-5D6E-409C-BE32-E72D297353CC}">
              <c16:uniqueId val="{00000003-5E74-4AC2-B3A6-506B32D65613}"/>
            </c:ext>
          </c:extLst>
        </c:ser>
        <c:dLbls>
          <c:showLegendKey val="0"/>
          <c:showVal val="0"/>
          <c:showCatName val="0"/>
          <c:showSerName val="0"/>
          <c:showPercent val="0"/>
          <c:showBubbleSize val="0"/>
        </c:dLbls>
        <c:marker val="1"/>
        <c:smooth val="0"/>
        <c:axId val="331879128"/>
        <c:axId val="331878344"/>
        <c:extLst/>
      </c:lineChart>
      <c:catAx>
        <c:axId val="331879128"/>
        <c:scaling>
          <c:orientation val="minMax"/>
        </c:scaling>
        <c:delete val="1"/>
        <c:axPos val="b"/>
        <c:numFmt formatCode="m\/d\/yyyy" sourceLinked="1"/>
        <c:majorTickMark val="out"/>
        <c:minorTickMark val="none"/>
        <c:tickLblPos val="nextTo"/>
        <c:crossAx val="331878344"/>
        <c:crosses val="autoZero"/>
        <c:auto val="1"/>
        <c:lblAlgn val="ctr"/>
        <c:lblOffset val="100"/>
        <c:noMultiLvlLbl val="0"/>
      </c:catAx>
      <c:valAx>
        <c:axId val="331878344"/>
        <c:scaling>
          <c:orientation val="minMax"/>
          <c:max val="50"/>
          <c:min val="10"/>
        </c:scaling>
        <c:delete val="0"/>
        <c:axPos val="l"/>
        <c:majorGridlines>
          <c:spPr>
            <a:ln w="9525" cap="flat" cmpd="sng" algn="ctr">
              <a:solidFill>
                <a:schemeClr val="bg2"/>
              </a:solidFill>
              <a:round/>
            </a:ln>
            <a:effectLst/>
          </c:spPr>
        </c:majorGridlines>
        <c:numFmt formatCode="0.0" sourceLinked="1"/>
        <c:majorTickMark val="out"/>
        <c:minorTickMark val="none"/>
        <c:tickLblPos val="nextTo"/>
        <c:spPr>
          <a:noFill/>
          <a:ln>
            <a:solidFill>
              <a:schemeClr val="bg2">
                <a:lumMod val="90000"/>
              </a:schemeClr>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nl-NL"/>
          </a:p>
        </c:txPr>
        <c:crossAx val="33187912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4.4976489358239793E-2"/>
          <c:y val="3.5898821470845554E-2"/>
          <c:w val="0.93131980970314265"/>
          <c:h val="0.85620915032679734"/>
        </c:manualLayout>
      </c:layout>
      <c:areaChart>
        <c:grouping val="standard"/>
        <c:varyColors val="0"/>
        <c:ser>
          <c:idx val="1"/>
          <c:order val="0"/>
          <c:tx>
            <c:strRef>
              <c:f>Gewichttracker!$B$12</c:f>
              <c:strCache>
                <c:ptCount val="1"/>
                <c:pt idx="0">
                  <c:v>Gewicht</c:v>
                </c:pt>
              </c:strCache>
            </c:strRef>
          </c:tx>
          <c:spPr>
            <a:solidFill>
              <a:schemeClr val="accent1">
                <a:shade val="76000"/>
              </a:schemeClr>
            </a:solidFill>
            <a:ln>
              <a:noFill/>
            </a:ln>
            <a:effectLst/>
          </c:spPr>
          <c:val>
            <c:numRef>
              <c:f>Gewichttracker!$D$20:$D$25</c:f>
              <c:numCache>
                <c:formatCode>0.0</c:formatCode>
                <c:ptCount val="6"/>
                <c:pt idx="0">
                  <c:v>155</c:v>
                </c:pt>
                <c:pt idx="1">
                  <c:v>154.5</c:v>
                </c:pt>
                <c:pt idx="2">
                  <c:v>154.19999999999999</c:v>
                </c:pt>
                <c:pt idx="3">
                  <c:v>153.80000000000001</c:v>
                </c:pt>
                <c:pt idx="4">
                  <c:v>154.5</c:v>
                </c:pt>
                <c:pt idx="5">
                  <c:v>154</c:v>
                </c:pt>
              </c:numCache>
            </c:numRef>
          </c:val>
          <c:extLst>
            <c:ext xmlns:c16="http://schemas.microsoft.com/office/drawing/2014/chart" uri="{C3380CC4-5D6E-409C-BE32-E72D297353CC}">
              <c16:uniqueId val="{00000000-066A-4F85-B5AE-56BCD8AB2410}"/>
            </c:ext>
          </c:extLst>
        </c:ser>
        <c:dLbls>
          <c:showLegendKey val="0"/>
          <c:showVal val="0"/>
          <c:showCatName val="0"/>
          <c:showSerName val="0"/>
          <c:showPercent val="0"/>
          <c:showBubbleSize val="0"/>
        </c:dLbls>
        <c:axId val="452721960"/>
        <c:axId val="457709824"/>
      </c:areaChart>
      <c:catAx>
        <c:axId val="452721960"/>
        <c:scaling>
          <c:orientation val="minMax"/>
        </c:scaling>
        <c:delete val="1"/>
        <c:axPos val="b"/>
        <c:numFmt formatCode="m\/d\/yyyy" sourceLinked="1"/>
        <c:majorTickMark val="out"/>
        <c:minorTickMark val="none"/>
        <c:tickLblPos val="nextTo"/>
        <c:crossAx val="457709824"/>
        <c:crosses val="autoZero"/>
        <c:auto val="1"/>
        <c:lblAlgn val="ctr"/>
        <c:lblOffset val="100"/>
        <c:noMultiLvlLbl val="1"/>
      </c:catAx>
      <c:valAx>
        <c:axId val="457709824"/>
        <c:scaling>
          <c:orientation val="minMax"/>
        </c:scaling>
        <c:delete val="0"/>
        <c:axPos val="l"/>
        <c:majorGridlines>
          <c:spPr>
            <a:ln w="9525" cap="flat" cmpd="sng" algn="ctr">
              <a:solidFill>
                <a:schemeClr val="bg2">
                  <a:lumMod val="90000"/>
                </a:schemeClr>
              </a:solidFill>
              <a:round/>
            </a:ln>
            <a:effectLst/>
          </c:spPr>
        </c:majorGridlines>
        <c:numFmt formatCode="0" sourceLinked="0"/>
        <c:majorTickMark val="out"/>
        <c:minorTickMark val="cross"/>
        <c:tickLblPos val="nextTo"/>
        <c:spPr>
          <a:noFill/>
          <a:ln>
            <a:solidFill>
              <a:schemeClr val="bg2"/>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nl-NL"/>
          </a:p>
        </c:txPr>
        <c:crossAx val="452721960"/>
        <c:crosses val="autoZero"/>
        <c:crossBetween val="midCat"/>
      </c:valAx>
      <c:spPr>
        <a:noFill/>
        <a:ln>
          <a:solidFill>
            <a:schemeClr val="bg2"/>
          </a:solidFill>
        </a:ln>
        <a:effectLst/>
      </c:spPr>
    </c:plotArea>
    <c:plotVisOnly val="1"/>
    <c:dispBlanksAs val="zero"/>
    <c:showDLblsOverMax val="0"/>
  </c:chart>
  <c:spPr>
    <a:solidFill>
      <a:schemeClr val="bg1"/>
    </a:solidFill>
    <a:ln w="9525" cap="flat" cmpd="sng" algn="ctr">
      <a:no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Reversed" id="21">
  <a:schemeClr val="accent1"/>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142875</xdr:colOff>
      <xdr:row>3</xdr:row>
      <xdr:rowOff>19050</xdr:rowOff>
    </xdr:from>
    <xdr:to>
      <xdr:col>17</xdr:col>
      <xdr:colOff>485775</xdr:colOff>
      <xdr:row>8</xdr:row>
      <xdr:rowOff>238125</xdr:rowOff>
    </xdr:to>
    <xdr:graphicFrame macro="">
      <xdr:nvGraphicFramePr>
        <xdr:cNvPr id="2" name="BodySize" descr="Lijndiagram dat de gegevens van elke startstatistiek bijhoudt, inclusief heupen, taille, dij en biceps">
          <a:extLst>
            <a:ext uri="{FF2B5EF4-FFF2-40B4-BE49-F238E27FC236}">
              <a16:creationId xmlns:a16="http://schemas.microsoft.com/office/drawing/2014/main" id="{B7F05A8B-19E3-45A3-90F3-B764D616DD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190500</xdr:colOff>
      <xdr:row>10</xdr:row>
      <xdr:rowOff>38100</xdr:rowOff>
    </xdr:from>
    <xdr:to>
      <xdr:col>17</xdr:col>
      <xdr:colOff>561975</xdr:colOff>
      <xdr:row>16</xdr:row>
      <xdr:rowOff>209550</xdr:rowOff>
    </xdr:to>
    <xdr:graphicFrame macro="">
      <xdr:nvGraphicFramePr>
        <xdr:cNvPr id="3" name="Gewicht" descr="Vlakdiagram dat de gewichtsgegevens bijhoudt">
          <a:extLst>
            <a:ext uri="{FF2B5EF4-FFF2-40B4-BE49-F238E27FC236}">
              <a16:creationId xmlns:a16="http://schemas.microsoft.com/office/drawing/2014/main" id="{F02ECB4D-425D-49EE-8060-EB0DE79313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xdr:col>
      <xdr:colOff>1304925</xdr:colOff>
      <xdr:row>0</xdr:row>
      <xdr:rowOff>133350</xdr:rowOff>
    </xdr:from>
    <xdr:to>
      <xdr:col>17</xdr:col>
      <xdr:colOff>497967</xdr:colOff>
      <xdr:row>0</xdr:row>
      <xdr:rowOff>712834</xdr:rowOff>
    </xdr:to>
    <xdr:pic>
      <xdr:nvPicPr>
        <xdr:cNvPr id="4" name="Afbeelding 3" descr="Het personensilhouet in verschillende oefeningsposities">
          <a:extLst>
            <a:ext uri="{FF2B5EF4-FFF2-40B4-BE49-F238E27FC236}">
              <a16:creationId xmlns:a16="http://schemas.microsoft.com/office/drawing/2014/main" id="{362DE5D9-ECE4-4FE8-A22D-AEEA0444A0D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486275" y="133350"/>
          <a:ext cx="7479792" cy="5794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266700</xdr:colOff>
      <xdr:row>0</xdr:row>
      <xdr:rowOff>133350</xdr:rowOff>
    </xdr:from>
    <xdr:to>
      <xdr:col>19</xdr:col>
      <xdr:colOff>517017</xdr:colOff>
      <xdr:row>0</xdr:row>
      <xdr:rowOff>712834</xdr:rowOff>
    </xdr:to>
    <xdr:pic>
      <xdr:nvPicPr>
        <xdr:cNvPr id="4" name="Afbeelding 3" descr="Het personensilhouet in verschillende oefeningsposities">
          <a:extLst>
            <a:ext uri="{FF2B5EF4-FFF2-40B4-BE49-F238E27FC236}">
              <a16:creationId xmlns:a16="http://schemas.microsoft.com/office/drawing/2014/main" id="{BA12A1ED-3AEF-488E-87E9-C1897F398F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266700</xdr:colOff>
      <xdr:row>0</xdr:row>
      <xdr:rowOff>133350</xdr:rowOff>
    </xdr:from>
    <xdr:to>
      <xdr:col>19</xdr:col>
      <xdr:colOff>517017</xdr:colOff>
      <xdr:row>0</xdr:row>
      <xdr:rowOff>712834</xdr:rowOff>
    </xdr:to>
    <xdr:pic>
      <xdr:nvPicPr>
        <xdr:cNvPr id="4" name="Afbeelding 3" descr="Het personensilhouet in verschillende oefeningsposities">
          <a:extLst>
            <a:ext uri="{FF2B5EF4-FFF2-40B4-BE49-F238E27FC236}">
              <a16:creationId xmlns:a16="http://schemas.microsoft.com/office/drawing/2014/main" id="{D934CC57-2E18-4E24-9D06-8D7751D861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266700</xdr:colOff>
      <xdr:row>0</xdr:row>
      <xdr:rowOff>133350</xdr:rowOff>
    </xdr:from>
    <xdr:to>
      <xdr:col>19</xdr:col>
      <xdr:colOff>517017</xdr:colOff>
      <xdr:row>0</xdr:row>
      <xdr:rowOff>712834</xdr:rowOff>
    </xdr:to>
    <xdr:pic>
      <xdr:nvPicPr>
        <xdr:cNvPr id="4" name="Afbeelding 3" descr="Het personensilhouet in verschillende oefeningsposities">
          <a:extLst>
            <a:ext uri="{FF2B5EF4-FFF2-40B4-BE49-F238E27FC236}">
              <a16:creationId xmlns:a16="http://schemas.microsoft.com/office/drawing/2014/main" id="{1BE6C95D-0C9C-4FE3-A6BE-110D43A3D7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266700</xdr:colOff>
      <xdr:row>0</xdr:row>
      <xdr:rowOff>133350</xdr:rowOff>
    </xdr:from>
    <xdr:to>
      <xdr:col>19</xdr:col>
      <xdr:colOff>517017</xdr:colOff>
      <xdr:row>0</xdr:row>
      <xdr:rowOff>712834</xdr:rowOff>
    </xdr:to>
    <xdr:pic>
      <xdr:nvPicPr>
        <xdr:cNvPr id="4" name="Afbeelding 3" descr="Het personensilhouet in verschillende oefeningsposities">
          <a:extLst>
            <a:ext uri="{FF2B5EF4-FFF2-40B4-BE49-F238E27FC236}">
              <a16:creationId xmlns:a16="http://schemas.microsoft.com/office/drawing/2014/main" id="{FAB75DE5-335C-47DC-A055-0547A8023E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47625</xdr:colOff>
      <xdr:row>0</xdr:row>
      <xdr:rowOff>133350</xdr:rowOff>
    </xdr:from>
    <xdr:to>
      <xdr:col>8</xdr:col>
      <xdr:colOff>28575</xdr:colOff>
      <xdr:row>0</xdr:row>
      <xdr:rowOff>712834</xdr:rowOff>
    </xdr:to>
    <xdr:pic>
      <xdr:nvPicPr>
        <xdr:cNvPr id="3" name="Afbeelding 2" descr="Het personensilhouet in verschillende oefeningsposities">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857625" y="133350"/>
          <a:ext cx="4819650" cy="57948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349758</xdr:colOff>
      <xdr:row>0</xdr:row>
      <xdr:rowOff>153941</xdr:rowOff>
    </xdr:from>
    <xdr:to>
      <xdr:col>11</xdr:col>
      <xdr:colOff>0</xdr:colOff>
      <xdr:row>1</xdr:row>
      <xdr:rowOff>0</xdr:rowOff>
    </xdr:to>
    <xdr:pic>
      <xdr:nvPicPr>
        <xdr:cNvPr id="3" name="Afbeelding 2" descr="Het personensilhouet in verschillende oefeningsposities">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55358" y="153941"/>
          <a:ext cx="7479792" cy="57948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0000000}" name="WeightTracker" displayName="WeightTracker" ref="B19:D25">
  <autoFilter ref="B19:D25" xr:uid="{00000000-0009-0000-0100-00001D000000}"/>
  <tableColumns count="3">
    <tableColumn id="1" xr3:uid="{00000000-0010-0000-0000-000001000000}" name="Datum" totalsRowLabel="Totaal" dataDxfId="55">
      <calculatedColumnFormula>TODAY()+30+ROW()</calculatedColumnFormula>
    </tableColumn>
    <tableColumn id="3" xr3:uid="{00000000-0010-0000-0000-000003000000}" name="Tijd" dataDxfId="54"/>
    <tableColumn id="2" xr3:uid="{00000000-0010-0000-0000-000002000000}" name="Gewicht" totalsRowFunction="sum" dataDxfId="53" totalsRowDxfId="52"/>
  </tableColumns>
  <tableStyleInfo name="Trainingsplan" showFirstColumn="0" showLastColumn="0" showRowStripes="1" showColumnStripes="0"/>
  <extLst>
    <ext xmlns:x14="http://schemas.microsoft.com/office/spreadsheetml/2009/9/main" uri="{504A1905-F514-4f6f-8877-14C23A59335A}">
      <x14:table altTextSummary="Datum, tijd en gewicht in deze tabel invoere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01000000}" name="WaistTracker" displayName="WaistTracker" ref="B4:D8">
  <autoFilter ref="B4:D8" xr:uid="{00000000-0009-0000-0100-000021000000}"/>
  <tableColumns count="3">
    <tableColumn id="1" xr3:uid="{00000000-0010-0000-0100-000001000000}" name="Datum" totalsRowLabel="Totaal" dataDxfId="50">
      <calculatedColumnFormula>TODAY()+30+ROW()</calculatedColumnFormula>
    </tableColumn>
    <tableColumn id="3" xr3:uid="{00000000-0010-0000-0100-000003000000}" name="Tijd" dataDxfId="49"/>
    <tableColumn id="2" xr3:uid="{00000000-0010-0000-0100-000002000000}" name="Grootte" totalsRowFunction="sum" dataDxfId="48" totalsRowDxfId="47"/>
  </tableColumns>
  <tableStyleInfo name="Trainingsplan" showFirstColumn="0" showLastColumn="0" showRowStripes="1" showColumnStripes="0"/>
  <extLst>
    <ext xmlns:x14="http://schemas.microsoft.com/office/spreadsheetml/2009/9/main" uri="{504A1905-F514-4f6f-8877-14C23A59335A}">
      <x14:table altTextSummary="Datum, tijd en omvang in deze tabel invoere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02000000}" name="BicepTracker" displayName="BicepTracker" ref="B4:D9">
  <autoFilter ref="B4:D9" xr:uid="{00000000-0009-0000-0100-000028000000}"/>
  <tableColumns count="3">
    <tableColumn id="1" xr3:uid="{00000000-0010-0000-0200-000001000000}" name="Datum" totalsRowLabel="Totaal" dataDxfId="45">
      <calculatedColumnFormula>TODAY()+30+ROW()</calculatedColumnFormula>
    </tableColumn>
    <tableColumn id="3" xr3:uid="{00000000-0010-0000-0200-000003000000}" name="Tijd" dataDxfId="44"/>
    <tableColumn id="2" xr3:uid="{00000000-0010-0000-0200-000002000000}" name="Grootte" totalsRowFunction="sum" dataDxfId="43" totalsRowDxfId="42"/>
  </tableColumns>
  <tableStyleInfo name="Trainingsplan" showFirstColumn="0" showLastColumn="0" showRowStripes="1" showColumnStripes="0"/>
  <extLst>
    <ext xmlns:x14="http://schemas.microsoft.com/office/spreadsheetml/2009/9/main" uri="{504A1905-F514-4f6f-8877-14C23A59335A}">
      <x14:table altTextSummary="Datum, tijd en omvang in deze tabel invoeren"/>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3000000}" name="HipsTracker" displayName="HipsTracker" ref="B4:D7">
  <autoFilter ref="B4:D7" xr:uid="{00000000-0009-0000-0100-00001A000000}"/>
  <tableColumns count="3">
    <tableColumn id="1" xr3:uid="{00000000-0010-0000-0300-000001000000}" name="Datum" totalsRowLabel="Totaal" dataDxfId="40">
      <calculatedColumnFormula>TODAY()+30+ROW()</calculatedColumnFormula>
    </tableColumn>
    <tableColumn id="3" xr3:uid="{00000000-0010-0000-0300-000003000000}" name="Tijd" dataDxfId="39"/>
    <tableColumn id="2" xr3:uid="{00000000-0010-0000-0300-000002000000}" name="Grootte" totalsRowFunction="sum" dataDxfId="38" totalsRowDxfId="37"/>
  </tableColumns>
  <tableStyleInfo name="Trainingsplan" showFirstColumn="0" showLastColumn="0" showRowStripes="1" showColumnStripes="0"/>
  <extLst>
    <ext xmlns:x14="http://schemas.microsoft.com/office/spreadsheetml/2009/9/main" uri="{504A1905-F514-4f6f-8877-14C23A59335A}">
      <x14:table altTextSummary="Datum, tijd en omvang in deze tabel invoeren"/>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4000000}" name="ThingTracker" displayName="ThingTracker" ref="B4:D11">
  <autoFilter ref="B4:D11" xr:uid="{00000000-0009-0000-0100-000016000000}"/>
  <tableColumns count="3">
    <tableColumn id="1" xr3:uid="{00000000-0010-0000-0400-000001000000}" name="Datum" totalsRowLabel="Totaal" dataDxfId="35">
      <calculatedColumnFormula>TODAY()+30+ROW()</calculatedColumnFormula>
    </tableColumn>
    <tableColumn id="3" xr3:uid="{00000000-0010-0000-0400-000003000000}" name="Tijd" dataDxfId="34"/>
    <tableColumn id="2" xr3:uid="{00000000-0010-0000-0400-000002000000}" name="Grootte" totalsRowFunction="sum" dataDxfId="33" totalsRowDxfId="32"/>
  </tableColumns>
  <tableStyleInfo name="Trainingsplan" showFirstColumn="0" showLastColumn="0" showRowStripes="1" showColumnStripes="0"/>
  <extLst>
    <ext xmlns:x14="http://schemas.microsoft.com/office/spreadsheetml/2009/9/main" uri="{504A1905-F514-4f6f-8877-14C23A59335A}">
      <x14:table altTextSummary="Datum, tijd en omvang in deze tabel invoeren"/>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ActivityLog" displayName="ActivityLog" ref="B10:H15" dataDxfId="31">
  <autoFilter ref="B10:H15" xr:uid="{00000000-0009-0000-0100-000007000000}"/>
  <tableColumns count="7">
    <tableColumn id="1" xr3:uid="{00000000-0010-0000-0500-000001000000}" name="DATUM" totalsRowLabel="TOTAAL" dataDxfId="30" totalsRowDxfId="29"/>
    <tableColumn id="2" xr3:uid="{00000000-0010-0000-0500-000002000000}" name="ACTIVITEIT" dataDxfId="28"/>
    <tableColumn id="9" xr3:uid="{00000000-0010-0000-0500-000009000000}" name="BEGINTIJD" dataDxfId="27" totalsRowDxfId="26"/>
    <tableColumn id="10" xr3:uid="{00000000-0010-0000-0500-00000A000000}" name="DUUR" dataDxfId="25" totalsRowDxfId="24"/>
    <tableColumn id="3" xr3:uid="{00000000-0010-0000-0500-000003000000}" name="AFSTAND" totalsRowFunction="sum" dataDxfId="23"/>
    <tableColumn id="5" xr3:uid="{00000000-0010-0000-0500-000005000000}" name="CALORIEËN" totalsRowFunction="sum" dataDxfId="22" totalsRowDxfId="21"/>
    <tableColumn id="7" xr3:uid="{00000000-0010-0000-0500-000007000000}" name="NOTITIE" totalsRowFunction="count" dataDxfId="20"/>
  </tableColumns>
  <tableStyleInfo name="Trainingsplan" showFirstColumn="0" showLastColumn="0" showRowStripes="1" showColumnStripes="0"/>
  <extLst>
    <ext xmlns:x14="http://schemas.microsoft.com/office/spreadsheetml/2009/9/main" uri="{504A1905-F514-4f6f-8877-14C23A59335A}">
      <x14:table altTextSummary="Voer datum, starttijd, duur, afstand, calorieën en notities in en selecteer Activiteit in deze tabel_x000d__x000a_Image: silhouet van persoon in verschillende trainingsposities"/>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FoodLog" displayName="FoodLog" ref="B7:L18">
  <autoFilter ref="B7:L18" xr:uid="{00000000-0009-0000-0100-000008000000}"/>
  <tableColumns count="11">
    <tableColumn id="4" xr3:uid="{00000000-0010-0000-0600-000004000000}" name="DATUM" totalsRowLabel="Totaal" dataDxfId="18"/>
    <tableColumn id="1" xr3:uid="{00000000-0010-0000-0600-000001000000}" name="MAALTIJD" dataDxfId="17"/>
    <tableColumn id="2" xr3:uid="{00000000-0010-0000-0600-000002000000}" name="VOEDING" dataDxfId="16"/>
    <tableColumn id="3" xr3:uid="{00000000-0010-0000-0600-000003000000}" name="CALORIEËN" totalsRowFunction="sum" dataDxfId="15" totalsRowDxfId="14"/>
    <tableColumn id="5" xr3:uid="{00000000-0010-0000-0600-000005000000}" name="VET" totalsRowFunction="sum" dataDxfId="13" totalsRowDxfId="12"/>
    <tableColumn id="6" xr3:uid="{00000000-0010-0000-0600-000006000000}" name="CHOLESTEROL" totalsRowFunction="sum" dataDxfId="11" totalsRowDxfId="10"/>
    <tableColumn id="7" xr3:uid="{00000000-0010-0000-0600-000007000000}" name="NATRIUM" totalsRowFunction="sum" dataDxfId="9" totalsRowDxfId="8"/>
    <tableColumn id="8" xr3:uid="{00000000-0010-0000-0600-000008000000}" name="KOOLHYDRATEN" totalsRowFunction="sum" dataDxfId="7" totalsRowDxfId="6"/>
    <tableColumn id="9" xr3:uid="{00000000-0010-0000-0600-000009000000}" name="PROTEÏNE" totalsRowFunction="sum" dataDxfId="5" totalsRowDxfId="4"/>
    <tableColumn id="12" xr3:uid="{00000000-0010-0000-0600-00000C000000}" name="SUIKERS" totalsRowFunction="sum" dataDxfId="3" totalsRowDxfId="2"/>
    <tableColumn id="13" xr3:uid="{00000000-0010-0000-0600-00000D000000}" name="VEZELS" totalsRowFunction="sum" dataDxfId="1" totalsRowDxfId="0"/>
  </tableColumns>
  <tableStyleInfo name="Trainingsplan" showFirstColumn="0" showLastColumn="0" showRowStripes="1" showColumnStripes="0"/>
  <extLst>
    <ext xmlns:x14="http://schemas.microsoft.com/office/spreadsheetml/2009/9/main" uri="{504A1905-F514-4f6f-8877-14C23A59335A}">
      <x14:table altTextSummary="Voer datum, maaltijdtype en voedselitems in deze tabel in. Pas tabelkoppen aan om specifieke voedingsbehoeften bij te houden"/>
    </ext>
  </extLst>
</table>
</file>

<file path=xl/theme/theme1.xml><?xml version="1.0" encoding="utf-8"?>
<a:theme xmlns:a="http://schemas.openxmlformats.org/drawingml/2006/main" name="Office Theme">
  <a:themeElements>
    <a:clrScheme name="Fitness Plan">
      <a:dk1>
        <a:sysClr val="windowText" lastClr="000000"/>
      </a:dk1>
      <a:lt1>
        <a:sysClr val="window" lastClr="FFFFFF"/>
      </a:lt1>
      <a:dk2>
        <a:srgbClr val="505050"/>
      </a:dk2>
      <a:lt2>
        <a:srgbClr val="F5F5F5"/>
      </a:lt2>
      <a:accent1>
        <a:srgbClr val="6D5CA7"/>
      </a:accent1>
      <a:accent2>
        <a:srgbClr val="FBD22D"/>
      </a:accent2>
      <a:accent3>
        <a:srgbClr val="475BA8"/>
      </a:accent3>
      <a:accent4>
        <a:srgbClr val="737480"/>
      </a:accent4>
      <a:accent5>
        <a:srgbClr val="9C4A5C"/>
      </a:accent5>
      <a:accent6>
        <a:srgbClr val="FF9900"/>
      </a:accent6>
      <a:hlink>
        <a:srgbClr val="475BA8"/>
      </a:hlink>
      <a:folHlink>
        <a:srgbClr val="9C4A5C"/>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B1:S25"/>
  <sheetViews>
    <sheetView showGridLines="0" tabSelected="1" zoomScaleNormal="100" workbookViewId="0"/>
  </sheetViews>
  <sheetFormatPr defaultColWidth="9.140625" defaultRowHeight="18" customHeight="1" x14ac:dyDescent="0.25"/>
  <cols>
    <col min="1" max="1" width="2.7109375" style="6" customWidth="1"/>
    <col min="2" max="2" width="16.140625" style="6" customWidth="1"/>
    <col min="3" max="3" width="14.28515625" style="6" customWidth="1"/>
    <col min="4" max="4" width="14.5703125" style="6" customWidth="1"/>
    <col min="5" max="5" width="25.28515625" style="6" customWidth="1"/>
    <col min="6" max="6" width="9.42578125" style="6" customWidth="1"/>
    <col min="7" max="7" width="9.28515625" style="6" customWidth="1"/>
    <col min="8" max="8" width="2.7109375" style="6" customWidth="1"/>
    <col min="9" max="9" width="11.5703125" style="6" customWidth="1"/>
    <col min="10" max="10" width="9.42578125" style="6" customWidth="1"/>
    <col min="11" max="11" width="9.28515625" style="6" customWidth="1"/>
    <col min="12" max="12" width="2.7109375" style="6" customWidth="1"/>
    <col min="13" max="13" width="11.5703125" style="6" customWidth="1"/>
    <col min="14" max="14" width="9.42578125" style="6" customWidth="1"/>
    <col min="15" max="15" width="9.28515625" style="6" customWidth="1"/>
    <col min="16" max="16" width="2.7109375" style="6" customWidth="1"/>
    <col min="17" max="17" width="11.5703125" style="6" customWidth="1"/>
    <col min="18" max="18" width="9.42578125" style="6" customWidth="1"/>
    <col min="19" max="19" width="9.28515625" style="6" customWidth="1"/>
    <col min="20" max="20" width="2.7109375" style="6" customWidth="1"/>
    <col min="21" max="16384" width="9.140625" style="6"/>
  </cols>
  <sheetData>
    <row r="1" spans="2:19" ht="57.75" customHeight="1" x14ac:dyDescent="0.25">
      <c r="B1" s="48" t="s">
        <v>0</v>
      </c>
      <c r="C1" s="48"/>
      <c r="D1" s="48"/>
      <c r="E1" s="48"/>
      <c r="F1" s="46" t="s">
        <v>21</v>
      </c>
      <c r="G1" s="46"/>
      <c r="H1" s="46"/>
      <c r="I1" s="46"/>
      <c r="J1" s="46"/>
      <c r="K1" s="46"/>
      <c r="L1" s="46"/>
      <c r="M1" s="46"/>
      <c r="N1" s="46"/>
      <c r="O1" s="46"/>
      <c r="P1" s="46"/>
      <c r="Q1" s="46"/>
      <c r="R1" s="46"/>
      <c r="S1" s="46"/>
    </row>
    <row r="2" spans="2:19" ht="21" customHeight="1" x14ac:dyDescent="0.25">
      <c r="B2" s="48"/>
      <c r="C2" s="48"/>
      <c r="D2" s="48"/>
      <c r="E2" s="48"/>
      <c r="F2" s="46"/>
      <c r="G2" s="46"/>
      <c r="H2" s="46"/>
      <c r="I2" s="46"/>
      <c r="J2" s="46"/>
      <c r="K2" s="46"/>
      <c r="L2" s="46"/>
      <c r="M2" s="46"/>
      <c r="N2" s="46"/>
      <c r="O2" s="46"/>
      <c r="P2" s="46"/>
      <c r="Q2" s="46"/>
      <c r="R2" s="46"/>
      <c r="S2" s="46"/>
    </row>
    <row r="3" spans="2:19" ht="30.75" customHeight="1" x14ac:dyDescent="0.25">
      <c r="B3" s="49" t="s">
        <v>1</v>
      </c>
      <c r="C3" s="49"/>
      <c r="D3" s="49"/>
      <c r="E3" s="33" t="str">
        <f>"LICHAAMSOMVANG "&amp;IF(UnitOfMeasure="Imperial","(cm)","(cm)")</f>
        <v>LICHAAMSOMVANG (cm)</v>
      </c>
      <c r="F3" s="50"/>
      <c r="G3" s="50"/>
      <c r="H3" s="50"/>
      <c r="I3" s="50"/>
      <c r="J3" s="50"/>
      <c r="K3" s="50"/>
      <c r="L3" s="50"/>
      <c r="M3" s="50"/>
      <c r="N3" s="50"/>
      <c r="O3" s="50"/>
      <c r="P3" s="50"/>
      <c r="Q3" s="50"/>
      <c r="R3" s="50"/>
      <c r="S3" s="50"/>
    </row>
    <row r="4" spans="2:19" ht="22.5" customHeight="1" x14ac:dyDescent="0.25">
      <c r="B4" s="16" t="s">
        <v>2</v>
      </c>
      <c r="C4" s="13" t="s">
        <v>71</v>
      </c>
      <c r="D4" s="10"/>
      <c r="E4" s="46" t="s">
        <v>19</v>
      </c>
      <c r="F4" s="46"/>
      <c r="G4" s="46"/>
      <c r="H4" s="46"/>
      <c r="I4" s="46"/>
      <c r="J4" s="46"/>
      <c r="K4" s="46"/>
      <c r="L4" s="46"/>
      <c r="M4" s="46"/>
      <c r="N4" s="46"/>
      <c r="O4" s="46"/>
      <c r="P4" s="46"/>
      <c r="Q4" s="46"/>
      <c r="R4" s="46"/>
      <c r="S4" s="46"/>
    </row>
    <row r="5" spans="2:19" ht="21.75" customHeight="1" x14ac:dyDescent="0.25">
      <c r="B5" s="16" t="s">
        <v>3</v>
      </c>
      <c r="C5" s="13">
        <v>35</v>
      </c>
      <c r="D5" s="10"/>
      <c r="E5" s="46"/>
      <c r="F5" s="46"/>
      <c r="G5" s="46"/>
      <c r="H5" s="46"/>
      <c r="I5" s="46"/>
      <c r="J5" s="46"/>
      <c r="K5" s="46"/>
      <c r="L5" s="46"/>
      <c r="M5" s="46"/>
      <c r="N5" s="46"/>
      <c r="O5" s="46"/>
      <c r="P5" s="46"/>
      <c r="Q5" s="46"/>
      <c r="R5" s="46"/>
      <c r="S5" s="46"/>
    </row>
    <row r="6" spans="2:19" ht="21.75" customHeight="1" x14ac:dyDescent="0.25">
      <c r="B6" s="16" t="s">
        <v>4</v>
      </c>
      <c r="C6" s="13">
        <v>64</v>
      </c>
      <c r="D6" s="10"/>
      <c r="E6" s="46"/>
      <c r="F6" s="46"/>
      <c r="G6" s="46"/>
      <c r="H6" s="46"/>
      <c r="I6" s="46"/>
      <c r="J6" s="46"/>
      <c r="K6" s="46"/>
      <c r="L6" s="46"/>
      <c r="M6" s="46"/>
      <c r="N6" s="46"/>
      <c r="O6" s="46"/>
      <c r="P6" s="46"/>
      <c r="Q6" s="46"/>
      <c r="R6" s="46"/>
      <c r="S6" s="46"/>
    </row>
    <row r="7" spans="2:19" ht="21.75" customHeight="1" x14ac:dyDescent="0.25">
      <c r="B7" s="16" t="s">
        <v>5</v>
      </c>
      <c r="C7" s="14" t="s">
        <v>15</v>
      </c>
      <c r="D7" s="10"/>
      <c r="E7" s="46"/>
      <c r="F7" s="46"/>
      <c r="G7" s="46"/>
      <c r="H7" s="46"/>
      <c r="I7" s="46"/>
      <c r="J7" s="46"/>
      <c r="K7" s="46"/>
      <c r="L7" s="46"/>
      <c r="M7" s="46"/>
      <c r="N7" s="46"/>
      <c r="O7" s="46"/>
      <c r="P7" s="46"/>
      <c r="Q7" s="46"/>
      <c r="R7" s="46"/>
      <c r="S7" s="46"/>
    </row>
    <row r="8" spans="2:19" ht="21.75" customHeight="1" x14ac:dyDescent="0.25">
      <c r="B8" s="16" t="s">
        <v>6</v>
      </c>
      <c r="C8" s="15">
        <f>IF(AllComplete,BMI,"")</f>
        <v>26.602783203125</v>
      </c>
      <c r="D8" s="10"/>
      <c r="E8" s="46"/>
      <c r="F8" s="46"/>
      <c r="G8" s="46"/>
      <c r="H8" s="46"/>
      <c r="I8" s="46"/>
      <c r="J8" s="46"/>
      <c r="K8" s="46"/>
      <c r="L8" s="46"/>
      <c r="M8" s="46"/>
      <c r="N8" s="46"/>
      <c r="O8" s="46"/>
      <c r="P8" s="46"/>
      <c r="Q8" s="46"/>
      <c r="R8" s="46"/>
      <c r="S8" s="46"/>
    </row>
    <row r="9" spans="2:19" ht="25.5" customHeight="1" x14ac:dyDescent="0.25">
      <c r="B9" s="50" t="str">
        <f>IF(AllComplete,"","Voer lengte en huidige gewicht in om BMI te berekenen.")</f>
        <v/>
      </c>
      <c r="C9" s="50"/>
      <c r="D9" s="50"/>
      <c r="E9" s="46"/>
      <c r="F9" s="46"/>
      <c r="G9" s="46"/>
      <c r="H9" s="46"/>
      <c r="I9" s="46"/>
      <c r="J9" s="46"/>
      <c r="K9" s="46"/>
      <c r="L9" s="46"/>
      <c r="M9" s="46"/>
      <c r="N9" s="46"/>
      <c r="O9" s="46"/>
      <c r="P9" s="46"/>
      <c r="Q9" s="46"/>
      <c r="R9" s="46"/>
      <c r="S9" s="46"/>
    </row>
    <row r="10" spans="2:19" ht="30.75" customHeight="1" x14ac:dyDescent="0.25">
      <c r="B10" s="49" t="s">
        <v>7</v>
      </c>
      <c r="C10" s="49"/>
      <c r="D10" s="49"/>
      <c r="E10" s="33" t="str">
        <f>"GEWICHT " &amp;IF(UnitOfMeasure="Imperial","(kg)","(kg)")</f>
        <v>GEWICHT (kg)</v>
      </c>
      <c r="F10" s="50"/>
      <c r="G10" s="50"/>
      <c r="H10" s="50"/>
      <c r="I10" s="50"/>
      <c r="J10" s="50"/>
      <c r="K10" s="50"/>
      <c r="L10" s="50"/>
      <c r="M10" s="50"/>
      <c r="N10" s="50"/>
      <c r="O10" s="50"/>
      <c r="P10" s="50"/>
      <c r="Q10" s="50"/>
      <c r="R10" s="50"/>
      <c r="S10" s="50"/>
    </row>
    <row r="11" spans="2:19" ht="21.75" customHeight="1" x14ac:dyDescent="0.25">
      <c r="B11" s="17" t="s">
        <v>8</v>
      </c>
      <c r="C11" s="8" t="s">
        <v>16</v>
      </c>
      <c r="D11" s="8" t="s">
        <v>18</v>
      </c>
      <c r="E11" s="46" t="s">
        <v>20</v>
      </c>
      <c r="F11" s="46"/>
      <c r="G11" s="46"/>
      <c r="H11" s="46"/>
      <c r="I11" s="46"/>
      <c r="J11" s="46"/>
      <c r="K11" s="46"/>
      <c r="L11" s="46"/>
      <c r="M11" s="46"/>
      <c r="N11" s="46"/>
      <c r="O11" s="46"/>
      <c r="P11" s="46"/>
      <c r="Q11" s="46"/>
      <c r="R11" s="46"/>
      <c r="S11" s="46"/>
    </row>
    <row r="12" spans="2:19" ht="21.75" customHeight="1" x14ac:dyDescent="0.25">
      <c r="B12" s="16" t="s">
        <v>9</v>
      </c>
      <c r="C12" s="1">
        <v>155</v>
      </c>
      <c r="D12" s="1">
        <v>140</v>
      </c>
      <c r="E12" s="46"/>
      <c r="F12" s="46"/>
      <c r="G12" s="46"/>
      <c r="H12" s="46"/>
      <c r="I12" s="46"/>
      <c r="J12" s="46"/>
      <c r="K12" s="46"/>
      <c r="L12" s="46"/>
      <c r="M12" s="46"/>
      <c r="N12" s="46"/>
      <c r="O12" s="46"/>
      <c r="P12" s="46"/>
      <c r="Q12" s="46"/>
      <c r="R12" s="46"/>
      <c r="S12" s="46"/>
    </row>
    <row r="13" spans="2:19" ht="21.75" customHeight="1" x14ac:dyDescent="0.25">
      <c r="B13" s="16" t="s">
        <v>10</v>
      </c>
      <c r="C13" s="1">
        <v>36</v>
      </c>
      <c r="D13" s="1">
        <v>28</v>
      </c>
      <c r="E13" s="46"/>
      <c r="F13" s="46"/>
      <c r="G13" s="46"/>
      <c r="H13" s="46"/>
      <c r="I13" s="46"/>
      <c r="J13" s="46"/>
      <c r="K13" s="46"/>
      <c r="L13" s="46"/>
      <c r="M13" s="46"/>
      <c r="N13" s="46"/>
      <c r="O13" s="46"/>
      <c r="P13" s="46"/>
      <c r="Q13" s="46"/>
      <c r="R13" s="46"/>
      <c r="S13" s="46"/>
    </row>
    <row r="14" spans="2:19" ht="21.75" customHeight="1" x14ac:dyDescent="0.25">
      <c r="B14" s="16" t="s">
        <v>11</v>
      </c>
      <c r="C14" s="1">
        <v>13.5</v>
      </c>
      <c r="D14" s="1">
        <v>14</v>
      </c>
      <c r="E14" s="46"/>
      <c r="F14" s="46"/>
      <c r="G14" s="46"/>
      <c r="H14" s="46"/>
      <c r="I14" s="46"/>
      <c r="J14" s="46"/>
      <c r="K14" s="46"/>
      <c r="L14" s="46"/>
      <c r="M14" s="46"/>
      <c r="N14" s="46"/>
      <c r="O14" s="46"/>
      <c r="P14" s="46"/>
      <c r="Q14" s="46"/>
      <c r="R14" s="46"/>
      <c r="S14" s="46"/>
    </row>
    <row r="15" spans="2:19" ht="21.75" customHeight="1" x14ac:dyDescent="0.25">
      <c r="B15" s="16" t="s">
        <v>12</v>
      </c>
      <c r="C15" s="1">
        <v>45</v>
      </c>
      <c r="D15" s="1">
        <v>38</v>
      </c>
      <c r="E15" s="46"/>
      <c r="F15" s="46"/>
      <c r="G15" s="46"/>
      <c r="H15" s="46"/>
      <c r="I15" s="46"/>
      <c r="J15" s="46"/>
      <c r="K15" s="46"/>
      <c r="L15" s="46"/>
      <c r="M15" s="46"/>
      <c r="N15" s="46"/>
      <c r="O15" s="46"/>
      <c r="P15" s="46"/>
      <c r="Q15" s="46"/>
      <c r="R15" s="46"/>
      <c r="S15" s="46"/>
    </row>
    <row r="16" spans="2:19" ht="21.75" customHeight="1" x14ac:dyDescent="0.25">
      <c r="B16" s="16" t="s">
        <v>13</v>
      </c>
      <c r="C16" s="1">
        <v>22</v>
      </c>
      <c r="D16" s="1">
        <v>17</v>
      </c>
      <c r="E16" s="46"/>
      <c r="F16" s="46"/>
      <c r="G16" s="46"/>
      <c r="H16" s="46"/>
      <c r="I16" s="46"/>
      <c r="J16" s="46"/>
      <c r="K16" s="46"/>
      <c r="L16" s="46"/>
      <c r="M16" s="46"/>
      <c r="N16" s="46"/>
      <c r="O16" s="46"/>
      <c r="P16" s="46"/>
      <c r="Q16" s="46"/>
      <c r="R16" s="46"/>
      <c r="S16" s="46"/>
    </row>
    <row r="17" spans="2:19" ht="21.2" customHeight="1" x14ac:dyDescent="0.25">
      <c r="B17" s="50"/>
      <c r="C17" s="50"/>
      <c r="D17" s="50"/>
      <c r="E17" s="46"/>
      <c r="F17" s="46"/>
      <c r="G17" s="46"/>
      <c r="H17" s="46"/>
      <c r="I17" s="46"/>
      <c r="J17" s="46"/>
      <c r="K17" s="46"/>
      <c r="L17" s="46"/>
      <c r="M17" s="46"/>
      <c r="N17" s="46"/>
      <c r="O17" s="46"/>
      <c r="P17" s="46"/>
      <c r="Q17" s="46"/>
      <c r="R17" s="46"/>
      <c r="S17" s="46"/>
    </row>
    <row r="18" spans="2:19" ht="18" customHeight="1" x14ac:dyDescent="0.3">
      <c r="B18" s="47" t="str">
        <f>UPPER(CONCATENATE(WeightLabel, "Tracker"))</f>
        <v>GEWICHTTRACKER</v>
      </c>
      <c r="C18" s="47"/>
      <c r="D18" s="47"/>
    </row>
    <row r="19" spans="2:19" ht="18" customHeight="1" x14ac:dyDescent="0.25">
      <c r="B19" s="6" t="s">
        <v>14</v>
      </c>
      <c r="C19" s="6" t="s">
        <v>17</v>
      </c>
      <c r="D19" s="6" t="s">
        <v>9</v>
      </c>
    </row>
    <row r="20" spans="2:19" ht="18" customHeight="1" x14ac:dyDescent="0.25">
      <c r="B20" s="37">
        <f t="shared" ref="B20:B25" ca="1" si="0">TODAY()+30+ROW()</f>
        <v>43658</v>
      </c>
      <c r="C20" s="38">
        <v>0.33333333333333331</v>
      </c>
      <c r="D20" s="7">
        <v>155</v>
      </c>
    </row>
    <row r="21" spans="2:19" ht="18" customHeight="1" x14ac:dyDescent="0.25">
      <c r="B21" s="37">
        <f t="shared" ca="1" si="0"/>
        <v>43659</v>
      </c>
      <c r="C21" s="38">
        <v>0.58333333333333337</v>
      </c>
      <c r="D21" s="7">
        <v>154.5</v>
      </c>
    </row>
    <row r="22" spans="2:19" ht="18" customHeight="1" x14ac:dyDescent="0.25">
      <c r="B22" s="37">
        <f t="shared" ca="1" si="0"/>
        <v>43660</v>
      </c>
      <c r="C22" s="38">
        <v>0.34375</v>
      </c>
      <c r="D22" s="7">
        <v>154.19999999999999</v>
      </c>
    </row>
    <row r="23" spans="2:19" ht="18" customHeight="1" x14ac:dyDescent="0.25">
      <c r="B23" s="37">
        <f t="shared" ca="1" si="0"/>
        <v>43661</v>
      </c>
      <c r="C23" s="38">
        <v>0.58333333333333337</v>
      </c>
      <c r="D23" s="7">
        <v>153.80000000000001</v>
      </c>
    </row>
    <row r="24" spans="2:19" ht="18" customHeight="1" x14ac:dyDescent="0.25">
      <c r="B24" s="37">
        <f t="shared" ca="1" si="0"/>
        <v>43662</v>
      </c>
      <c r="C24" s="38">
        <v>0.33333333333333331</v>
      </c>
      <c r="D24" s="7">
        <v>154.5</v>
      </c>
    </row>
    <row r="25" spans="2:19" ht="18" customHeight="1" x14ac:dyDescent="0.25">
      <c r="B25" s="37">
        <f t="shared" ca="1" si="0"/>
        <v>43663</v>
      </c>
      <c r="C25" s="38">
        <v>0.35416666666666669</v>
      </c>
      <c r="D25" s="7">
        <v>154</v>
      </c>
    </row>
  </sheetData>
  <mergeCells count="11">
    <mergeCell ref="E11:S17"/>
    <mergeCell ref="B18:D18"/>
    <mergeCell ref="B1:E2"/>
    <mergeCell ref="B3:D3"/>
    <mergeCell ref="B10:D10"/>
    <mergeCell ref="E4:S9"/>
    <mergeCell ref="B17:D17"/>
    <mergeCell ref="F10:S10"/>
    <mergeCell ref="F1:S2"/>
    <mergeCell ref="F3:S3"/>
    <mergeCell ref="B9:D9"/>
  </mergeCells>
  <conditionalFormatting sqref="B20:D25">
    <cfRule type="expression" dxfId="57" priority="6">
      <formula>$D20=GoalWeight</formula>
    </cfRule>
  </conditionalFormatting>
  <conditionalFormatting sqref="C8">
    <cfRule type="expression" dxfId="56" priority="1">
      <formula>OR($C$8&lt;18.5,$C$8&gt;25)</formula>
    </cfRule>
  </conditionalFormatting>
  <dataValidations xWindow="51" yWindow="325" count="24">
    <dataValidation type="custom" errorStyle="warning" allowBlank="1" showInputMessage="1" sqref="B12" xr:uid="{00000000-0002-0000-0000-000000000000}">
      <formula1>"Gewicht"</formula1>
    </dataValidation>
    <dataValidation type="list" errorStyle="warning" allowBlank="1" showInputMessage="1" showErrorMessage="1" error="Selecteer Eenheid in de lijst. Selecteer ANNULEREN en druk op Alt+pijl-omlaag voor opties en druk op pijl-omlaag en Enter om een selectie te maken" prompt="Selecteer Eenheid in deze cel, druk op Alt+pijl-omlaag voor opties, en vervolgens op pijl-omlaag en Enter om een selectie te maken" sqref="C7" xr:uid="{00000000-0002-0000-0000-000001000000}">
      <formula1>"Imperial,Metrisch"</formula1>
    </dataValidation>
    <dataValidation type="list" errorStyle="warning" allowBlank="1" showInputMessage="1" showErrorMessage="1" error="Selecteer Geslacht in de lijst. Selecteer ANNULEREN en druk op ALT+PIJL-OMLAAG voor opties en druk op PIJL-OMLAAG en ENTER om een selectie te maken" prompt="Selecteer Geslacht in deze cel, druk op Alt+pijl-omlaag voor opties, en vervolgens op pijl-omlaag en Enter om een selectie te maken" sqref="C4" xr:uid="{00000000-0002-0000-0000-000002000000}">
      <formula1>"Mannelijk,Vrouwelijk"</formula1>
    </dataValidation>
    <dataValidation allowBlank="1" showInputMessage="1" showErrorMessage="1" prompt="Maak een fitnessplan in deze werkmap. Voer details in de tabel Gewichtstracker in, te beginnen in cel B19 in dit werkblad Gewichtstracker. Diagrammen staan in cel E4 en E11" sqref="A1" xr:uid="{00000000-0002-0000-0000-000003000000}"/>
    <dataValidation allowBlank="1" showInputMessage="1" showErrorMessage="1" prompt="De titel van dit werkblad staat in deze cel en de afbeelding in de cel rechts. Voer persoonlijke gegevens in cellen C4 tot en met C8 in en beginstatistieken in cellen C12 tot en met D16" sqref="B1:E2" xr:uid="{00000000-0002-0000-0000-000004000000}"/>
    <dataValidation allowBlank="1" showInputMessage="1" showErrorMessage="1" prompt="Voer persoonlijke gegevens in de onderstaande cellen in. Lichaamsgrootte wordt automatisch berekend in de cel rechts" sqref="B3:D3" xr:uid="{00000000-0002-0000-0000-000005000000}"/>
    <dataValidation allowBlank="1" showInputMessage="1" showErrorMessage="1" prompt="Selecteer in de onderstaande cel het geslacht" sqref="B4" xr:uid="{00000000-0002-0000-0000-000006000000}"/>
    <dataValidation allowBlank="1" showInputMessage="1" showErrorMessage="1" prompt="Voer in de cel rechts de leeftijd in" sqref="B5" xr:uid="{00000000-0002-0000-0000-000007000000}"/>
    <dataValidation allowBlank="1" showInputMessage="1" showErrorMessage="1" prompt="Voer in deze cel de leeftijd in" sqref="C5" xr:uid="{00000000-0002-0000-0000-000008000000}"/>
    <dataValidation allowBlank="1" showInputMessage="1" showErrorMessage="1" prompt="Voer in de cel rechts de lengte in" sqref="B6" xr:uid="{00000000-0002-0000-0000-000009000000}"/>
    <dataValidation allowBlank="1" showInputMessage="1" showErrorMessage="1" prompt="Voer in deze cel de lengte in" sqref="C6" xr:uid="{00000000-0002-0000-0000-00000A000000}"/>
    <dataValidation allowBlank="1" showInputMessage="1" showErrorMessage="1" prompt="Selecteer de eenheid in de cel rechts" sqref="B7" xr:uid="{00000000-0002-0000-0000-00000B000000}"/>
    <dataValidation allowBlank="1" showInputMessage="1" showErrorMessage="1" prompt="De BMI wordt automatisch berekend in de cel rechts" sqref="B8" xr:uid="{00000000-0002-0000-0000-00000C000000}"/>
    <dataValidation allowBlank="1" showInputMessage="1" showErrorMessage="1" prompt="De BMI wordt automatisch berekend in deze cel" sqref="C8" xr:uid="{00000000-0002-0000-0000-00000D000000}"/>
    <dataValidation allowBlank="1" showInputMessage="1" showErrorMessage="1" prompt="Voer de beginstatistieken in de cellen hieronder in" sqref="B10:D10" xr:uid="{00000000-0002-0000-0000-00000E000000}"/>
    <dataValidation allowBlank="1" showInputMessage="1" showErrorMessage="1" prompt="Pas in deze kolom onder deze kop het Type aan, behalve het Gewicht. Gewicht wordt gebruikt om andere gegevens in dit trainingsplan te bepalen, zoals de Body Mass Index, en mag niet worden gewijzigd" sqref="B11" xr:uid="{00000000-0002-0000-0000-00000F000000}"/>
    <dataValidation allowBlank="1" showInputMessage="1" showErrorMessage="1" prompt="Voer de huidige gegevens in deze kolom onder deze kop in voor het ingevoerde type" sqref="C11" xr:uid="{00000000-0002-0000-0000-000010000000}"/>
    <dataValidation allowBlank="1" showInputMessage="1" showErrorMessage="1" prompt="Voer de doelgegevens in deze kolom onder deze kop in voor het ingevoerde type" sqref="D11" xr:uid="{00000000-0002-0000-0000-000011000000}"/>
    <dataValidation allowBlank="1" showInputMessage="1" showErrorMessage="1" prompt="Voer in de onderstaande tabel gegevens in" sqref="B18:D18" xr:uid="{00000000-0002-0000-0000-000012000000}"/>
    <dataValidation allowBlank="1" showInputMessage="1" showErrorMessage="1" prompt="Voer een datum in deze kolom in onder deze koptekst. Gebruik kopfilters om specifieke items te zoeken" sqref="B19" xr:uid="{00000000-0002-0000-0000-000013000000}"/>
    <dataValidation allowBlank="1" showInputMessage="1" showErrorMessage="1" prompt="Voer in deze kolom onder deze kop de tijd in" sqref="C19" xr:uid="{00000000-0002-0000-0000-000014000000}"/>
    <dataValidation allowBlank="1" showInputMessage="1" showErrorMessage="1" prompt="Voer in deze kolom onder deze kop het gewicht in" sqref="D19" xr:uid="{00000000-0002-0000-0000-000015000000}"/>
    <dataValidation allowBlank="1" showInputMessage="1" showErrorMessage="1" prompt="Gewichtseenheid wordt automatisch bijgewerkt in deze cel. Het diagram dat de gewichtsverandering bijhoudt staat in de onderstaande cel" sqref="E10" xr:uid="{00000000-0002-0000-0000-000016000000}"/>
    <dataValidation allowBlank="1" showInputMessage="1" showErrorMessage="1" prompt="De lichaamsgrootte-eenheid wordt automatisch bijgewerkt in deze cel. Het volgen van de lijndiagrammen van elke beginstatistiek, inclusief heupen, taille, dij en biceps, staat in de onderstaande cel" sqref="E3" xr:uid="{00000000-0002-0000-0000-000017000000}"/>
  </dataValidations>
  <printOptions horizontalCentered="1"/>
  <pageMargins left="0.25" right="0.25" top="0.75" bottom="0.75" header="0.3" footer="0.3"/>
  <pageSetup paperSize="9" scale="51" fitToHeight="0" orientation="portrait"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B1:T8"/>
  <sheetViews>
    <sheetView showGridLines="0" zoomScaleNormal="100" workbookViewId="0"/>
  </sheetViews>
  <sheetFormatPr defaultColWidth="9.140625" defaultRowHeight="18" customHeight="1" x14ac:dyDescent="0.25"/>
  <cols>
    <col min="1" max="1" width="2.7109375" style="6" customWidth="1"/>
    <col min="2" max="2" width="16.140625" style="6" customWidth="1"/>
    <col min="3" max="3" width="14.28515625" style="6" customWidth="1"/>
    <col min="4" max="4" width="14.5703125" style="6" customWidth="1"/>
    <col min="5" max="5" width="2.7109375" style="6" customWidth="1"/>
    <col min="6" max="6" width="11.5703125" style="6" customWidth="1"/>
    <col min="7" max="7" width="9.42578125" style="6" customWidth="1"/>
    <col min="8" max="8" width="9.28515625" style="6" customWidth="1"/>
    <col min="9" max="9" width="2.7109375" style="6" customWidth="1"/>
    <col min="10" max="10" width="11.5703125" style="6" customWidth="1"/>
    <col min="11" max="11" width="9.42578125" style="6" customWidth="1"/>
    <col min="12" max="12" width="9.28515625" style="6" customWidth="1"/>
    <col min="13" max="13" width="2.7109375" style="6" customWidth="1"/>
    <col min="14" max="14" width="11.5703125" style="6" customWidth="1"/>
    <col min="15" max="15" width="9.42578125" style="6" customWidth="1"/>
    <col min="16" max="16" width="9.28515625" style="6" customWidth="1"/>
    <col min="17" max="17" width="2.7109375" style="6" customWidth="1"/>
    <col min="18" max="18" width="11.5703125" style="6" customWidth="1"/>
    <col min="19" max="19" width="9.42578125" style="6" customWidth="1"/>
    <col min="20" max="20" width="9.28515625" style="6" customWidth="1"/>
    <col min="21" max="21" width="2.7109375" style="6" customWidth="1"/>
    <col min="22" max="16384" width="9.140625" style="6"/>
  </cols>
  <sheetData>
    <row r="1" spans="2:20" ht="57.75" customHeight="1" x14ac:dyDescent="0.25">
      <c r="B1" s="48" t="s">
        <v>0</v>
      </c>
      <c r="C1" s="48"/>
      <c r="D1" s="48"/>
      <c r="E1" s="48"/>
      <c r="F1" s="48"/>
      <c r="G1" s="46" t="s">
        <v>21</v>
      </c>
      <c r="H1" s="46"/>
      <c r="I1" s="46"/>
      <c r="J1" s="46"/>
      <c r="K1" s="46"/>
      <c r="L1" s="46"/>
      <c r="M1" s="46"/>
      <c r="N1" s="46"/>
      <c r="O1" s="46"/>
      <c r="P1" s="46"/>
      <c r="Q1" s="46"/>
      <c r="R1" s="46"/>
      <c r="S1" s="46"/>
      <c r="T1" s="46"/>
    </row>
    <row r="2" spans="2:20" ht="21" customHeight="1" x14ac:dyDescent="0.25">
      <c r="B2" s="48"/>
      <c r="C2" s="48"/>
      <c r="D2" s="48"/>
      <c r="E2" s="48"/>
      <c r="F2" s="48"/>
      <c r="G2" s="46"/>
      <c r="H2" s="46"/>
      <c r="I2" s="46"/>
      <c r="J2" s="46"/>
      <c r="K2" s="46"/>
      <c r="L2" s="46"/>
      <c r="M2" s="46"/>
      <c r="N2" s="46"/>
      <c r="O2" s="46"/>
      <c r="P2" s="46"/>
      <c r="Q2" s="46"/>
      <c r="R2" s="46"/>
      <c r="S2" s="46"/>
      <c r="T2" s="46"/>
    </row>
    <row r="3" spans="2:20" ht="18" customHeight="1" x14ac:dyDescent="0.3">
      <c r="B3" s="47" t="str">
        <f>UPPER(CONCATENATE(Gewichttracker!Goal1Label,"Tracker"))</f>
        <v>TAILLETRACKER</v>
      </c>
      <c r="C3" s="47"/>
      <c r="D3" s="47"/>
    </row>
    <row r="4" spans="2:20" ht="18" customHeight="1" x14ac:dyDescent="0.25">
      <c r="B4" s="6" t="s">
        <v>14</v>
      </c>
      <c r="C4" s="6" t="s">
        <v>17</v>
      </c>
      <c r="D4" s="6" t="s">
        <v>22</v>
      </c>
    </row>
    <row r="5" spans="2:20" ht="18" customHeight="1" x14ac:dyDescent="0.25">
      <c r="B5" s="37">
        <f ca="1">TODAY()+30+ROW()</f>
        <v>43643</v>
      </c>
      <c r="C5" s="38">
        <v>0.33333333333333331</v>
      </c>
      <c r="D5" s="7">
        <v>36</v>
      </c>
    </row>
    <row r="6" spans="2:20" ht="18" customHeight="1" x14ac:dyDescent="0.25">
      <c r="B6" s="37">
        <f ca="1">TODAY()+30+ROW()</f>
        <v>43644</v>
      </c>
      <c r="C6" s="38">
        <v>0.58333333333333337</v>
      </c>
      <c r="D6" s="7">
        <v>36.700000000000003</v>
      </c>
    </row>
    <row r="7" spans="2:20" ht="18" customHeight="1" x14ac:dyDescent="0.25">
      <c r="B7" s="37">
        <f ca="1">TODAY()+30+ROW()</f>
        <v>43645</v>
      </c>
      <c r="C7" s="38">
        <v>0.34375</v>
      </c>
      <c r="D7" s="7">
        <v>38</v>
      </c>
    </row>
    <row r="8" spans="2:20" ht="18" customHeight="1" x14ac:dyDescent="0.25">
      <c r="B8" s="37">
        <f ca="1">TODAY()+30+ROW()</f>
        <v>43646</v>
      </c>
      <c r="C8" s="38">
        <v>0.41666666666666669</v>
      </c>
      <c r="D8" s="7">
        <v>35</v>
      </c>
    </row>
  </sheetData>
  <mergeCells count="3">
    <mergeCell ref="B1:F2"/>
    <mergeCell ref="B3:D3"/>
    <mergeCell ref="G1:T2"/>
  </mergeCells>
  <conditionalFormatting sqref="B5:D8">
    <cfRule type="expression" dxfId="51" priority="5">
      <formula>$D5=Goal1</formula>
    </cfRule>
  </conditionalFormatting>
  <dataValidations count="6">
    <dataValidation allowBlank="1" showInputMessage="1" showErrorMessage="1" prompt="Maak een tailletracker in dit werkblad. Voer gegevens in de tabel tailletracker in" sqref="A1" xr:uid="{00000000-0002-0000-0100-000000000000}"/>
    <dataValidation allowBlank="1" showInputMessage="1" showErrorMessage="1" prompt="De titel van het werkblad staat in deze cel en de afbeelding in de cel rechts" sqref="B1:F2" xr:uid="{00000000-0002-0000-0100-000001000000}"/>
    <dataValidation allowBlank="1" showInputMessage="1" showErrorMessage="1" prompt="Voer in de onderstaande tabel gegevens in" sqref="B3:D3" xr:uid="{00000000-0002-0000-0100-000002000000}"/>
    <dataValidation allowBlank="1" showInputMessage="1" showErrorMessage="1" prompt="Voer een datum in deze kolom in onder deze koptekst. Gebruik kopfilters om specifieke items te zoeken" sqref="B4" xr:uid="{00000000-0002-0000-0100-000003000000}"/>
    <dataValidation allowBlank="1" showInputMessage="1" showErrorMessage="1" prompt="Voer in deze kolom onder deze kop de tijd in" sqref="C4" xr:uid="{00000000-0002-0000-0100-000004000000}"/>
    <dataValidation allowBlank="1" showInputMessage="1" showErrorMessage="1" prompt="Voer in deze kolom onder deze koptekst de Grootte in" sqref="D4" xr:uid="{00000000-0002-0000-0100-000005000000}"/>
  </dataValidations>
  <printOptions horizontalCentered="1"/>
  <pageMargins left="0.25" right="0.25" top="0.75" bottom="0.75" header="0.3" footer="0.3"/>
  <pageSetup paperSize="9" scale="55" fitToHeight="0" orientation="portrait"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B1:T9"/>
  <sheetViews>
    <sheetView showGridLines="0" zoomScaleNormal="100" workbookViewId="0"/>
  </sheetViews>
  <sheetFormatPr defaultColWidth="9.140625" defaultRowHeight="18" customHeight="1" x14ac:dyDescent="0.25"/>
  <cols>
    <col min="1" max="1" width="2.7109375" style="6" customWidth="1"/>
    <col min="2" max="2" width="16.140625" style="6" customWidth="1"/>
    <col min="3" max="3" width="14.28515625" style="6" customWidth="1"/>
    <col min="4" max="4" width="14.5703125" style="6" customWidth="1"/>
    <col min="5" max="5" width="2.7109375" style="6" customWidth="1"/>
    <col min="6" max="6" width="11.5703125" style="6" customWidth="1"/>
    <col min="7" max="7" width="9.42578125" style="6" customWidth="1"/>
    <col min="8" max="8" width="9.28515625" style="6" customWidth="1"/>
    <col min="9" max="9" width="2.7109375" style="6" customWidth="1"/>
    <col min="10" max="10" width="11.5703125" style="6" customWidth="1"/>
    <col min="11" max="11" width="9.42578125" style="6" customWidth="1"/>
    <col min="12" max="12" width="9.28515625" style="6" customWidth="1"/>
    <col min="13" max="13" width="2.7109375" style="6" customWidth="1"/>
    <col min="14" max="14" width="11.5703125" style="6" customWidth="1"/>
    <col min="15" max="15" width="9.42578125" style="6" customWidth="1"/>
    <col min="16" max="16" width="9.28515625" style="6" customWidth="1"/>
    <col min="17" max="17" width="2.7109375" style="6" customWidth="1"/>
    <col min="18" max="18" width="11.5703125" style="6" customWidth="1"/>
    <col min="19" max="19" width="9.42578125" style="6" customWidth="1"/>
    <col min="20" max="20" width="9.28515625" style="6" customWidth="1"/>
    <col min="21" max="21" width="2.7109375" style="6" customWidth="1"/>
    <col min="22" max="16384" width="9.140625" style="6"/>
  </cols>
  <sheetData>
    <row r="1" spans="2:20" ht="57.75" customHeight="1" x14ac:dyDescent="0.25">
      <c r="B1" s="48" t="s">
        <v>0</v>
      </c>
      <c r="C1" s="48"/>
      <c r="D1" s="48"/>
      <c r="E1" s="48"/>
      <c r="F1" s="48"/>
      <c r="G1" s="46" t="s">
        <v>21</v>
      </c>
      <c r="H1" s="46"/>
      <c r="I1" s="46"/>
      <c r="J1" s="46"/>
      <c r="K1" s="46"/>
      <c r="L1" s="46"/>
      <c r="M1" s="46"/>
      <c r="N1" s="46"/>
      <c r="O1" s="46"/>
      <c r="P1" s="46"/>
      <c r="Q1" s="46"/>
      <c r="R1" s="46"/>
      <c r="S1" s="46"/>
      <c r="T1" s="46"/>
    </row>
    <row r="2" spans="2:20" ht="21" customHeight="1" x14ac:dyDescent="0.25">
      <c r="B2" s="48"/>
      <c r="C2" s="48"/>
      <c r="D2" s="48"/>
      <c r="E2" s="48"/>
      <c r="F2" s="48"/>
      <c r="G2" s="46"/>
      <c r="H2" s="46"/>
      <c r="I2" s="46"/>
      <c r="J2" s="46"/>
      <c r="K2" s="46"/>
      <c r="L2" s="46"/>
      <c r="M2" s="46"/>
      <c r="N2" s="46"/>
      <c r="O2" s="46"/>
      <c r="P2" s="46"/>
      <c r="Q2" s="46"/>
      <c r="R2" s="46"/>
      <c r="S2" s="46"/>
      <c r="T2" s="46"/>
    </row>
    <row r="3" spans="2:20" ht="18" customHeight="1" x14ac:dyDescent="0.3">
      <c r="B3" s="47" t="str">
        <f>UPPER(CONCATENATE(Gewichttracker!Goal2Label,"Tracker"))</f>
        <v>BICEPSTRACKER</v>
      </c>
      <c r="C3" s="47"/>
      <c r="D3" s="47"/>
    </row>
    <row r="4" spans="2:20" ht="18" customHeight="1" x14ac:dyDescent="0.25">
      <c r="B4" s="6" t="s">
        <v>14</v>
      </c>
      <c r="C4" s="6" t="s">
        <v>17</v>
      </c>
      <c r="D4" s="6" t="s">
        <v>22</v>
      </c>
    </row>
    <row r="5" spans="2:20" ht="18" customHeight="1" x14ac:dyDescent="0.25">
      <c r="B5" s="37">
        <f ca="1">TODAY()+30+ROW()</f>
        <v>43643</v>
      </c>
      <c r="C5" s="38">
        <v>0.33333333333333331</v>
      </c>
      <c r="D5" s="7">
        <v>13.5</v>
      </c>
    </row>
    <row r="6" spans="2:20" ht="18" customHeight="1" x14ac:dyDescent="0.25">
      <c r="B6" s="37">
        <f ca="1">TODAY()+30+ROW()</f>
        <v>43644</v>
      </c>
      <c r="C6" s="38">
        <v>0.58333333333333337</v>
      </c>
      <c r="D6" s="7">
        <v>13.5</v>
      </c>
    </row>
    <row r="7" spans="2:20" ht="18" customHeight="1" x14ac:dyDescent="0.25">
      <c r="B7" s="37">
        <f ca="1">TODAY()+30+ROW()</f>
        <v>43645</v>
      </c>
      <c r="C7" s="38">
        <v>0.34375</v>
      </c>
      <c r="D7" s="7">
        <v>13.6</v>
      </c>
    </row>
    <row r="8" spans="2:20" ht="18" customHeight="1" x14ac:dyDescent="0.25">
      <c r="B8" s="37">
        <f ca="1">TODAY()+30+ROW()</f>
        <v>43646</v>
      </c>
      <c r="C8" s="38">
        <v>0.58333333333333337</v>
      </c>
      <c r="D8" s="7">
        <v>13.8</v>
      </c>
    </row>
    <row r="9" spans="2:20" ht="18" customHeight="1" x14ac:dyDescent="0.25">
      <c r="B9" s="39">
        <f ca="1">TODAY()+30+ROW()</f>
        <v>43647</v>
      </c>
      <c r="C9" s="40">
        <v>0.33333333333333331</v>
      </c>
      <c r="D9" s="30">
        <v>14</v>
      </c>
    </row>
  </sheetData>
  <mergeCells count="3">
    <mergeCell ref="B1:F2"/>
    <mergeCell ref="B3:D3"/>
    <mergeCell ref="G1:T2"/>
  </mergeCells>
  <conditionalFormatting sqref="B5:D9">
    <cfRule type="expression" dxfId="46" priority="4">
      <formula>$D5=Goal2</formula>
    </cfRule>
  </conditionalFormatting>
  <dataValidations count="6">
    <dataValidation allowBlank="1" showInputMessage="1" showErrorMessage="1" prompt="Maak een bicepstracker in dit werkblad. Voer gegevens in de tabel bicepstracker in" sqref="A1" xr:uid="{00000000-0002-0000-0200-000000000000}"/>
    <dataValidation allowBlank="1" showInputMessage="1" showErrorMessage="1" prompt="De titel van het werkblad staat in deze cel en de afbeelding in de cel rechts" sqref="B1:F2" xr:uid="{00000000-0002-0000-0200-000001000000}"/>
    <dataValidation allowBlank="1" showInputMessage="1" showErrorMessage="1" prompt="Voer in de onderstaande tabel gegevens in" sqref="B3:D3" xr:uid="{00000000-0002-0000-0200-000002000000}"/>
    <dataValidation allowBlank="1" showInputMessage="1" showErrorMessage="1" prompt="Voer een datum in deze kolom in onder deze koptekst. Gebruik kopfilters om specifieke items te zoeken" sqref="B4" xr:uid="{00000000-0002-0000-0200-000003000000}"/>
    <dataValidation allowBlank="1" showInputMessage="1" showErrorMessage="1" prompt="Voer in deze kolom onder deze kop de tijd in" sqref="C4" xr:uid="{00000000-0002-0000-0200-000004000000}"/>
    <dataValidation allowBlank="1" showInputMessage="1" showErrorMessage="1" prompt="Voer in deze kolom onder deze koptekst de Grootte in" sqref="D4" xr:uid="{00000000-0002-0000-0200-000005000000}"/>
  </dataValidations>
  <printOptions horizontalCentered="1"/>
  <pageMargins left="0.25" right="0.25" top="0.75" bottom="0.75" header="0.3" footer="0.3"/>
  <pageSetup paperSize="9" scale="55" fitToHeight="0" orientation="portrait" r:id="rId1"/>
  <headerFooter differentFirst="1">
    <oddFooter>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pageSetUpPr fitToPage="1"/>
  </sheetPr>
  <dimension ref="B1:T7"/>
  <sheetViews>
    <sheetView showGridLines="0" zoomScaleNormal="100" workbookViewId="0"/>
  </sheetViews>
  <sheetFormatPr defaultColWidth="9.140625" defaultRowHeight="18" customHeight="1" x14ac:dyDescent="0.25"/>
  <cols>
    <col min="1" max="1" width="2.7109375" style="6" customWidth="1"/>
    <col min="2" max="2" width="16.140625" style="6" customWidth="1"/>
    <col min="3" max="3" width="14.28515625" style="6" customWidth="1"/>
    <col min="4" max="4" width="14.5703125" style="6" customWidth="1"/>
    <col min="5" max="5" width="2.7109375" style="6" customWidth="1"/>
    <col min="6" max="6" width="11.5703125" style="6" customWidth="1"/>
    <col min="7" max="7" width="9.42578125" style="6" customWidth="1"/>
    <col min="8" max="8" width="9.28515625" style="6" customWidth="1"/>
    <col min="9" max="9" width="2.7109375" style="6" customWidth="1"/>
    <col min="10" max="10" width="11.5703125" style="6" customWidth="1"/>
    <col min="11" max="11" width="9.42578125" style="6" customWidth="1"/>
    <col min="12" max="12" width="9.28515625" style="6" customWidth="1"/>
    <col min="13" max="13" width="2.7109375" style="6" customWidth="1"/>
    <col min="14" max="14" width="11.5703125" style="6" customWidth="1"/>
    <col min="15" max="15" width="9.42578125" style="6" customWidth="1"/>
    <col min="16" max="16" width="9.28515625" style="6" customWidth="1"/>
    <col min="17" max="17" width="2.7109375" style="6" customWidth="1"/>
    <col min="18" max="18" width="11.5703125" style="6" customWidth="1"/>
    <col min="19" max="19" width="9.42578125" style="6" customWidth="1"/>
    <col min="20" max="20" width="9.28515625" style="6" customWidth="1"/>
    <col min="21" max="21" width="2.7109375" style="6" customWidth="1"/>
    <col min="22" max="16384" width="9.140625" style="6"/>
  </cols>
  <sheetData>
    <row r="1" spans="2:20" ht="57.75" customHeight="1" x14ac:dyDescent="0.25">
      <c r="B1" s="48" t="s">
        <v>0</v>
      </c>
      <c r="C1" s="48"/>
      <c r="D1" s="48"/>
      <c r="E1" s="48"/>
      <c r="F1" s="48"/>
      <c r="G1" s="46" t="s">
        <v>21</v>
      </c>
      <c r="H1" s="46"/>
      <c r="I1" s="46"/>
      <c r="J1" s="46"/>
      <c r="K1" s="46"/>
      <c r="L1" s="46"/>
      <c r="M1" s="46"/>
      <c r="N1" s="46"/>
      <c r="O1" s="46"/>
      <c r="P1" s="46"/>
      <c r="Q1" s="46"/>
      <c r="R1" s="46"/>
      <c r="S1" s="46"/>
      <c r="T1" s="46"/>
    </row>
    <row r="2" spans="2:20" ht="21" customHeight="1" x14ac:dyDescent="0.25">
      <c r="B2" s="48"/>
      <c r="C2" s="48"/>
      <c r="D2" s="48"/>
      <c r="E2" s="48"/>
      <c r="F2" s="48"/>
      <c r="G2" s="46"/>
      <c r="H2" s="46"/>
      <c r="I2" s="46"/>
      <c r="J2" s="46"/>
      <c r="K2" s="46"/>
      <c r="L2" s="46"/>
      <c r="M2" s="46"/>
      <c r="N2" s="46"/>
      <c r="O2" s="46"/>
      <c r="P2" s="46"/>
      <c r="Q2" s="46"/>
      <c r="R2" s="46"/>
      <c r="S2" s="46"/>
      <c r="T2" s="46"/>
    </row>
    <row r="3" spans="2:20" ht="18" customHeight="1" x14ac:dyDescent="0.3">
      <c r="B3" s="47" t="str">
        <f>UPPER(CONCATENATE(Gewichttracker!Goal3Label,"Tracker"))</f>
        <v>HEUPENTRACKER</v>
      </c>
      <c r="C3" s="47"/>
      <c r="D3" s="47"/>
    </row>
    <row r="4" spans="2:20" ht="18" customHeight="1" x14ac:dyDescent="0.25">
      <c r="B4" s="6" t="s">
        <v>14</v>
      </c>
      <c r="C4" s="6" t="s">
        <v>17</v>
      </c>
      <c r="D4" s="6" t="s">
        <v>22</v>
      </c>
    </row>
    <row r="5" spans="2:20" ht="18" customHeight="1" x14ac:dyDescent="0.25">
      <c r="B5" s="37">
        <f ca="1">TODAY()+30+ROW()</f>
        <v>43643</v>
      </c>
      <c r="C5" s="38">
        <v>0.33333333333333331</v>
      </c>
      <c r="D5" s="7">
        <v>45</v>
      </c>
    </row>
    <row r="6" spans="2:20" ht="18" customHeight="1" x14ac:dyDescent="0.25">
      <c r="B6" s="37">
        <f ca="1">TODAY()+30+ROW()</f>
        <v>43644</v>
      </c>
      <c r="C6" s="38">
        <v>0.58333333333333337</v>
      </c>
      <c r="D6" s="7">
        <v>44.8</v>
      </c>
    </row>
    <row r="7" spans="2:20" ht="18" customHeight="1" x14ac:dyDescent="0.25">
      <c r="B7" s="37">
        <f ca="1">TODAY()+30+ROW()</f>
        <v>43645</v>
      </c>
      <c r="C7" s="38">
        <v>0.41666666666666669</v>
      </c>
      <c r="D7" s="7">
        <v>42</v>
      </c>
    </row>
  </sheetData>
  <mergeCells count="3">
    <mergeCell ref="B1:F2"/>
    <mergeCell ref="B3:D3"/>
    <mergeCell ref="G1:T2"/>
  </mergeCells>
  <conditionalFormatting sqref="B5:D7">
    <cfRule type="expression" dxfId="41" priority="3">
      <formula>$D5=Goal3</formula>
    </cfRule>
  </conditionalFormatting>
  <dataValidations count="6">
    <dataValidation allowBlank="1" showInputMessage="1" showErrorMessage="1" prompt="Maak een heupentracker in dit werkblad. Voer gegevens in de tabel heupentracker in" sqref="A1" xr:uid="{00000000-0002-0000-0300-000000000000}"/>
    <dataValidation allowBlank="1" showInputMessage="1" showErrorMessage="1" prompt="De titel van het werkblad staat in deze cel en de afbeelding in de cel rechts" sqref="B1:F2" xr:uid="{00000000-0002-0000-0300-000001000000}"/>
    <dataValidation allowBlank="1" showInputMessage="1" showErrorMessage="1" prompt="Voer in de onderstaande tabel gegevens in" sqref="B3:D3" xr:uid="{00000000-0002-0000-0300-000002000000}"/>
    <dataValidation allowBlank="1" showInputMessage="1" showErrorMessage="1" prompt="Voer een datum in deze kolom in onder deze koptekst. Gebruik kopfilters om specifieke items te zoeken" sqref="B4" xr:uid="{00000000-0002-0000-0300-000003000000}"/>
    <dataValidation allowBlank="1" showInputMessage="1" showErrorMessage="1" prompt="Voer in deze kolom onder deze kop de tijd in" sqref="C4" xr:uid="{00000000-0002-0000-0300-000004000000}"/>
    <dataValidation allowBlank="1" showInputMessage="1" showErrorMessage="1" prompt="Voer in deze kolom onder deze koptekst de Grootte in" sqref="D4" xr:uid="{00000000-0002-0000-0300-000005000000}"/>
  </dataValidations>
  <printOptions horizontalCentered="1"/>
  <pageMargins left="0.25" right="0.25" top="0.75" bottom="0.75" header="0.3" footer="0.3"/>
  <pageSetup paperSize="9" scale="55" fitToHeight="0" orientation="portrait" r:id="rId1"/>
  <headerFooter differentFirst="1">
    <oddFooter>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249977111117893"/>
    <pageSetUpPr fitToPage="1"/>
  </sheetPr>
  <dimension ref="B1:T11"/>
  <sheetViews>
    <sheetView showGridLines="0" zoomScaleNormal="100" workbookViewId="0"/>
  </sheetViews>
  <sheetFormatPr defaultColWidth="9.140625" defaultRowHeight="18" customHeight="1" x14ac:dyDescent="0.25"/>
  <cols>
    <col min="1" max="1" width="2.7109375" style="6" customWidth="1"/>
    <col min="2" max="2" width="16.140625" style="6" customWidth="1"/>
    <col min="3" max="3" width="14.28515625" style="6" customWidth="1"/>
    <col min="4" max="4" width="14.5703125" style="6" customWidth="1"/>
    <col min="5" max="5" width="2.7109375" style="6" customWidth="1"/>
    <col min="6" max="6" width="11.5703125" style="6" customWidth="1"/>
    <col min="7" max="7" width="9.42578125" style="6" customWidth="1"/>
    <col min="8" max="8" width="9.28515625" style="6" customWidth="1"/>
    <col min="9" max="9" width="2.7109375" style="6" customWidth="1"/>
    <col min="10" max="10" width="11.5703125" style="6" customWidth="1"/>
    <col min="11" max="11" width="9.42578125" style="6" customWidth="1"/>
    <col min="12" max="12" width="9.28515625" style="6" customWidth="1"/>
    <col min="13" max="13" width="2.7109375" style="6" customWidth="1"/>
    <col min="14" max="14" width="11.5703125" style="6" customWidth="1"/>
    <col min="15" max="15" width="9.42578125" style="6" customWidth="1"/>
    <col min="16" max="16" width="9.28515625" style="6" customWidth="1"/>
    <col min="17" max="17" width="2.7109375" style="6" customWidth="1"/>
    <col min="18" max="18" width="11.5703125" style="6" customWidth="1"/>
    <col min="19" max="19" width="9.42578125" style="6" customWidth="1"/>
    <col min="20" max="20" width="9.28515625" style="6" customWidth="1"/>
    <col min="21" max="21" width="2.7109375" style="6" customWidth="1"/>
    <col min="22" max="16384" width="9.140625" style="6"/>
  </cols>
  <sheetData>
    <row r="1" spans="2:20" ht="57.75" customHeight="1" x14ac:dyDescent="0.25">
      <c r="B1" s="48" t="s">
        <v>0</v>
      </c>
      <c r="C1" s="48"/>
      <c r="D1" s="48"/>
      <c r="E1" s="48"/>
      <c r="F1" s="48"/>
      <c r="G1" s="46" t="s">
        <v>21</v>
      </c>
      <c r="H1" s="46"/>
      <c r="I1" s="46"/>
      <c r="J1" s="46"/>
      <c r="K1" s="46"/>
      <c r="L1" s="46"/>
      <c r="M1" s="46"/>
      <c r="N1" s="46"/>
      <c r="O1" s="46"/>
      <c r="P1" s="46"/>
      <c r="Q1" s="46"/>
      <c r="R1" s="46"/>
      <c r="S1" s="46"/>
      <c r="T1" s="46"/>
    </row>
    <row r="2" spans="2:20" ht="21" customHeight="1" x14ac:dyDescent="0.25">
      <c r="B2" s="48"/>
      <c r="C2" s="48"/>
      <c r="D2" s="48"/>
      <c r="E2" s="48"/>
      <c r="F2" s="48"/>
      <c r="G2" s="46"/>
      <c r="H2" s="46"/>
      <c r="I2" s="46"/>
      <c r="J2" s="46"/>
      <c r="K2" s="46"/>
      <c r="L2" s="46"/>
      <c r="M2" s="46"/>
      <c r="N2" s="46"/>
      <c r="O2" s="46"/>
      <c r="P2" s="46"/>
      <c r="Q2" s="46"/>
      <c r="R2" s="46"/>
      <c r="S2" s="46"/>
      <c r="T2" s="46"/>
    </row>
    <row r="3" spans="2:20" ht="18" customHeight="1" x14ac:dyDescent="0.3">
      <c r="B3" s="47" t="str">
        <f>UPPER(CONCATENATE(Gewichttracker!Goal4Label," Tracker"))</f>
        <v>DIJ TRACKER</v>
      </c>
      <c r="C3" s="47"/>
      <c r="D3" s="47"/>
    </row>
    <row r="4" spans="2:20" ht="18" customHeight="1" x14ac:dyDescent="0.25">
      <c r="B4" s="6" t="s">
        <v>14</v>
      </c>
      <c r="C4" s="6" t="s">
        <v>17</v>
      </c>
      <c r="D4" s="6" t="s">
        <v>22</v>
      </c>
    </row>
    <row r="5" spans="2:20" ht="18" customHeight="1" x14ac:dyDescent="0.25">
      <c r="B5" s="37">
        <f t="shared" ref="B5:B11" ca="1" si="0">TODAY()+30+ROW()</f>
        <v>43643</v>
      </c>
      <c r="C5" s="38">
        <v>0.33333333333333331</v>
      </c>
      <c r="D5" s="7">
        <v>22</v>
      </c>
    </row>
    <row r="6" spans="2:20" ht="18" customHeight="1" x14ac:dyDescent="0.25">
      <c r="B6" s="37">
        <f t="shared" ca="1" si="0"/>
        <v>43644</v>
      </c>
      <c r="C6" s="38">
        <v>0.58333333333333337</v>
      </c>
      <c r="D6" s="7">
        <v>21</v>
      </c>
    </row>
    <row r="7" spans="2:20" ht="18" customHeight="1" x14ac:dyDescent="0.25">
      <c r="B7" s="37">
        <f t="shared" ca="1" si="0"/>
        <v>43645</v>
      </c>
      <c r="C7" s="38">
        <v>0.34375</v>
      </c>
      <c r="D7" s="7">
        <v>20.5</v>
      </c>
    </row>
    <row r="8" spans="2:20" ht="18" customHeight="1" x14ac:dyDescent="0.25">
      <c r="B8" s="37">
        <f t="shared" ca="1" si="0"/>
        <v>43646</v>
      </c>
      <c r="C8" s="38">
        <v>0.58333333333333337</v>
      </c>
      <c r="D8" s="7">
        <v>21</v>
      </c>
    </row>
    <row r="9" spans="2:20" ht="18" customHeight="1" x14ac:dyDescent="0.25">
      <c r="B9" s="37">
        <f t="shared" ca="1" si="0"/>
        <v>43647</v>
      </c>
      <c r="C9" s="38">
        <v>0.33333333333333331</v>
      </c>
      <c r="D9" s="7">
        <v>22</v>
      </c>
    </row>
    <row r="10" spans="2:20" ht="18" customHeight="1" x14ac:dyDescent="0.25">
      <c r="B10" s="37">
        <f t="shared" ca="1" si="0"/>
        <v>43648</v>
      </c>
      <c r="C10" s="38">
        <v>0.35416666666666669</v>
      </c>
      <c r="D10" s="7">
        <v>21</v>
      </c>
    </row>
    <row r="11" spans="2:20" ht="18" customHeight="1" x14ac:dyDescent="0.25">
      <c r="B11" s="37">
        <f t="shared" ca="1" si="0"/>
        <v>43649</v>
      </c>
      <c r="C11" s="38">
        <v>0.41666666666666669</v>
      </c>
      <c r="D11" s="7">
        <v>20.3</v>
      </c>
    </row>
  </sheetData>
  <mergeCells count="3">
    <mergeCell ref="B1:F2"/>
    <mergeCell ref="B3:D3"/>
    <mergeCell ref="G1:T2"/>
  </mergeCells>
  <conditionalFormatting sqref="B5:D11">
    <cfRule type="expression" dxfId="36" priority="2">
      <formula>$D5=Goal4</formula>
    </cfRule>
  </conditionalFormatting>
  <dataValidations count="6">
    <dataValidation allowBlank="1" showInputMessage="1" showErrorMessage="1" prompt="Maak een dijentracker in dit werkblad. Voer gegevens in de tabel dijentracker in" sqref="A1" xr:uid="{00000000-0002-0000-0400-000000000000}"/>
    <dataValidation allowBlank="1" showInputMessage="1" showErrorMessage="1" prompt="De titel van het werkblad staat in deze cel en de afbeelding in de cel rechts" sqref="B1:F2" xr:uid="{00000000-0002-0000-0400-000001000000}"/>
    <dataValidation allowBlank="1" showInputMessage="1" showErrorMessage="1" prompt="Voer in de onderstaande tabel gegevens in" sqref="B3:D3" xr:uid="{00000000-0002-0000-0400-000002000000}"/>
    <dataValidation allowBlank="1" showInputMessage="1" showErrorMessage="1" prompt="Voer een datum in deze kolom in onder deze koptekst. Gebruik kopfilters om specifieke items te zoeken" sqref="B4" xr:uid="{00000000-0002-0000-0400-000003000000}"/>
    <dataValidation allowBlank="1" showInputMessage="1" showErrorMessage="1" prompt="Voer in deze kolom onder deze kop de tijd in" sqref="C4" xr:uid="{00000000-0002-0000-0400-000004000000}"/>
    <dataValidation allowBlank="1" showInputMessage="1" showErrorMessage="1" prompt="Voer in deze kolom onder deze koptekst de Grootte in" sqref="D4" xr:uid="{00000000-0002-0000-0400-000005000000}"/>
  </dataValidations>
  <printOptions horizontalCentered="1"/>
  <pageMargins left="0.25" right="0.25" top="0.75" bottom="0.75" header="0.3" footer="0.3"/>
  <pageSetup paperSize="9" scale="55" fitToHeight="0" orientation="portrait" r:id="rId1"/>
  <headerFooter differentFirst="1">
    <oddFooter>Page &amp;P of &amp;N</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5"/>
    <pageSetUpPr fitToPage="1"/>
  </sheetPr>
  <dimension ref="A1:I16"/>
  <sheetViews>
    <sheetView showGridLines="0" workbookViewId="0"/>
  </sheetViews>
  <sheetFormatPr defaultColWidth="9.140625" defaultRowHeight="18" customHeight="1" x14ac:dyDescent="0.25"/>
  <cols>
    <col min="1" max="1" width="2.7109375" style="4" customWidth="1"/>
    <col min="2" max="2" width="16.28515625" style="4" customWidth="1"/>
    <col min="3" max="3" width="30.85546875" style="4" customWidth="1"/>
    <col min="4" max="4" width="21.28515625" style="4" customWidth="1"/>
    <col min="5" max="5" width="14.7109375" style="12" customWidth="1"/>
    <col min="6" max="6" width="13.85546875" style="4" customWidth="1"/>
    <col min="7" max="7" width="13.140625" style="4" customWidth="1"/>
    <col min="8" max="8" width="30.85546875" style="36" customWidth="1"/>
    <col min="9" max="9" width="2.7109375" style="3" customWidth="1"/>
    <col min="10" max="16384" width="9.140625" style="3"/>
  </cols>
  <sheetData>
    <row r="1" spans="1:9" s="5" customFormat="1" ht="57.75" customHeight="1" x14ac:dyDescent="0.25">
      <c r="A1" s="6"/>
      <c r="B1" s="51" t="s">
        <v>23</v>
      </c>
      <c r="C1" s="51"/>
      <c r="D1" s="51"/>
      <c r="E1" s="46" t="s">
        <v>21</v>
      </c>
      <c r="F1" s="46"/>
      <c r="G1" s="46"/>
      <c r="H1" s="46"/>
      <c r="I1" s="46"/>
    </row>
    <row r="2" spans="1:9" customFormat="1" ht="21" customHeight="1" x14ac:dyDescent="0.25">
      <c r="A2" s="6"/>
      <c r="B2" s="51"/>
      <c r="C2" s="51"/>
      <c r="D2" s="51"/>
      <c r="E2" s="46"/>
      <c r="F2" s="46"/>
      <c r="G2" s="46"/>
      <c r="H2" s="46"/>
      <c r="I2" s="46"/>
    </row>
    <row r="3" spans="1:9" ht="30.75" customHeight="1" x14ac:dyDescent="0.25">
      <c r="A3" s="6"/>
      <c r="B3" s="24" t="s">
        <v>24</v>
      </c>
      <c r="C3" s="28" t="s">
        <v>31</v>
      </c>
      <c r="D3" s="27" t="s">
        <v>33</v>
      </c>
      <c r="F3" s="6"/>
      <c r="G3" s="6"/>
      <c r="H3" s="6"/>
    </row>
    <row r="4" spans="1:9" ht="21.75" customHeight="1" x14ac:dyDescent="0.25">
      <c r="A4" s="6"/>
      <c r="B4" s="11" t="s">
        <v>25</v>
      </c>
      <c r="C4" s="2">
        <f>SUMIF(ActivityLog[ACTIVITEIT],Category1,ActivityLog[AFSTAND])</f>
        <v>11.46</v>
      </c>
      <c r="D4" s="9" t="s">
        <v>72</v>
      </c>
      <c r="F4" s="6"/>
      <c r="G4" s="6"/>
      <c r="H4" s="6"/>
    </row>
    <row r="5" spans="1:9" ht="21.75" customHeight="1" x14ac:dyDescent="0.25">
      <c r="A5" s="6"/>
      <c r="B5" s="11" t="s">
        <v>26</v>
      </c>
      <c r="C5" s="2">
        <f>SUMIF(ActivityLog[ACTIVITEIT],Category2,ActivityLog[AFSTAND])</f>
        <v>0</v>
      </c>
      <c r="D5" s="9" t="s">
        <v>72</v>
      </c>
      <c r="F5" s="6"/>
      <c r="G5" s="6"/>
      <c r="H5" s="6"/>
    </row>
    <row r="6" spans="1:9" ht="21.75" customHeight="1" x14ac:dyDescent="0.25">
      <c r="A6" s="6"/>
      <c r="B6" s="11" t="s">
        <v>27</v>
      </c>
      <c r="C6" s="2">
        <f>SUMIF(ActivityLog[ACTIVITEIT],Category3,ActivityLog[AFSTAND])</f>
        <v>1227</v>
      </c>
      <c r="D6" s="9" t="s">
        <v>35</v>
      </c>
      <c r="F6" s="6"/>
      <c r="G6" s="6"/>
      <c r="H6" s="6"/>
    </row>
    <row r="7" spans="1:9" ht="21.75" customHeight="1" x14ac:dyDescent="0.25">
      <c r="A7" s="6"/>
      <c r="B7" s="11" t="s">
        <v>28</v>
      </c>
      <c r="C7" s="2">
        <f>SUMIF(ActivityLog[ACTIVITEIT],Category4,ActivityLog[AFSTAND])</f>
        <v>1700</v>
      </c>
      <c r="D7" s="9" t="s">
        <v>36</v>
      </c>
      <c r="F7" s="6"/>
      <c r="G7" s="6"/>
      <c r="H7" s="6"/>
    </row>
    <row r="8" spans="1:9" s="6" customFormat="1" ht="21.75" customHeight="1" x14ac:dyDescent="0.25">
      <c r="B8" s="11" t="s">
        <v>29</v>
      </c>
      <c r="C8" s="2">
        <f>SUMIF(ActivityLog[ACTIVITEIT],Category5,ActivityLog[AFSTAND])</f>
        <v>4.53</v>
      </c>
      <c r="D8" s="9" t="s">
        <v>34</v>
      </c>
      <c r="E8" s="12"/>
    </row>
    <row r="9" spans="1:9" ht="18" customHeight="1" x14ac:dyDescent="0.25">
      <c r="A9" s="6"/>
      <c r="B9" s="50"/>
      <c r="C9" s="50"/>
      <c r="D9" s="50"/>
      <c r="F9" s="6"/>
      <c r="G9" s="6"/>
      <c r="H9" s="6"/>
    </row>
    <row r="10" spans="1:9" ht="18" customHeight="1" x14ac:dyDescent="0.25">
      <c r="B10" s="6" t="s">
        <v>30</v>
      </c>
      <c r="C10" s="6" t="s">
        <v>32</v>
      </c>
      <c r="D10" s="6" t="s">
        <v>37</v>
      </c>
      <c r="E10" s="11" t="s">
        <v>38</v>
      </c>
      <c r="F10" s="11" t="s">
        <v>39</v>
      </c>
      <c r="G10" s="6" t="s">
        <v>40</v>
      </c>
      <c r="H10" s="6" t="s">
        <v>41</v>
      </c>
    </row>
    <row r="11" spans="1:9" ht="18" customHeight="1" x14ac:dyDescent="0.25">
      <c r="B11" s="41">
        <f ca="1">TODAY()+30+ROW()</f>
        <v>43649</v>
      </c>
      <c r="C11" s="34" t="s">
        <v>25</v>
      </c>
      <c r="D11" s="42">
        <v>0.54166666666666663</v>
      </c>
      <c r="E11" s="43">
        <v>1.5972222222222276E-2</v>
      </c>
      <c r="F11" s="35">
        <v>3.66</v>
      </c>
      <c r="G11" s="35">
        <v>173</v>
      </c>
      <c r="H11" s="9" t="s">
        <v>42</v>
      </c>
    </row>
    <row r="12" spans="1:9" ht="18" customHeight="1" x14ac:dyDescent="0.25">
      <c r="B12" s="41">
        <f ca="1">TODAY()+30+ROW()</f>
        <v>43650</v>
      </c>
      <c r="C12" s="34" t="s">
        <v>25</v>
      </c>
      <c r="D12" s="42">
        <v>0.6875</v>
      </c>
      <c r="E12" s="43">
        <v>6.25E-2</v>
      </c>
      <c r="F12" s="35">
        <v>7.8</v>
      </c>
      <c r="G12" s="35">
        <v>344</v>
      </c>
      <c r="H12" s="9"/>
    </row>
    <row r="13" spans="1:9" ht="18" customHeight="1" x14ac:dyDescent="0.25">
      <c r="B13" s="41">
        <f ca="1">TODAY()+30+ROW()</f>
        <v>43651</v>
      </c>
      <c r="C13" s="34" t="s">
        <v>28</v>
      </c>
      <c r="D13" s="42">
        <v>0.41666666666666669</v>
      </c>
      <c r="E13" s="43">
        <v>2.0833333333333332E-2</v>
      </c>
      <c r="F13" s="35">
        <v>1700</v>
      </c>
      <c r="G13" s="35">
        <v>237</v>
      </c>
      <c r="H13" s="9"/>
    </row>
    <row r="14" spans="1:9" ht="18" customHeight="1" x14ac:dyDescent="0.25">
      <c r="B14" s="41">
        <f ca="1">TODAY()+30+ROW()</f>
        <v>43652</v>
      </c>
      <c r="C14" s="34" t="s">
        <v>27</v>
      </c>
      <c r="D14" s="42">
        <v>0.5625</v>
      </c>
      <c r="E14" s="43">
        <v>2.4305555555555556E-2</v>
      </c>
      <c r="F14" s="35">
        <v>1227</v>
      </c>
      <c r="G14" s="35">
        <v>150</v>
      </c>
      <c r="H14" s="9"/>
    </row>
    <row r="15" spans="1:9" ht="18" customHeight="1" x14ac:dyDescent="0.25">
      <c r="B15" s="41">
        <f ca="1">TODAY()+30+ROW()</f>
        <v>43653</v>
      </c>
      <c r="C15" s="34" t="s">
        <v>29</v>
      </c>
      <c r="D15" s="42">
        <v>0.59652777777777777</v>
      </c>
      <c r="E15" s="43">
        <v>2.0833333333333332E-2</v>
      </c>
      <c r="F15" s="35">
        <v>4.53</v>
      </c>
      <c r="G15" s="35">
        <v>115</v>
      </c>
      <c r="H15" s="9"/>
    </row>
    <row r="16" spans="1:9" ht="18" customHeight="1" x14ac:dyDescent="0.25">
      <c r="E16" s="4"/>
    </row>
  </sheetData>
  <mergeCells count="3">
    <mergeCell ref="B1:D2"/>
    <mergeCell ref="E1:I2"/>
    <mergeCell ref="B9:D9"/>
  </mergeCells>
  <dataValidations count="14">
    <dataValidation type="list" errorStyle="warning" allowBlank="1" showInputMessage="1" showErrorMessage="1" error="Selecteer Eenheid in de lijst. Selecteer ANNULEREN en druk op Alt+pijl-omlaag voor opties en druk op pijl-omlaag en Enter om een selectie te maken" sqref="D4:D8" xr:uid="{00000000-0002-0000-0500-000000000000}">
      <formula1>"Mijlen,Kilometers,Stappen,Rondes,Yards,Meters,Herhalingen"</formula1>
    </dataValidation>
    <dataValidation type="list" errorStyle="warning" allowBlank="1" showErrorMessage="1" error="Selecteer Activiteit in de lijst. Selecteer ANNULEREN, druk op Alt+pijl-omlaag voor opties en druk op pijl-omlaag en Enter om een selectie te maken" sqref="C11:C15" xr:uid="{00000000-0002-0000-0500-000001000000}">
      <formula1>$B$4:$B$8</formula1>
    </dataValidation>
    <dataValidation allowBlank="1" showInputMessage="1" showErrorMessage="1" prompt="Maak een activiteitenlogboek in dit werkblad. Voer de details in de tabel Activiteitenlogboek in die begint in cel B10. Activiteiten Totaal wordt automatisch berekend in cel C4 tot en met C8" sqref="A1" xr:uid="{00000000-0002-0000-0500-000002000000}"/>
    <dataValidation allowBlank="1" showInputMessage="1" showErrorMessage="1" prompt="De titel van dit werkblad staat in deze cel en de afbeelding in de cel rechts. Activiteiten en hun totalen bevinden zich in cel B4 tot en met D8" sqref="B1:D2" xr:uid="{00000000-0002-0000-0500-000003000000}"/>
    <dataValidation allowBlank="1" showInputMessage="1" showErrorMessage="1" prompt="Voer in deze kolom onder deze koptekst de activiteiten in." sqref="B3" xr:uid="{00000000-0002-0000-0500-000004000000}"/>
    <dataValidation allowBlank="1" showInputMessage="1" showErrorMessage="1" prompt="Het totaal wordt automatisch berekend in deze kolom onder deze koptekst" sqref="C3" xr:uid="{00000000-0002-0000-0500-000005000000}"/>
    <dataValidation allowBlank="1" showInputMessage="1" showErrorMessage="1" prompt="Selecteer Eenheid in deze kolom onder deze koptekst. Druk op ALT+PIJL-OMLAAG voor opties en druk op PIJL-OMLAAG en ENTER om een selectie te maken" sqref="D3" xr:uid="{00000000-0002-0000-0500-000006000000}"/>
    <dataValidation allowBlank="1" showInputMessage="1" showErrorMessage="1" prompt="Voer een datum in deze kolom in onder deze koptekst. Gebruik kopfilters om specifieke items te zoeken" sqref="B10" xr:uid="{00000000-0002-0000-0500-000007000000}"/>
    <dataValidation allowBlank="1" showInputMessage="1" showErrorMessage="1" prompt="Selecteer Activiteit in deze kolom onder deze koptekst. Druk op ALT+PIJL-OMLAAG voor opties en druk op PIJL-OMLAAG en ENTER om een selectie te maken" sqref="C10" xr:uid="{00000000-0002-0000-0500-000008000000}"/>
    <dataValidation allowBlank="1" showInputMessage="1" showErrorMessage="1" prompt="Vul in deze kolom onder deze koptekst de starttijd in" sqref="D10" xr:uid="{00000000-0002-0000-0500-000009000000}"/>
    <dataValidation allowBlank="1" showInputMessage="1" showErrorMessage="1" prompt="Vul in deze kolom onder deze koptekst de tijdsduur in" sqref="E10" xr:uid="{00000000-0002-0000-0500-00000A000000}"/>
    <dataValidation allowBlank="1" showInputMessage="1" showErrorMessage="1" prompt="Vul in deze kolom onder deze koptekst de afstand in" sqref="F10" xr:uid="{00000000-0002-0000-0500-00000B000000}"/>
    <dataValidation allowBlank="1" showInputMessage="1" showErrorMessage="1" prompt="Vul in deze kolom onder deze koptekst het aantal calorieën in" sqref="G10" xr:uid="{00000000-0002-0000-0500-00000C000000}"/>
    <dataValidation allowBlank="1" showInputMessage="1" showErrorMessage="1" prompt="Voer in deze kolom onder deze kop notities in" sqref="H10" xr:uid="{00000000-0002-0000-0500-00000D000000}"/>
  </dataValidations>
  <printOptions horizontalCentered="1"/>
  <pageMargins left="0.25" right="0.25" top="0.75" bottom="0.75" header="0.3" footer="0.3"/>
  <pageSetup paperSize="9" scale="67" fitToHeight="0" orientation="portrait" r:id="rId1"/>
  <headerFooter differentFirst="1">
    <oddFooter>Page &amp;P of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7"/>
    <pageSetUpPr fitToPage="1"/>
  </sheetPr>
  <dimension ref="A1:L18"/>
  <sheetViews>
    <sheetView showGridLines="0" workbookViewId="0"/>
  </sheetViews>
  <sheetFormatPr defaultRowHeight="18" customHeight="1" x14ac:dyDescent="0.25"/>
  <cols>
    <col min="1" max="1" width="2.7109375" customWidth="1"/>
    <col min="2" max="2" width="28.5703125" customWidth="1"/>
    <col min="3" max="3" width="33" customWidth="1"/>
    <col min="4" max="4" width="36.28515625" customWidth="1"/>
    <col min="5" max="5" width="18.28515625" customWidth="1"/>
    <col min="6" max="6" width="13.7109375" customWidth="1"/>
    <col min="7" max="7" width="17.7109375" customWidth="1"/>
    <col min="8" max="8" width="16.28515625" customWidth="1"/>
    <col min="9" max="9" width="20.85546875" customWidth="1"/>
    <col min="10" max="10" width="16.85546875" customWidth="1"/>
    <col min="11" max="12" width="13.7109375" customWidth="1"/>
    <col min="13" max="13" width="2.7109375" customWidth="1"/>
  </cols>
  <sheetData>
    <row r="1" spans="1:12" s="25" customFormat="1" ht="57.75" customHeight="1" x14ac:dyDescent="0.25">
      <c r="A1" s="29" t="s">
        <v>43</v>
      </c>
      <c r="B1" s="53" t="s">
        <v>44</v>
      </c>
      <c r="C1" s="53"/>
      <c r="D1" s="54" t="s">
        <v>21</v>
      </c>
      <c r="E1" s="54"/>
      <c r="F1" s="54"/>
      <c r="G1" s="54"/>
      <c r="H1" s="54"/>
      <c r="I1" s="54"/>
      <c r="J1" s="54"/>
      <c r="K1" s="54"/>
      <c r="L1" s="54"/>
    </row>
    <row r="2" spans="1:12" ht="21" customHeight="1" x14ac:dyDescent="0.25">
      <c r="A2" s="6"/>
      <c r="B2" s="53"/>
      <c r="C2" s="53"/>
      <c r="D2" s="54"/>
      <c r="E2" s="54"/>
      <c r="F2" s="54"/>
      <c r="G2" s="54"/>
      <c r="H2" s="54"/>
      <c r="I2" s="54"/>
      <c r="J2" s="54"/>
      <c r="K2" s="54"/>
      <c r="L2" s="54"/>
    </row>
    <row r="3" spans="1:12" s="31" customFormat="1" ht="18" customHeight="1" x14ac:dyDescent="0.25">
      <c r="B3" s="53"/>
      <c r="C3" s="53"/>
      <c r="E3" s="32" t="str">
        <f>(FoodLog[[#Headers],[CALORIEËN]])</f>
        <v>CALORIEËN</v>
      </c>
      <c r="F3" s="32" t="str">
        <f>(FoodLog[[#Headers],[VET]])</f>
        <v>VET</v>
      </c>
      <c r="G3" s="32" t="str">
        <f>(FoodLog[[#Headers],[CHOLESTEROL]])</f>
        <v>CHOLESTEROL</v>
      </c>
      <c r="H3" s="32" t="str">
        <f>(FoodLog[[#Headers],[NATRIUM]])</f>
        <v>NATRIUM</v>
      </c>
      <c r="I3" s="32" t="str">
        <f>(FoodLog[[#Headers],[KOOLHYDRATEN]])</f>
        <v>KOOLHYDRATEN</v>
      </c>
      <c r="J3" s="32" t="str">
        <f>(FoodLog[[#Headers],[PROTEÏNE]])</f>
        <v>PROTEÏNE</v>
      </c>
      <c r="K3" s="32" t="str">
        <f>(FoodLog[[#Headers],[SUIKERS]])</f>
        <v>SUIKERS</v>
      </c>
      <c r="L3" s="32" t="str">
        <f>(FoodLog[[#Headers],[VEZELS]])</f>
        <v>VEZELS</v>
      </c>
    </row>
    <row r="4" spans="1:12" ht="16.5" customHeight="1" x14ac:dyDescent="0.25">
      <c r="A4" s="6"/>
      <c r="B4" s="52" t="s">
        <v>45</v>
      </c>
      <c r="C4" s="52"/>
      <c r="D4" s="26" t="s">
        <v>51</v>
      </c>
      <c r="E4" s="22">
        <v>1800</v>
      </c>
      <c r="F4" s="23">
        <v>40</v>
      </c>
      <c r="G4" s="23">
        <v>225</v>
      </c>
      <c r="H4" s="23">
        <v>2100</v>
      </c>
      <c r="I4" s="23">
        <v>130</v>
      </c>
      <c r="J4" s="23">
        <v>56</v>
      </c>
      <c r="K4" s="23">
        <v>25</v>
      </c>
      <c r="L4" s="23">
        <v>25</v>
      </c>
    </row>
    <row r="5" spans="1:12" s="6" customFormat="1" ht="16.5" customHeight="1" x14ac:dyDescent="0.25">
      <c r="B5" s="52"/>
      <c r="C5" s="52"/>
      <c r="D5" s="45" t="str">
        <f>IF(E5=SUM(FoodLog[CALORIEËN]),"Totaal inname:","Gefilterde inname:")</f>
        <v>Totaal inname:</v>
      </c>
      <c r="E5" s="22">
        <f>SUBTOTAL(109,FoodLog[CALORIEËN])</f>
        <v>3090</v>
      </c>
      <c r="F5" s="23">
        <f>SUBTOTAL(109,FoodLog[VET])</f>
        <v>74.27000000000001</v>
      </c>
      <c r="G5" s="23">
        <f>SUBTOTAL(109,FoodLog[CHOLESTEROL])</f>
        <v>139.6</v>
      </c>
      <c r="H5" s="23">
        <f>SUBTOTAL(109,FoodLog[NATRIUM])</f>
        <v>1400.7</v>
      </c>
      <c r="I5" s="23">
        <f>SUBTOTAL(109,FoodLog[KOOLHYDRATEN])</f>
        <v>208.56</v>
      </c>
      <c r="J5" s="23">
        <f>SUBTOTAL(109,FoodLog[PROTEÏNE])</f>
        <v>68.81</v>
      </c>
      <c r="K5" s="23">
        <f>SUBTOTAL(109,FoodLog[SUIKERS])</f>
        <v>84.1</v>
      </c>
      <c r="L5" s="23">
        <f>SUBTOTAL(109,FoodLog[VEZELS])</f>
        <v>24.5</v>
      </c>
    </row>
    <row r="6" spans="1:12" ht="18" customHeight="1" x14ac:dyDescent="0.25">
      <c r="B6" s="50"/>
      <c r="C6" s="50"/>
    </row>
    <row r="7" spans="1:12" ht="18" customHeight="1" x14ac:dyDescent="0.25">
      <c r="A7" s="6"/>
      <c r="B7" s="18" t="s">
        <v>30</v>
      </c>
      <c r="C7" s="19" t="s">
        <v>46</v>
      </c>
      <c r="D7" s="19" t="s">
        <v>52</v>
      </c>
      <c r="E7" s="21" t="s">
        <v>40</v>
      </c>
      <c r="F7" s="21" t="s">
        <v>64</v>
      </c>
      <c r="G7" s="21" t="s">
        <v>65</v>
      </c>
      <c r="H7" s="21" t="s">
        <v>66</v>
      </c>
      <c r="I7" s="21" t="s">
        <v>67</v>
      </c>
      <c r="J7" s="21" t="s">
        <v>68</v>
      </c>
      <c r="K7" s="21" t="s">
        <v>69</v>
      </c>
      <c r="L7" s="21" t="s">
        <v>70</v>
      </c>
    </row>
    <row r="8" spans="1:12" ht="18" customHeight="1" x14ac:dyDescent="0.25">
      <c r="A8" s="6"/>
      <c r="B8" s="44">
        <f t="shared" ref="B8:B18" ca="1" si="0">TODAY()+30+ROW()</f>
        <v>43646</v>
      </c>
      <c r="C8" s="20" t="s">
        <v>47</v>
      </c>
      <c r="D8" s="20" t="s">
        <v>53</v>
      </c>
      <c r="E8" s="21">
        <v>130</v>
      </c>
      <c r="F8" s="21">
        <v>8</v>
      </c>
      <c r="G8" s="21">
        <v>10</v>
      </c>
      <c r="H8" s="21">
        <v>60</v>
      </c>
      <c r="I8" s="21">
        <v>16</v>
      </c>
      <c r="J8" s="21">
        <v>11</v>
      </c>
      <c r="K8" s="21">
        <v>5</v>
      </c>
      <c r="L8" s="21">
        <v>0</v>
      </c>
    </row>
    <row r="9" spans="1:12" ht="18" customHeight="1" x14ac:dyDescent="0.25">
      <c r="A9" s="6"/>
      <c r="B9" s="44">
        <f t="shared" ca="1" si="0"/>
        <v>43647</v>
      </c>
      <c r="C9" s="20" t="s">
        <v>48</v>
      </c>
      <c r="D9" s="20" t="s">
        <v>54</v>
      </c>
      <c r="E9" s="21">
        <v>65</v>
      </c>
      <c r="F9" s="21">
        <v>0.2</v>
      </c>
      <c r="G9" s="21"/>
      <c r="H9" s="21"/>
      <c r="I9" s="21">
        <v>17.3</v>
      </c>
      <c r="J9" s="21">
        <v>0.3</v>
      </c>
      <c r="K9" s="21"/>
      <c r="L9" s="21"/>
    </row>
    <row r="10" spans="1:12" ht="18" customHeight="1" x14ac:dyDescent="0.25">
      <c r="A10" s="6"/>
      <c r="B10" s="44">
        <f t="shared" ca="1" si="0"/>
        <v>43648</v>
      </c>
      <c r="C10" s="20" t="s">
        <v>49</v>
      </c>
      <c r="D10" s="20" t="s">
        <v>55</v>
      </c>
      <c r="E10" s="21">
        <v>220</v>
      </c>
      <c r="F10" s="21">
        <v>0.5</v>
      </c>
      <c r="G10" s="21"/>
      <c r="H10" s="21">
        <v>200</v>
      </c>
      <c r="I10" s="21">
        <v>30</v>
      </c>
      <c r="J10" s="21">
        <v>6</v>
      </c>
      <c r="K10" s="21">
        <v>4</v>
      </c>
      <c r="L10" s="21">
        <v>9</v>
      </c>
    </row>
    <row r="11" spans="1:12" ht="18" customHeight="1" x14ac:dyDescent="0.25">
      <c r="A11" s="6"/>
      <c r="B11" s="44">
        <f t="shared" ca="1" si="0"/>
        <v>43649</v>
      </c>
      <c r="C11" s="20" t="s">
        <v>50</v>
      </c>
      <c r="D11" s="20" t="s">
        <v>56</v>
      </c>
      <c r="E11" s="21">
        <v>600</v>
      </c>
      <c r="F11" s="21">
        <v>0.5</v>
      </c>
      <c r="G11" s="21"/>
      <c r="H11" s="21">
        <v>300</v>
      </c>
      <c r="I11" s="21">
        <v>22</v>
      </c>
      <c r="J11" s="21">
        <v>9.8000000000000007</v>
      </c>
      <c r="K11" s="21"/>
      <c r="L11" s="21"/>
    </row>
    <row r="12" spans="1:12" ht="18" customHeight="1" x14ac:dyDescent="0.25">
      <c r="A12" s="6"/>
      <c r="B12" s="44">
        <f t="shared" ca="1" si="0"/>
        <v>43650</v>
      </c>
      <c r="C12" s="20" t="s">
        <v>48</v>
      </c>
      <c r="D12" s="20" t="s">
        <v>57</v>
      </c>
      <c r="E12" s="21">
        <v>210</v>
      </c>
      <c r="F12" s="21">
        <v>20</v>
      </c>
      <c r="G12" s="21"/>
      <c r="H12" s="21"/>
      <c r="I12" s="21">
        <v>3</v>
      </c>
      <c r="J12" s="21">
        <v>5</v>
      </c>
      <c r="K12" s="21"/>
      <c r="L12" s="21">
        <v>3</v>
      </c>
    </row>
    <row r="13" spans="1:12" ht="18" customHeight="1" x14ac:dyDescent="0.25">
      <c r="A13" s="6"/>
      <c r="B13" s="44">
        <f t="shared" ca="1" si="0"/>
        <v>43651</v>
      </c>
      <c r="C13" s="20" t="s">
        <v>47</v>
      </c>
      <c r="D13" s="20" t="s">
        <v>58</v>
      </c>
      <c r="E13" s="21">
        <v>220</v>
      </c>
      <c r="F13" s="21">
        <v>3</v>
      </c>
      <c r="G13" s="21"/>
      <c r="H13" s="21"/>
      <c r="I13" s="21">
        <v>29</v>
      </c>
      <c r="J13" s="21">
        <v>7</v>
      </c>
      <c r="K13" s="21"/>
      <c r="L13" s="21">
        <v>5</v>
      </c>
    </row>
    <row r="14" spans="1:12" ht="18" customHeight="1" x14ac:dyDescent="0.25">
      <c r="A14" s="6"/>
      <c r="B14" s="44">
        <f t="shared" ca="1" si="0"/>
        <v>43652</v>
      </c>
      <c r="C14" s="20" t="s">
        <v>48</v>
      </c>
      <c r="D14" s="20" t="s">
        <v>59</v>
      </c>
      <c r="E14" s="21">
        <v>85</v>
      </c>
      <c r="F14" s="21">
        <v>0</v>
      </c>
      <c r="G14" s="21"/>
      <c r="H14" s="21">
        <v>0</v>
      </c>
      <c r="I14" s="21">
        <v>21</v>
      </c>
      <c r="J14" s="21">
        <v>1</v>
      </c>
      <c r="K14" s="21">
        <v>17</v>
      </c>
      <c r="L14" s="21">
        <v>4</v>
      </c>
    </row>
    <row r="15" spans="1:12" ht="18" customHeight="1" x14ac:dyDescent="0.25">
      <c r="A15" s="6"/>
      <c r="B15" s="44">
        <f t="shared" ca="1" si="0"/>
        <v>43653</v>
      </c>
      <c r="C15" s="20" t="s">
        <v>49</v>
      </c>
      <c r="D15" s="20" t="s">
        <v>60</v>
      </c>
      <c r="E15" s="21">
        <v>340</v>
      </c>
      <c r="F15" s="21">
        <v>7</v>
      </c>
      <c r="G15" s="21">
        <v>3</v>
      </c>
      <c r="H15" s="21">
        <v>63</v>
      </c>
      <c r="I15" s="21">
        <v>1</v>
      </c>
      <c r="J15" s="21">
        <v>2</v>
      </c>
      <c r="K15" s="21"/>
      <c r="L15" s="21">
        <v>2</v>
      </c>
    </row>
    <row r="16" spans="1:12" ht="18" customHeight="1" x14ac:dyDescent="0.25">
      <c r="A16" s="6"/>
      <c r="B16" s="44">
        <f t="shared" ca="1" si="0"/>
        <v>43654</v>
      </c>
      <c r="C16" s="20" t="s">
        <v>50</v>
      </c>
      <c r="D16" s="20" t="s">
        <v>61</v>
      </c>
      <c r="E16" s="21">
        <v>470</v>
      </c>
      <c r="F16" s="21">
        <v>4.07</v>
      </c>
      <c r="G16" s="21">
        <v>49</v>
      </c>
      <c r="H16" s="21">
        <v>460</v>
      </c>
      <c r="I16" s="21">
        <v>0.46</v>
      </c>
      <c r="J16" s="21">
        <v>23.71</v>
      </c>
      <c r="K16" s="21">
        <v>0.1</v>
      </c>
      <c r="L16" s="21"/>
    </row>
    <row r="17" spans="2:12" ht="18" customHeight="1" x14ac:dyDescent="0.25">
      <c r="B17" s="44">
        <f t="shared" ca="1" si="0"/>
        <v>43655</v>
      </c>
      <c r="C17" s="20" t="s">
        <v>50</v>
      </c>
      <c r="D17" s="20" t="s">
        <v>62</v>
      </c>
      <c r="E17" s="21">
        <v>220</v>
      </c>
      <c r="F17" s="21">
        <v>7</v>
      </c>
      <c r="G17" s="21"/>
      <c r="H17" s="21"/>
      <c r="I17" s="21">
        <v>5</v>
      </c>
      <c r="J17" s="21">
        <v>3</v>
      </c>
      <c r="K17" s="21"/>
      <c r="L17" s="21"/>
    </row>
    <row r="18" spans="2:12" ht="18" customHeight="1" x14ac:dyDescent="0.25">
      <c r="B18" s="44">
        <f t="shared" ca="1" si="0"/>
        <v>43656</v>
      </c>
      <c r="C18" s="20" t="s">
        <v>48</v>
      </c>
      <c r="D18" s="20" t="s">
        <v>63</v>
      </c>
      <c r="E18" s="21">
        <v>530</v>
      </c>
      <c r="F18" s="21">
        <v>24</v>
      </c>
      <c r="G18" s="21">
        <v>77.599999999999994</v>
      </c>
      <c r="H18" s="21">
        <v>317.7</v>
      </c>
      <c r="I18" s="21">
        <v>63.8</v>
      </c>
      <c r="J18" s="21">
        <v>0</v>
      </c>
      <c r="K18" s="21">
        <v>58</v>
      </c>
      <c r="L18" s="21">
        <v>1.5</v>
      </c>
    </row>
  </sheetData>
  <mergeCells count="4">
    <mergeCell ref="B6:C6"/>
    <mergeCell ref="B4:C5"/>
    <mergeCell ref="B1:C3"/>
    <mergeCell ref="D1:L2"/>
  </mergeCells>
  <conditionalFormatting sqref="E5:L5">
    <cfRule type="expression" dxfId="19" priority="8">
      <formula>AND($E$5&lt;&gt;SUM($E$8:$E$18),E$5&gt;E$4)</formula>
    </cfRule>
  </conditionalFormatting>
  <dataValidations count="9">
    <dataValidation allowBlank="1" showInputMessage="1" showErrorMessage="1" prompt="Maak een Voedsellogboek in dit werkblad. Voer details in de tabel Voedsellogboek in die begint in cel B7" sqref="A1" xr:uid="{00000000-0002-0000-0600-000000000000}"/>
    <dataValidation allowBlank="1" showInputMessage="1" showErrorMessage="1" prompt="De titel van het werkblad staat in deze cel en de afbeelding in de cel rechts" sqref="B1:C2" xr:uid="{00000000-0002-0000-0600-000001000000}"/>
    <dataValidation allowBlank="1" showInputMessage="1" showErrorMessage="1" prompt="Stel voedingsdoelen in de cellen rechts in" sqref="B4:C5" xr:uid="{00000000-0002-0000-0600-000002000000}"/>
    <dataValidation allowBlank="1" showInputMessage="1" showErrorMessage="1" prompt="Voer de dagelijkse inname van voedingsstoffen in cellen rechts in, van cellen E4 tot en met L4. Voedingstypen worden automatisch in de bovenstaande rij bijgewerkt op basis van aangepaste tabelkoppen" sqref="D4" xr:uid="{00000000-0002-0000-0600-000003000000}"/>
    <dataValidation allowBlank="1" showInputMessage="1" showErrorMessage="1" prompt="De totale inname van voedingsstoffen wordt automatisch berekend in de cellen rechts, cel E5 tot en met L5" sqref="D5" xr:uid="{00000000-0002-0000-0600-000004000000}"/>
    <dataValidation allowBlank="1" showInputMessage="1" showErrorMessage="1" prompt="Voer een datum in deze kolom in onder deze koptekst. Gebruik kopfilter om specifieke items te zoeken" sqref="B7" xr:uid="{00000000-0002-0000-0600-000005000000}"/>
    <dataValidation allowBlank="1" showInputMessage="1" showErrorMessage="1" prompt="Voer in deze kolom onder deze koptekst het maaltijdtype in" sqref="C7" xr:uid="{00000000-0002-0000-0600-000006000000}"/>
    <dataValidation allowBlank="1" showInputMessage="1" showErrorMessage="1" prompt="Voer in deze kolom onder deze koptekst de voedingsmiddelen in" sqref="D7" xr:uid="{00000000-0002-0000-0600-000007000000}"/>
    <dataValidation allowBlank="1" showInputMessage="1" showErrorMessage="1" prompt="Pas deze tabelkop aan om specifieke voedingsbehoeften in deze kolom onder deze kop bij te houden" sqref="E7:L7" xr:uid="{00000000-0002-0000-0600-000008000000}"/>
  </dataValidations>
  <printOptions horizontalCentered="1"/>
  <pageMargins left="0.25" right="0.25" top="0.75" bottom="0.75" header="0.3" footer="0.3"/>
  <pageSetup paperSize="9" scale="42" fitToHeight="0" orientation="portrait" r:id="rId1"/>
  <headerFooter differentFirst="1">
    <oddFooter>Page &amp;P of &amp;N</oddFooter>
  </headerFooter>
  <ignoredErrors>
    <ignoredError sqref="G5:H5 K5:L5" emptyCellReference="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Werkbladen</vt:lpstr>
      </vt:variant>
      <vt:variant>
        <vt:i4>7</vt:i4>
      </vt:variant>
      <vt:variant>
        <vt:lpstr>Benoemde bereiken</vt:lpstr>
      </vt:variant>
      <vt:variant>
        <vt:i4>27</vt:i4>
      </vt:variant>
    </vt:vector>
  </HeadingPairs>
  <TitlesOfParts>
    <vt:vector size="34" baseType="lpstr">
      <vt:lpstr>Gewichttracker</vt:lpstr>
      <vt:lpstr>Tailletracker</vt:lpstr>
      <vt:lpstr>Bicepstracker</vt:lpstr>
      <vt:lpstr>Heupentracker</vt:lpstr>
      <vt:lpstr>Dijtracker</vt:lpstr>
      <vt:lpstr>Activiteitenlogboek</vt:lpstr>
      <vt:lpstr>Voedingslogboek</vt:lpstr>
      <vt:lpstr>Activiteitenlogboek!Afdruktitels</vt:lpstr>
      <vt:lpstr>Bicepstracker!Afdruktitels</vt:lpstr>
      <vt:lpstr>Dijtracker!Afdruktitels</vt:lpstr>
      <vt:lpstr>Gewichttracker!Afdruktitels</vt:lpstr>
      <vt:lpstr>Heupentracker!Afdruktitels</vt:lpstr>
      <vt:lpstr>Tailletracker!Afdruktitels</vt:lpstr>
      <vt:lpstr>Voedingslogboek!Afdruktitels</vt:lpstr>
      <vt:lpstr>Category1</vt:lpstr>
      <vt:lpstr>Category2</vt:lpstr>
      <vt:lpstr>Category3</vt:lpstr>
      <vt:lpstr>Category4</vt:lpstr>
      <vt:lpstr>Category5</vt:lpstr>
      <vt:lpstr>Gewichttracker!CurrentWeight</vt:lpstr>
      <vt:lpstr>DateLookup</vt:lpstr>
      <vt:lpstr>Gewichttracker!Gender</vt:lpstr>
      <vt:lpstr>Gewichttracker!Goal1</vt:lpstr>
      <vt:lpstr>Gewichttracker!Goal1Label</vt:lpstr>
      <vt:lpstr>Gewichttracker!Goal2</vt:lpstr>
      <vt:lpstr>Gewichttracker!Goal2Label</vt:lpstr>
      <vt:lpstr>Gewichttracker!Goal3</vt:lpstr>
      <vt:lpstr>Gewichttracker!Goal3Label</vt:lpstr>
      <vt:lpstr>Gewichttracker!Goal4</vt:lpstr>
      <vt:lpstr>Gewichttracker!Goal4Label</vt:lpstr>
      <vt:lpstr>Gewichttracker!GoalWeight</vt:lpstr>
      <vt:lpstr>Gewichttracker!Height</vt:lpstr>
      <vt:lpstr>Gewichttracker!UnitOfMeasure</vt:lpstr>
      <vt:lpstr>Gewichttracker!WeightLabel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2018-03-21T12:20:36Z</dcterms:created>
  <dcterms:modified xsi:type="dcterms:W3CDTF">2019-05-23T03:34:23Z</dcterms:modified>
</cp:coreProperties>
</file>